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aternity\Annual reports\Current Publications\2013 Publication Suite\"/>
    </mc:Choice>
  </mc:AlternateContent>
  <bookViews>
    <workbookView xWindow="120" yWindow="30" windowWidth="24915" windowHeight="11310" tabRatio="788"/>
  </bookViews>
  <sheets>
    <sheet name="Info" sheetId="1" r:id="rId1"/>
    <sheet name="Contents" sheetId="2" r:id="rId2"/>
    <sheet name="Findings" sheetId="24" r:id="rId3"/>
    <sheet name="Graphs" sheetId="22" r:id="rId4"/>
    <sheet name="Age" sheetId="3" r:id="rId5"/>
    <sheet name="Ethnic" sheetId="6" r:id="rId6"/>
    <sheet name="Dep" sheetId="7" r:id="rId7"/>
    <sheet name="Geo" sheetId="8" r:id="rId8"/>
    <sheet name="Parity" sheetId="9" r:id="rId9"/>
    <sheet name="BMI" sheetId="23" r:id="rId10"/>
    <sheet name="Smoking" sheetId="10" r:id="rId11"/>
    <sheet name="RegLMC" sheetId="11" r:id="rId12"/>
    <sheet name="Extra" sheetId="25" state="hidden" r:id="rId13"/>
    <sheet name="BirthType" sheetId="12" r:id="rId14"/>
    <sheet name="Plurality" sheetId="13" r:id="rId15"/>
    <sheet name="Interv" sheetId="14" r:id="rId16"/>
    <sheet name="PlaceOfBirth" sheetId="15" r:id="rId17"/>
    <sheet name="Babies" sheetId="16" r:id="rId18"/>
    <sheet name="Birthweight" sheetId="17" r:id="rId19"/>
    <sheet name="Gestation" sheetId="21" r:id="rId20"/>
    <sheet name="Bfeed" sheetId="19" r:id="rId21"/>
    <sheet name="Handover" sheetId="20" r:id="rId22"/>
    <sheet name="About" sheetId="4" r:id="rId23"/>
  </sheets>
  <definedNames>
    <definedName name="_xlnm.Print_Area" localSheetId="22">About!$A$3:$B$28</definedName>
    <definedName name="_xlnm.Print_Area" localSheetId="4">Age!$A$3:$O$34</definedName>
    <definedName name="_xlnm.Print_Area" localSheetId="17">Babies!$A$3:$M$33</definedName>
    <definedName name="_xlnm.Print_Area" localSheetId="20">Bfeed!$A$3:$V$160</definedName>
    <definedName name="_xlnm.Print_Area" localSheetId="13">BirthType!$A$3:$U$107</definedName>
    <definedName name="_xlnm.Print_Area" localSheetId="18">Birthweight!$A$3:$U$121</definedName>
    <definedName name="_xlnm.Print_Area" localSheetId="9">BMI!$A$3:$Q$52</definedName>
    <definedName name="_xlnm.Print_Area" localSheetId="1">Contents!$A$1:$F$58</definedName>
    <definedName name="_xlnm.Print_Area" localSheetId="6">Dep!$A$3:$O$55</definedName>
    <definedName name="_xlnm.Print_Area" localSheetId="5">Ethnic!$A$3:$V$86</definedName>
    <definedName name="_xlnm.Print_Area" localSheetId="2">Findings!$A$3:$C$81</definedName>
    <definedName name="_xlnm.Print_Area" localSheetId="7">Geo!$A$3:$S$120</definedName>
    <definedName name="_xlnm.Print_Area" localSheetId="19">Gestation!$A$3:$W$141</definedName>
    <definedName name="_xlnm.Print_Area" localSheetId="3">Graphs!$A$3:$T$260</definedName>
    <definedName name="_xlnm.Print_Area" localSheetId="21">Handover!$A$3:$R$24</definedName>
    <definedName name="_xlnm.Print_Area" localSheetId="0">Info!$A$1:$T$41</definedName>
    <definedName name="_xlnm.Print_Area" localSheetId="15">Interv!$A$3:$L$58</definedName>
    <definedName name="_xlnm.Print_Area" localSheetId="8">Parity!$A$3:$U$64</definedName>
    <definedName name="_xlnm.Print_Area" localSheetId="16">PlaceOfBirth!$A$3:$V$185</definedName>
    <definedName name="_xlnm.Print_Area" localSheetId="14">Plurality!$A$3:$I$17</definedName>
    <definedName name="_xlnm.Print_Area" localSheetId="11">RegLMC!$A$3:$P$105</definedName>
    <definedName name="_xlnm.Print_Area" localSheetId="10">Smoking!$A$3:$S$122</definedName>
    <definedName name="_xlnm.Print_Titles" localSheetId="20">Bfeed!$3:$3</definedName>
    <definedName name="_xlnm.Print_Titles" localSheetId="13">BirthType!$3:$3</definedName>
    <definedName name="_xlnm.Print_Titles" localSheetId="18">Birthweight!$3:$3</definedName>
    <definedName name="_xlnm.Print_Titles" localSheetId="1">Contents!$1:$3</definedName>
    <definedName name="_xlnm.Print_Titles" localSheetId="6">Dep!$3:$3</definedName>
    <definedName name="_xlnm.Print_Titles" localSheetId="5">Ethnic!$3:$3</definedName>
    <definedName name="_xlnm.Print_Titles" localSheetId="2">Findings!$3:$3</definedName>
    <definedName name="_xlnm.Print_Titles" localSheetId="7">Geo!$3:$3</definedName>
    <definedName name="_xlnm.Print_Titles" localSheetId="19">Gestation!$3:$3</definedName>
    <definedName name="_xlnm.Print_Titles" localSheetId="3">Graphs!$3:$3</definedName>
    <definedName name="_xlnm.Print_Titles" localSheetId="15">Interv!$3:$3</definedName>
    <definedName name="_xlnm.Print_Titles" localSheetId="8">Parity!$3:$3</definedName>
    <definedName name="_xlnm.Print_Titles" localSheetId="16">PlaceOfBirth!$3:$3</definedName>
    <definedName name="_xlnm.Print_Titles" localSheetId="11">RegLMC!$3:$3</definedName>
    <definedName name="_xlnm.Print_Titles" localSheetId="10">Smoking!$3:$3</definedName>
  </definedNames>
  <calcPr calcId="152511"/>
</workbook>
</file>

<file path=xl/calcChain.xml><?xml version="1.0" encoding="utf-8"?>
<calcChain xmlns="http://schemas.openxmlformats.org/spreadsheetml/2006/main">
  <c r="A27" i="10" l="1"/>
  <c r="A16" i="10"/>
  <c r="L8" i="22" l="1"/>
  <c r="L7" i="22"/>
  <c r="L6" i="22"/>
  <c r="L5" i="22"/>
  <c r="L4" i="22"/>
  <c r="B9" i="22"/>
  <c r="B8" i="22"/>
  <c r="B7" i="22"/>
  <c r="B6" i="22"/>
  <c r="B5" i="22"/>
  <c r="B4" i="22"/>
  <c r="K158" i="19" l="1"/>
  <c r="J158" i="19"/>
  <c r="I158" i="19"/>
  <c r="H158" i="19"/>
  <c r="G158" i="19"/>
  <c r="K156" i="19"/>
  <c r="J156" i="19"/>
  <c r="I156" i="19"/>
  <c r="H156" i="19"/>
  <c r="G156" i="19"/>
  <c r="K155" i="19"/>
  <c r="J155" i="19"/>
  <c r="I155" i="19"/>
  <c r="H155" i="19"/>
  <c r="G155" i="19"/>
  <c r="K154" i="19"/>
  <c r="J154" i="19"/>
  <c r="I154" i="19"/>
  <c r="H154" i="19"/>
  <c r="G154" i="19"/>
  <c r="K153" i="19"/>
  <c r="J153" i="19"/>
  <c r="I153" i="19"/>
  <c r="H153" i="19"/>
  <c r="G153" i="19"/>
  <c r="K152" i="19"/>
  <c r="J152" i="19"/>
  <c r="I152" i="19"/>
  <c r="H152" i="19"/>
  <c r="G152" i="19"/>
  <c r="K151" i="19"/>
  <c r="J151" i="19"/>
  <c r="I151" i="19"/>
  <c r="H151" i="19"/>
  <c r="G151" i="19"/>
  <c r="K150" i="19"/>
  <c r="J150" i="19"/>
  <c r="I150" i="19"/>
  <c r="H150" i="19"/>
  <c r="G150" i="19"/>
  <c r="K149" i="19"/>
  <c r="J149" i="19"/>
  <c r="I149" i="19"/>
  <c r="H149" i="19"/>
  <c r="G149" i="19"/>
  <c r="K148" i="19"/>
  <c r="J148" i="19"/>
  <c r="I148" i="19"/>
  <c r="H148" i="19"/>
  <c r="G148" i="19"/>
  <c r="K147" i="19"/>
  <c r="J147" i="19"/>
  <c r="I147" i="19"/>
  <c r="H147" i="19"/>
  <c r="G147" i="19"/>
  <c r="K146" i="19"/>
  <c r="J146" i="19"/>
  <c r="I146" i="19"/>
  <c r="H146" i="19"/>
  <c r="G146" i="19"/>
  <c r="K145" i="19"/>
  <c r="J145" i="19"/>
  <c r="I145" i="19"/>
  <c r="H145" i="19"/>
  <c r="G145" i="19"/>
  <c r="K144" i="19"/>
  <c r="J144" i="19"/>
  <c r="I144" i="19"/>
  <c r="H144" i="19"/>
  <c r="G144" i="19"/>
  <c r="K143" i="19"/>
  <c r="J143" i="19"/>
  <c r="I143" i="19"/>
  <c r="H143" i="19"/>
  <c r="G143" i="19"/>
  <c r="K142" i="19"/>
  <c r="J142" i="19"/>
  <c r="I142" i="19"/>
  <c r="H142" i="19"/>
  <c r="G142" i="19"/>
  <c r="K141" i="19"/>
  <c r="J141" i="19"/>
  <c r="I141" i="19"/>
  <c r="H141" i="19"/>
  <c r="G141" i="19"/>
  <c r="K140" i="19"/>
  <c r="J140" i="19"/>
  <c r="I140" i="19"/>
  <c r="H140" i="19"/>
  <c r="G140" i="19"/>
  <c r="K139" i="19"/>
  <c r="J139" i="19"/>
  <c r="I139" i="19"/>
  <c r="H139" i="19"/>
  <c r="G139" i="19"/>
  <c r="K138" i="19"/>
  <c r="J138" i="19"/>
  <c r="I138" i="19"/>
  <c r="H138" i="19"/>
  <c r="G138" i="19"/>
  <c r="K137" i="19"/>
  <c r="J137" i="19"/>
  <c r="I137" i="19"/>
  <c r="H137" i="19"/>
  <c r="G137" i="19"/>
  <c r="K129" i="19"/>
  <c r="J129" i="19"/>
  <c r="I129" i="19"/>
  <c r="H129" i="19"/>
  <c r="K128" i="19"/>
  <c r="J128" i="19"/>
  <c r="I128" i="19"/>
  <c r="H128" i="19"/>
  <c r="K127" i="19"/>
  <c r="J127" i="19"/>
  <c r="I127" i="19"/>
  <c r="H127" i="19"/>
  <c r="K126" i="19"/>
  <c r="J126" i="19"/>
  <c r="I126" i="19"/>
  <c r="H126" i="19"/>
  <c r="K125" i="19"/>
  <c r="J125" i="19"/>
  <c r="I125" i="19"/>
  <c r="H125" i="19"/>
  <c r="K124" i="19"/>
  <c r="J124" i="19"/>
  <c r="I124" i="19"/>
  <c r="H124" i="19"/>
  <c r="K123" i="19"/>
  <c r="J123" i="19"/>
  <c r="I123" i="19"/>
  <c r="H123" i="19"/>
  <c r="K122" i="19"/>
  <c r="J122" i="19"/>
  <c r="I122" i="19"/>
  <c r="H122" i="19"/>
  <c r="K121" i="19"/>
  <c r="J121" i="19"/>
  <c r="I121" i="19"/>
  <c r="H121" i="19"/>
  <c r="K120" i="19"/>
  <c r="J120" i="19"/>
  <c r="I120" i="19"/>
  <c r="H120" i="19"/>
  <c r="K119" i="19"/>
  <c r="J119" i="19"/>
  <c r="I119" i="19"/>
  <c r="H119" i="19"/>
  <c r="K118" i="19"/>
  <c r="J118" i="19"/>
  <c r="I118" i="19"/>
  <c r="H118" i="19"/>
  <c r="K117" i="19"/>
  <c r="J117" i="19"/>
  <c r="I117" i="19"/>
  <c r="H117" i="19"/>
  <c r="K116" i="19"/>
  <c r="J116" i="19"/>
  <c r="I116" i="19"/>
  <c r="H116" i="19"/>
  <c r="K115" i="19"/>
  <c r="J115" i="19"/>
  <c r="I115" i="19"/>
  <c r="H115" i="19"/>
  <c r="K114" i="19"/>
  <c r="J114" i="19"/>
  <c r="I114" i="19"/>
  <c r="H114" i="19"/>
  <c r="K113" i="19"/>
  <c r="J113" i="19"/>
  <c r="I113" i="19"/>
  <c r="H113" i="19"/>
  <c r="K112" i="19"/>
  <c r="J112" i="19"/>
  <c r="I112" i="19"/>
  <c r="H112" i="19"/>
  <c r="K111" i="19"/>
  <c r="J111" i="19"/>
  <c r="I111" i="19"/>
  <c r="H111" i="19"/>
  <c r="K110" i="19"/>
  <c r="J110" i="19"/>
  <c r="I110" i="19"/>
  <c r="H110" i="19"/>
  <c r="K107" i="19"/>
  <c r="J107" i="19"/>
  <c r="I107" i="19"/>
  <c r="H107" i="19"/>
  <c r="K106" i="19"/>
  <c r="J106" i="19"/>
  <c r="I106" i="19"/>
  <c r="H106" i="19"/>
  <c r="K105" i="19"/>
  <c r="J105" i="19"/>
  <c r="I105" i="19"/>
  <c r="H105" i="19"/>
  <c r="K104" i="19"/>
  <c r="J104" i="19"/>
  <c r="I104" i="19"/>
  <c r="H104" i="19"/>
  <c r="K103" i="19"/>
  <c r="J103" i="19"/>
  <c r="I103" i="19"/>
  <c r="H103" i="19"/>
  <c r="K100" i="19"/>
  <c r="J100" i="19"/>
  <c r="I100" i="19"/>
  <c r="H100" i="19"/>
  <c r="K99" i="19"/>
  <c r="J99" i="19"/>
  <c r="I99" i="19"/>
  <c r="H99" i="19"/>
  <c r="K98" i="19"/>
  <c r="J98" i="19"/>
  <c r="I98" i="19"/>
  <c r="H98" i="19"/>
  <c r="K97" i="19"/>
  <c r="J97" i="19"/>
  <c r="I97" i="19"/>
  <c r="H97" i="19"/>
  <c r="K95" i="19"/>
  <c r="J95" i="19"/>
  <c r="I95" i="19"/>
  <c r="H95" i="19"/>
  <c r="K94" i="19"/>
  <c r="J94" i="19"/>
  <c r="I94" i="19"/>
  <c r="H94" i="19"/>
  <c r="K93" i="19"/>
  <c r="J93" i="19"/>
  <c r="I93" i="19"/>
  <c r="H93" i="19"/>
  <c r="K92" i="19"/>
  <c r="J92" i="19"/>
  <c r="I92" i="19"/>
  <c r="H92" i="19"/>
  <c r="K91" i="19"/>
  <c r="J91" i="19"/>
  <c r="I91" i="19"/>
  <c r="H91" i="19"/>
  <c r="K90" i="19"/>
  <c r="J90" i="19"/>
  <c r="I90" i="19"/>
  <c r="H90" i="19"/>
  <c r="K88" i="19"/>
  <c r="J88" i="19"/>
  <c r="I88" i="19"/>
  <c r="H88" i="19"/>
  <c r="K86" i="19"/>
  <c r="J86" i="19"/>
  <c r="I86" i="19"/>
  <c r="H86" i="19"/>
  <c r="B77" i="10"/>
  <c r="B28" i="10"/>
  <c r="C120" i="10"/>
  <c r="C119" i="10"/>
  <c r="C118" i="10"/>
  <c r="C117" i="10"/>
  <c r="C116" i="10"/>
  <c r="C115" i="10"/>
  <c r="C114" i="10"/>
  <c r="C113" i="10"/>
  <c r="C112" i="10"/>
  <c r="C111" i="10"/>
  <c r="C110" i="10"/>
  <c r="C109" i="10"/>
  <c r="C108" i="10"/>
  <c r="C107" i="10"/>
  <c r="C106" i="10"/>
  <c r="C105" i="10"/>
  <c r="C104" i="10"/>
  <c r="C103" i="10"/>
  <c r="C102" i="10"/>
  <c r="C101" i="10"/>
  <c r="C98" i="10"/>
  <c r="C97" i="10"/>
  <c r="C96" i="10"/>
  <c r="C95" i="10"/>
  <c r="C94" i="10"/>
  <c r="C91" i="10"/>
  <c r="C90" i="10"/>
  <c r="C89" i="10"/>
  <c r="C88" i="10"/>
  <c r="C86" i="10"/>
  <c r="C85" i="10"/>
  <c r="C84" i="10"/>
  <c r="C83" i="10"/>
  <c r="C82" i="10"/>
  <c r="C81" i="10"/>
  <c r="D79" i="10"/>
  <c r="B79" i="10"/>
  <c r="C23" i="10"/>
  <c r="C22" i="10"/>
  <c r="C21" i="10"/>
  <c r="C20" i="10"/>
  <c r="C19" i="10"/>
  <c r="C18" i="10"/>
  <c r="C79" i="10" l="1"/>
  <c r="O45" i="11"/>
  <c r="M45" i="11"/>
  <c r="K45" i="11"/>
  <c r="P45" i="11" s="1"/>
  <c r="J45" i="11"/>
  <c r="I45" i="11"/>
  <c r="N45" i="11" s="1"/>
  <c r="H45" i="11"/>
  <c r="G45" i="11"/>
  <c r="L45" i="11" s="1"/>
  <c r="M17" i="6"/>
  <c r="L17" i="6"/>
  <c r="K17" i="6"/>
  <c r="J17" i="6"/>
  <c r="I17" i="6"/>
  <c r="M16" i="6"/>
  <c r="L16" i="6"/>
  <c r="K16" i="6"/>
  <c r="J16" i="6"/>
  <c r="I16" i="6"/>
  <c r="M15" i="6"/>
  <c r="L15" i="6"/>
  <c r="K15" i="6"/>
  <c r="J15" i="6"/>
  <c r="I15" i="6"/>
  <c r="M14" i="6"/>
  <c r="L14" i="6"/>
  <c r="K14" i="6"/>
  <c r="J14" i="6"/>
  <c r="I14" i="6"/>
  <c r="M13" i="6"/>
  <c r="L13" i="6"/>
  <c r="K13" i="6"/>
  <c r="J13" i="6"/>
  <c r="I13" i="6"/>
  <c r="M12" i="6"/>
  <c r="L12" i="6"/>
  <c r="K12" i="6"/>
  <c r="J12" i="6"/>
  <c r="I12" i="6"/>
  <c r="M11" i="6"/>
  <c r="L11" i="6"/>
  <c r="K11" i="6"/>
  <c r="J11" i="6"/>
  <c r="I11" i="6"/>
  <c r="M10" i="6"/>
  <c r="L10" i="6"/>
  <c r="K10" i="6"/>
  <c r="J10" i="6"/>
  <c r="I10" i="6"/>
  <c r="M9" i="6"/>
  <c r="L9" i="6"/>
  <c r="K9" i="6"/>
  <c r="J9" i="6"/>
  <c r="I9" i="6"/>
  <c r="M8" i="6"/>
  <c r="L8" i="6"/>
  <c r="K8" i="6"/>
  <c r="J8" i="6"/>
  <c r="I8" i="6"/>
  <c r="F8" i="20" l="1"/>
  <c r="F9" i="20"/>
  <c r="F10" i="20"/>
  <c r="F11" i="20"/>
  <c r="F12" i="20"/>
  <c r="F13" i="20"/>
  <c r="I52" i="14"/>
  <c r="H52" i="14"/>
  <c r="G52" i="14"/>
  <c r="F52" i="14"/>
  <c r="E28" i="14"/>
  <c r="D28" i="14"/>
  <c r="C28" i="14"/>
  <c r="B28" i="14"/>
  <c r="K28" i="14"/>
  <c r="J28" i="14"/>
  <c r="K21" i="12"/>
  <c r="J21" i="12"/>
  <c r="I21" i="12"/>
  <c r="H21" i="12"/>
  <c r="G21" i="12"/>
  <c r="F21" i="12"/>
  <c r="E21" i="12"/>
  <c r="D21" i="12"/>
  <c r="C21" i="12"/>
  <c r="B21" i="12"/>
  <c r="K84" i="12"/>
  <c r="P84" i="12" s="1"/>
  <c r="J84" i="12"/>
  <c r="O84" i="12" s="1"/>
  <c r="I84" i="12"/>
  <c r="N84" i="12" s="1"/>
  <c r="H84" i="12"/>
  <c r="M84" i="12" s="1"/>
  <c r="G84" i="12"/>
  <c r="L84" i="12" s="1"/>
  <c r="O56" i="12"/>
  <c r="M56" i="12"/>
  <c r="L56" i="12"/>
  <c r="K56" i="12"/>
  <c r="P56" i="12" s="1"/>
  <c r="J56" i="12"/>
  <c r="I56" i="12"/>
  <c r="N56" i="12" s="1"/>
  <c r="H56" i="12"/>
  <c r="G56" i="12"/>
  <c r="U7" i="12"/>
  <c r="T7" i="12"/>
  <c r="S7" i="12"/>
  <c r="R7" i="12"/>
  <c r="Q7" i="12"/>
  <c r="P7" i="12"/>
  <c r="O7" i="12"/>
  <c r="N7" i="12"/>
  <c r="M7" i="12"/>
  <c r="L7" i="12"/>
  <c r="J104" i="11"/>
  <c r="I104" i="11"/>
  <c r="H104" i="11"/>
  <c r="G104" i="11"/>
  <c r="M89" i="11"/>
  <c r="M92" i="11"/>
  <c r="M94" i="11"/>
  <c r="M93" i="11"/>
  <c r="M91" i="11"/>
  <c r="M90" i="11"/>
  <c r="M87" i="11"/>
  <c r="M86" i="11"/>
  <c r="M85" i="11"/>
  <c r="M84" i="11"/>
  <c r="M83" i="11"/>
  <c r="M81" i="11"/>
  <c r="M80" i="11"/>
  <c r="M79" i="11"/>
  <c r="M78" i="11"/>
  <c r="M77" i="11"/>
  <c r="M76" i="11"/>
  <c r="M74" i="11"/>
  <c r="G19" i="11"/>
  <c r="H19" i="11"/>
  <c r="I19" i="11"/>
  <c r="J19" i="11"/>
  <c r="K19" i="11"/>
  <c r="G20" i="11"/>
  <c r="H20" i="11"/>
  <c r="I20" i="11"/>
  <c r="J20" i="11"/>
  <c r="K20" i="11"/>
  <c r="G21" i="11"/>
  <c r="H21" i="11"/>
  <c r="I21" i="11"/>
  <c r="J21" i="11"/>
  <c r="K21" i="11"/>
  <c r="G22" i="11"/>
  <c r="H22" i="11"/>
  <c r="I22" i="11"/>
  <c r="J22" i="11"/>
  <c r="K22" i="11"/>
  <c r="G23" i="11"/>
  <c r="H23" i="11"/>
  <c r="I23" i="11"/>
  <c r="J23" i="11"/>
  <c r="K23" i="11"/>
  <c r="G24" i="11"/>
  <c r="H24" i="11"/>
  <c r="I24" i="11"/>
  <c r="J24" i="11"/>
  <c r="K24" i="11"/>
  <c r="G25" i="11"/>
  <c r="H25" i="11"/>
  <c r="I25" i="11"/>
  <c r="J25" i="11"/>
  <c r="K25" i="11"/>
  <c r="G26" i="11"/>
  <c r="H26" i="11"/>
  <c r="I26" i="11"/>
  <c r="J26" i="11"/>
  <c r="K26" i="11"/>
  <c r="G27" i="11"/>
  <c r="H27" i="11"/>
  <c r="I27" i="11"/>
  <c r="J27" i="11"/>
  <c r="K27" i="11"/>
  <c r="G28" i="11"/>
  <c r="H28" i="11"/>
  <c r="I28" i="11"/>
  <c r="J28" i="11"/>
  <c r="K28" i="11"/>
  <c r="G29" i="11"/>
  <c r="H29" i="11"/>
  <c r="I29" i="11"/>
  <c r="J29" i="11"/>
  <c r="K29" i="11"/>
  <c r="G30" i="11"/>
  <c r="H30" i="11"/>
  <c r="I30" i="11"/>
  <c r="J30" i="11"/>
  <c r="K30" i="11"/>
  <c r="G31" i="11"/>
  <c r="H31" i="11"/>
  <c r="I31" i="11"/>
  <c r="J31" i="11"/>
  <c r="K31" i="11"/>
  <c r="G32" i="11"/>
  <c r="H32" i="11"/>
  <c r="I32" i="11"/>
  <c r="J32" i="11"/>
  <c r="K32" i="11"/>
  <c r="G33" i="11"/>
  <c r="H33" i="11"/>
  <c r="I33" i="11"/>
  <c r="J33" i="11"/>
  <c r="K33" i="11"/>
  <c r="G34" i="11"/>
  <c r="H34" i="11"/>
  <c r="I34" i="11"/>
  <c r="J34" i="11"/>
  <c r="K34" i="11"/>
  <c r="G35" i="11"/>
  <c r="H35" i="11"/>
  <c r="I35" i="11"/>
  <c r="J35" i="11"/>
  <c r="K35" i="11"/>
  <c r="G36" i="11"/>
  <c r="H36" i="11"/>
  <c r="I36" i="11"/>
  <c r="J36" i="11"/>
  <c r="K36" i="11"/>
  <c r="G37" i="11"/>
  <c r="H37" i="11"/>
  <c r="I37" i="11"/>
  <c r="J37" i="11"/>
  <c r="K37" i="11"/>
  <c r="G38" i="11"/>
  <c r="H38" i="11"/>
  <c r="I38" i="11"/>
  <c r="J38" i="11"/>
  <c r="K38" i="11"/>
  <c r="G40" i="11"/>
  <c r="H40" i="11"/>
  <c r="I40" i="11"/>
  <c r="J40" i="11"/>
  <c r="K40" i="11"/>
  <c r="P18" i="11"/>
  <c r="N18" i="11"/>
  <c r="L18" i="11"/>
  <c r="K18" i="11"/>
  <c r="J18" i="11"/>
  <c r="O18" i="11" s="1"/>
  <c r="I18" i="11"/>
  <c r="H18" i="11"/>
  <c r="M18" i="11" s="1"/>
  <c r="G18" i="11"/>
  <c r="L11" i="11"/>
  <c r="K11" i="11"/>
  <c r="J11" i="11"/>
  <c r="I11" i="11"/>
  <c r="H11" i="11"/>
  <c r="D30" i="10"/>
  <c r="C7" i="10"/>
  <c r="C12" i="10"/>
  <c r="C11" i="10"/>
  <c r="C10" i="10"/>
  <c r="C9" i="10"/>
  <c r="C8" i="10"/>
  <c r="M13" i="9"/>
  <c r="L13" i="9"/>
  <c r="K13" i="9"/>
  <c r="J13" i="9"/>
  <c r="I13" i="9"/>
  <c r="M12" i="9"/>
  <c r="L12" i="9"/>
  <c r="K12" i="9"/>
  <c r="J12" i="9"/>
  <c r="I12" i="9"/>
  <c r="M11" i="9"/>
  <c r="L11" i="9"/>
  <c r="K11" i="9"/>
  <c r="J11" i="9"/>
  <c r="I11" i="9"/>
  <c r="M10" i="9"/>
  <c r="L10" i="9"/>
  <c r="K10" i="9"/>
  <c r="J10" i="9"/>
  <c r="I10" i="9"/>
  <c r="M9" i="9"/>
  <c r="L9" i="9"/>
  <c r="K9" i="9"/>
  <c r="J9" i="9"/>
  <c r="I9" i="9"/>
  <c r="M8" i="9"/>
  <c r="L8" i="9"/>
  <c r="K8" i="9"/>
  <c r="J8" i="9"/>
  <c r="I8" i="9"/>
  <c r="K7" i="8"/>
  <c r="P7" i="8" s="1"/>
  <c r="J7" i="8"/>
  <c r="O7" i="8" s="1"/>
  <c r="I7" i="8"/>
  <c r="N7" i="8" s="1"/>
  <c r="H7" i="8"/>
  <c r="M7" i="8" s="1"/>
  <c r="G7" i="8"/>
  <c r="L7" i="8" s="1"/>
  <c r="M55" i="7"/>
  <c r="L55" i="7"/>
  <c r="K55" i="7"/>
  <c r="J55" i="7"/>
  <c r="I55" i="7"/>
  <c r="M54" i="7"/>
  <c r="L54" i="7"/>
  <c r="K54" i="7"/>
  <c r="J54" i="7"/>
  <c r="I54" i="7"/>
  <c r="M53" i="7"/>
  <c r="L53" i="7"/>
  <c r="K53" i="7"/>
  <c r="J53" i="7"/>
  <c r="I53" i="7"/>
  <c r="M52" i="7"/>
  <c r="L52" i="7"/>
  <c r="K52" i="7"/>
  <c r="J52" i="7"/>
  <c r="I52" i="7"/>
  <c r="M51" i="7"/>
  <c r="L51" i="7"/>
  <c r="K51" i="7"/>
  <c r="J51" i="7"/>
  <c r="I51" i="7"/>
  <c r="M49" i="7"/>
  <c r="L49" i="7"/>
  <c r="K49" i="7"/>
  <c r="J49" i="7"/>
  <c r="I49" i="7"/>
  <c r="M48" i="7"/>
  <c r="L48" i="7"/>
  <c r="K48" i="7"/>
  <c r="J48" i="7"/>
  <c r="I48" i="7"/>
  <c r="M47" i="7"/>
  <c r="L47" i="7"/>
  <c r="K47" i="7"/>
  <c r="J47" i="7"/>
  <c r="I47" i="7"/>
  <c r="M46" i="7"/>
  <c r="L46" i="7"/>
  <c r="K46" i="7"/>
  <c r="J46" i="7"/>
  <c r="I46" i="7"/>
  <c r="M45" i="7"/>
  <c r="L45" i="7"/>
  <c r="K45" i="7"/>
  <c r="J45" i="7"/>
  <c r="I45" i="7"/>
  <c r="M44" i="7"/>
  <c r="L44" i="7"/>
  <c r="K44" i="7"/>
  <c r="J44" i="7"/>
  <c r="I44" i="7"/>
  <c r="M42" i="7"/>
  <c r="L42" i="7"/>
  <c r="K42" i="7"/>
  <c r="J42" i="7"/>
  <c r="I42" i="7"/>
  <c r="G27" i="7" l="1"/>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K22" i="6" l="1"/>
  <c r="J22" i="6"/>
  <c r="I22" i="6"/>
  <c r="H22" i="6"/>
  <c r="G22" i="6"/>
  <c r="O32" i="3"/>
  <c r="O31" i="3"/>
  <c r="O30" i="3"/>
  <c r="O29" i="3"/>
  <c r="O28" i="3"/>
  <c r="O27" i="3"/>
  <c r="O26" i="3"/>
  <c r="O25" i="3"/>
  <c r="O24" i="3"/>
  <c r="O23" i="3"/>
  <c r="F19" i="20" l="1"/>
  <c r="F18" i="20"/>
  <c r="C71" i="10" l="1"/>
  <c r="C70" i="10"/>
  <c r="C69" i="10"/>
  <c r="C68" i="10"/>
  <c r="C67" i="10"/>
  <c r="C66" i="10"/>
  <c r="C65" i="10"/>
  <c r="C64" i="10"/>
  <c r="C63" i="10"/>
  <c r="C62" i="10"/>
  <c r="C61" i="10"/>
  <c r="C60" i="10"/>
  <c r="C59" i="10"/>
  <c r="C58" i="10"/>
  <c r="C57" i="10"/>
  <c r="C56" i="10"/>
  <c r="C55" i="10"/>
  <c r="C54" i="10"/>
  <c r="C53" i="10"/>
  <c r="C52" i="10"/>
  <c r="K50" i="23"/>
  <c r="J50" i="23"/>
  <c r="I50" i="23"/>
  <c r="H50" i="23"/>
  <c r="K49" i="23"/>
  <c r="J49" i="23"/>
  <c r="I49" i="23"/>
  <c r="H49" i="23"/>
  <c r="K48" i="23"/>
  <c r="J48" i="23"/>
  <c r="I48" i="23"/>
  <c r="H48" i="23"/>
  <c r="K47" i="23"/>
  <c r="J47" i="23"/>
  <c r="I47" i="23"/>
  <c r="H47" i="23"/>
  <c r="K46" i="23"/>
  <c r="J46" i="23"/>
  <c r="I46" i="23"/>
  <c r="H46" i="23"/>
  <c r="K45" i="23"/>
  <c r="J45" i="23"/>
  <c r="I45" i="23"/>
  <c r="H45" i="23"/>
  <c r="K44" i="23"/>
  <c r="J44" i="23"/>
  <c r="I44" i="23"/>
  <c r="H44" i="23"/>
  <c r="K43" i="23"/>
  <c r="J43" i="23"/>
  <c r="I43" i="23"/>
  <c r="H43" i="23"/>
  <c r="K42" i="23"/>
  <c r="J42" i="23"/>
  <c r="I42" i="23"/>
  <c r="H42" i="23"/>
  <c r="K41" i="23"/>
  <c r="J41" i="23"/>
  <c r="I41" i="23"/>
  <c r="H41" i="23"/>
  <c r="K40" i="23"/>
  <c r="J40" i="23"/>
  <c r="I40" i="23"/>
  <c r="H40" i="23"/>
  <c r="K39" i="23"/>
  <c r="J39" i="23"/>
  <c r="I39" i="23"/>
  <c r="H39" i="23"/>
  <c r="K38" i="23"/>
  <c r="J38" i="23"/>
  <c r="I38" i="23"/>
  <c r="H38" i="23"/>
  <c r="K37" i="23"/>
  <c r="J37" i="23"/>
  <c r="I37" i="23"/>
  <c r="H37" i="23"/>
  <c r="K36" i="23"/>
  <c r="J36" i="23"/>
  <c r="I36" i="23"/>
  <c r="H36" i="23"/>
  <c r="K35" i="23"/>
  <c r="J35" i="23"/>
  <c r="I35" i="23"/>
  <c r="H35" i="23"/>
  <c r="K34" i="23"/>
  <c r="J34" i="23"/>
  <c r="I34" i="23"/>
  <c r="H34" i="23"/>
  <c r="K33" i="23"/>
  <c r="J33" i="23"/>
  <c r="I33" i="23"/>
  <c r="H33" i="23"/>
  <c r="K32" i="23"/>
  <c r="J32" i="23"/>
  <c r="I32" i="23"/>
  <c r="H32" i="23"/>
  <c r="K31" i="23"/>
  <c r="J31" i="23"/>
  <c r="I31" i="23"/>
  <c r="H31" i="23"/>
  <c r="I44" i="9"/>
  <c r="J44" i="9"/>
  <c r="K44" i="9"/>
  <c r="L44" i="9"/>
  <c r="M44" i="9"/>
  <c r="I45" i="9"/>
  <c r="J45" i="9"/>
  <c r="K45" i="9"/>
  <c r="L45" i="9"/>
  <c r="M45" i="9"/>
  <c r="I46" i="9"/>
  <c r="J46" i="9"/>
  <c r="K46" i="9"/>
  <c r="L46" i="9"/>
  <c r="M46" i="9"/>
  <c r="I47" i="9"/>
  <c r="J47" i="9"/>
  <c r="K47" i="9"/>
  <c r="L47" i="9"/>
  <c r="M47" i="9"/>
  <c r="I48" i="9"/>
  <c r="J48" i="9"/>
  <c r="K48" i="9"/>
  <c r="L48" i="9"/>
  <c r="M48" i="9"/>
  <c r="I49" i="9"/>
  <c r="J49" i="9"/>
  <c r="K49" i="9"/>
  <c r="L49" i="9"/>
  <c r="M49" i="9"/>
  <c r="I50" i="9"/>
  <c r="J50" i="9"/>
  <c r="K50" i="9"/>
  <c r="L50" i="9"/>
  <c r="M50" i="9"/>
  <c r="I51" i="9"/>
  <c r="J51" i="9"/>
  <c r="K51" i="9"/>
  <c r="L51" i="9"/>
  <c r="M51" i="9"/>
  <c r="I52" i="9"/>
  <c r="J52" i="9"/>
  <c r="K52" i="9"/>
  <c r="L52" i="9"/>
  <c r="M52" i="9"/>
  <c r="I53" i="9"/>
  <c r="J53" i="9"/>
  <c r="K53" i="9"/>
  <c r="L53" i="9"/>
  <c r="M53" i="9"/>
  <c r="I54" i="9"/>
  <c r="J54" i="9"/>
  <c r="K54" i="9"/>
  <c r="L54" i="9"/>
  <c r="M54" i="9"/>
  <c r="I55" i="9"/>
  <c r="J55" i="9"/>
  <c r="K55" i="9"/>
  <c r="L55" i="9"/>
  <c r="M55" i="9"/>
  <c r="I56" i="9"/>
  <c r="J56" i="9"/>
  <c r="K56" i="9"/>
  <c r="L56" i="9"/>
  <c r="M56" i="9"/>
  <c r="I57" i="9"/>
  <c r="J57" i="9"/>
  <c r="K57" i="9"/>
  <c r="L57" i="9"/>
  <c r="M57" i="9"/>
  <c r="I58" i="9"/>
  <c r="J58" i="9"/>
  <c r="K58" i="9"/>
  <c r="L58" i="9"/>
  <c r="M58" i="9"/>
  <c r="I59" i="9"/>
  <c r="J59" i="9"/>
  <c r="K59" i="9"/>
  <c r="L59" i="9"/>
  <c r="M59" i="9"/>
  <c r="I60" i="9"/>
  <c r="J60" i="9"/>
  <c r="K60" i="9"/>
  <c r="L60" i="9"/>
  <c r="M60" i="9"/>
  <c r="I61" i="9"/>
  <c r="J61" i="9"/>
  <c r="K61" i="9"/>
  <c r="L61" i="9"/>
  <c r="M61" i="9"/>
  <c r="I62" i="9"/>
  <c r="J62" i="9"/>
  <c r="K62" i="9"/>
  <c r="L62" i="9"/>
  <c r="M62" i="9"/>
  <c r="M43" i="9"/>
  <c r="L43" i="9"/>
  <c r="K43" i="9"/>
  <c r="J43" i="9"/>
  <c r="I43" i="9"/>
  <c r="G29" i="7" l="1"/>
  <c r="G30" i="7"/>
  <c r="G31" i="7"/>
  <c r="G32" i="7"/>
  <c r="G28" i="7"/>
  <c r="C28" i="7"/>
  <c r="D28" i="7"/>
  <c r="E28" i="7"/>
  <c r="F28" i="7"/>
  <c r="C29" i="7"/>
  <c r="D29" i="7"/>
  <c r="E29" i="7"/>
  <c r="F29" i="7"/>
  <c r="C30" i="7"/>
  <c r="D30" i="7"/>
  <c r="E30" i="7"/>
  <c r="F30" i="7"/>
  <c r="C31" i="7"/>
  <c r="D31" i="7"/>
  <c r="E31" i="7"/>
  <c r="F31" i="7"/>
  <c r="C32" i="7"/>
  <c r="D32" i="7"/>
  <c r="E32" i="7"/>
  <c r="F32" i="7"/>
  <c r="B29" i="7"/>
  <c r="B30" i="7"/>
  <c r="B31" i="7"/>
  <c r="B32" i="7"/>
  <c r="B28" i="7"/>
  <c r="I9" i="7"/>
  <c r="J9" i="7"/>
  <c r="K9" i="7"/>
  <c r="L9" i="7"/>
  <c r="M9" i="7"/>
  <c r="I10" i="7"/>
  <c r="J10" i="7"/>
  <c r="K10" i="7"/>
  <c r="L10" i="7"/>
  <c r="M10" i="7"/>
  <c r="I11" i="7"/>
  <c r="J11" i="7"/>
  <c r="K11" i="7"/>
  <c r="L11" i="7"/>
  <c r="M11" i="7"/>
  <c r="I12" i="7"/>
  <c r="J12" i="7"/>
  <c r="K12" i="7"/>
  <c r="L12" i="7"/>
  <c r="M12" i="7"/>
  <c r="I13" i="7"/>
  <c r="J13" i="7"/>
  <c r="K13" i="7"/>
  <c r="L13" i="7"/>
  <c r="M13" i="7"/>
  <c r="I14" i="7"/>
  <c r="J14" i="7"/>
  <c r="K14" i="7"/>
  <c r="L14" i="7"/>
  <c r="M14" i="7"/>
  <c r="I15" i="7"/>
  <c r="J15" i="7"/>
  <c r="K15" i="7"/>
  <c r="L15" i="7"/>
  <c r="M15" i="7"/>
  <c r="I16" i="7"/>
  <c r="J16" i="7"/>
  <c r="K16" i="7"/>
  <c r="L16" i="7"/>
  <c r="M16" i="7"/>
  <c r="I17" i="7"/>
  <c r="J17" i="7"/>
  <c r="K17" i="7"/>
  <c r="L17" i="7"/>
  <c r="M17" i="7"/>
  <c r="J8" i="7"/>
  <c r="K8" i="7"/>
  <c r="L8" i="7"/>
  <c r="M8" i="7"/>
  <c r="I8" i="7"/>
  <c r="K137" i="21" l="1"/>
  <c r="J137" i="21"/>
  <c r="I137" i="21"/>
  <c r="H137" i="21"/>
  <c r="G137" i="21"/>
  <c r="K136" i="21"/>
  <c r="J136" i="21"/>
  <c r="I136" i="21"/>
  <c r="H136" i="21"/>
  <c r="G136" i="21"/>
  <c r="K135" i="21"/>
  <c r="J135" i="21"/>
  <c r="I135" i="21"/>
  <c r="H135" i="21"/>
  <c r="G135" i="21"/>
  <c r="K134" i="21"/>
  <c r="J134" i="21"/>
  <c r="I134" i="21"/>
  <c r="H134" i="21"/>
  <c r="G134" i="21"/>
  <c r="K133" i="21"/>
  <c r="J133" i="21"/>
  <c r="I133" i="21"/>
  <c r="H133" i="21"/>
  <c r="G133" i="21"/>
  <c r="K132" i="21"/>
  <c r="J132" i="21"/>
  <c r="I132" i="21"/>
  <c r="H132" i="21"/>
  <c r="G132" i="21"/>
  <c r="K131" i="21"/>
  <c r="J131" i="21"/>
  <c r="I131" i="21"/>
  <c r="H131" i="21"/>
  <c r="G131" i="21"/>
  <c r="K130" i="21"/>
  <c r="J130" i="21"/>
  <c r="I130" i="21"/>
  <c r="H130" i="21"/>
  <c r="G130" i="21"/>
  <c r="K129" i="21"/>
  <c r="J129" i="21"/>
  <c r="I129" i="21"/>
  <c r="H129" i="21"/>
  <c r="G129" i="21"/>
  <c r="K128" i="21"/>
  <c r="J128" i="21"/>
  <c r="I128" i="21"/>
  <c r="H128" i="21"/>
  <c r="G128" i="21"/>
  <c r="K127" i="21"/>
  <c r="J127" i="21"/>
  <c r="I127" i="21"/>
  <c r="H127" i="21"/>
  <c r="G127" i="21"/>
  <c r="K126" i="21"/>
  <c r="J126" i="21"/>
  <c r="I126" i="21"/>
  <c r="H126" i="21"/>
  <c r="G126" i="21"/>
  <c r="K125" i="21"/>
  <c r="J125" i="21"/>
  <c r="I125" i="21"/>
  <c r="H125" i="21"/>
  <c r="G125" i="21"/>
  <c r="K124" i="21"/>
  <c r="J124" i="21"/>
  <c r="I124" i="21"/>
  <c r="H124" i="21"/>
  <c r="G124" i="21"/>
  <c r="K123" i="21"/>
  <c r="J123" i="21"/>
  <c r="I123" i="21"/>
  <c r="H123" i="21"/>
  <c r="G123" i="21"/>
  <c r="K122" i="21"/>
  <c r="J122" i="21"/>
  <c r="I122" i="21"/>
  <c r="H122" i="21"/>
  <c r="G122" i="21"/>
  <c r="K121" i="21"/>
  <c r="J121" i="21"/>
  <c r="I121" i="21"/>
  <c r="H121" i="21"/>
  <c r="G121" i="21"/>
  <c r="K120" i="21"/>
  <c r="J120" i="21"/>
  <c r="I120" i="21"/>
  <c r="H120" i="21"/>
  <c r="G120" i="21"/>
  <c r="K119" i="21"/>
  <c r="J119" i="21"/>
  <c r="I119" i="21"/>
  <c r="H119" i="21"/>
  <c r="G119" i="21"/>
  <c r="K118" i="21"/>
  <c r="J118" i="21"/>
  <c r="I118" i="21"/>
  <c r="H118" i="21"/>
  <c r="G118" i="21"/>
  <c r="K115" i="21"/>
  <c r="J115" i="21"/>
  <c r="I115" i="21"/>
  <c r="H115" i="21"/>
  <c r="G115" i="21"/>
  <c r="K114" i="21"/>
  <c r="J114" i="21"/>
  <c r="I114" i="21"/>
  <c r="H114" i="21"/>
  <c r="G114" i="21"/>
  <c r="K113" i="21"/>
  <c r="J113" i="21"/>
  <c r="I113" i="21"/>
  <c r="H113" i="21"/>
  <c r="G113" i="21"/>
  <c r="K112" i="21"/>
  <c r="J112" i="21"/>
  <c r="I112" i="21"/>
  <c r="H112" i="21"/>
  <c r="G112" i="21"/>
  <c r="K111" i="21"/>
  <c r="J111" i="21"/>
  <c r="I111" i="21"/>
  <c r="H111" i="21"/>
  <c r="G111" i="21"/>
  <c r="K108" i="21"/>
  <c r="J108" i="21"/>
  <c r="I108" i="21"/>
  <c r="H108" i="21"/>
  <c r="G108" i="21"/>
  <c r="K107" i="21"/>
  <c r="J107" i="21"/>
  <c r="I107" i="21"/>
  <c r="H107" i="21"/>
  <c r="G107" i="21"/>
  <c r="K106" i="21"/>
  <c r="J106" i="21"/>
  <c r="I106" i="21"/>
  <c r="H106" i="21"/>
  <c r="G106" i="21"/>
  <c r="K105" i="21"/>
  <c r="J105" i="21"/>
  <c r="I105" i="21"/>
  <c r="H105" i="21"/>
  <c r="G105" i="21"/>
  <c r="K102" i="21"/>
  <c r="J102" i="21"/>
  <c r="I102" i="21"/>
  <c r="H102" i="21"/>
  <c r="G102" i="21"/>
  <c r="K101" i="21"/>
  <c r="J101" i="21"/>
  <c r="I101" i="21"/>
  <c r="H101" i="21"/>
  <c r="G101" i="21"/>
  <c r="K100" i="21"/>
  <c r="J100" i="21"/>
  <c r="I100" i="21"/>
  <c r="H100" i="21"/>
  <c r="G100" i="21"/>
  <c r="K99" i="21"/>
  <c r="J99" i="21"/>
  <c r="I99" i="21"/>
  <c r="H99" i="21"/>
  <c r="G99" i="21"/>
  <c r="K98" i="21"/>
  <c r="J98" i="21"/>
  <c r="I98" i="21"/>
  <c r="H98" i="21"/>
  <c r="G98" i="21"/>
  <c r="K97" i="21"/>
  <c r="J97" i="21"/>
  <c r="I97" i="21"/>
  <c r="H97" i="21"/>
  <c r="G97" i="21"/>
  <c r="K95" i="21"/>
  <c r="J95" i="21"/>
  <c r="I95" i="21"/>
  <c r="H95" i="21"/>
  <c r="G95" i="21"/>
  <c r="K85" i="21"/>
  <c r="J85" i="21"/>
  <c r="I85" i="21"/>
  <c r="H85" i="21"/>
  <c r="G85" i="21"/>
  <c r="K84" i="21"/>
  <c r="J84" i="21"/>
  <c r="I84" i="21"/>
  <c r="H84" i="21"/>
  <c r="G84" i="21"/>
  <c r="K83" i="21"/>
  <c r="J83" i="21"/>
  <c r="I83" i="21"/>
  <c r="H83" i="21"/>
  <c r="G83" i="21"/>
  <c r="K82" i="21"/>
  <c r="J82" i="21"/>
  <c r="I82" i="21"/>
  <c r="H82" i="21"/>
  <c r="G82" i="21"/>
  <c r="K81" i="21"/>
  <c r="J81" i="21"/>
  <c r="I81" i="21"/>
  <c r="H81" i="21"/>
  <c r="G81" i="21"/>
  <c r="K80" i="21"/>
  <c r="J80" i="21"/>
  <c r="I80" i="21"/>
  <c r="H80" i="21"/>
  <c r="G80" i="21"/>
  <c r="K79" i="21"/>
  <c r="J79" i="21"/>
  <c r="I79" i="21"/>
  <c r="H79" i="21"/>
  <c r="G79" i="21"/>
  <c r="K78" i="21"/>
  <c r="J78" i="21"/>
  <c r="I78" i="21"/>
  <c r="H78" i="21"/>
  <c r="G78" i="21"/>
  <c r="K77" i="21"/>
  <c r="J77" i="21"/>
  <c r="I77" i="21"/>
  <c r="H77" i="21"/>
  <c r="G77" i="21"/>
  <c r="K76" i="21"/>
  <c r="J76" i="21"/>
  <c r="I76" i="21"/>
  <c r="H76" i="21"/>
  <c r="G76" i="21"/>
  <c r="K75" i="21"/>
  <c r="J75" i="21"/>
  <c r="I75" i="21"/>
  <c r="H75" i="21"/>
  <c r="G75" i="21"/>
  <c r="K74" i="21"/>
  <c r="J74" i="21"/>
  <c r="I74" i="21"/>
  <c r="H74" i="21"/>
  <c r="G74" i="21"/>
  <c r="K73" i="21"/>
  <c r="J73" i="21"/>
  <c r="I73" i="21"/>
  <c r="H73" i="21"/>
  <c r="G73" i="21"/>
  <c r="K72" i="21"/>
  <c r="J72" i="21"/>
  <c r="I72" i="21"/>
  <c r="H72" i="21"/>
  <c r="G72" i="21"/>
  <c r="K71" i="21"/>
  <c r="J71" i="21"/>
  <c r="I71" i="21"/>
  <c r="H71" i="21"/>
  <c r="G71" i="21"/>
  <c r="K70" i="21"/>
  <c r="J70" i="21"/>
  <c r="I70" i="21"/>
  <c r="H70" i="21"/>
  <c r="G70" i="21"/>
  <c r="K69" i="21"/>
  <c r="J69" i="21"/>
  <c r="I69" i="21"/>
  <c r="H69" i="21"/>
  <c r="G69" i="21"/>
  <c r="K68" i="21"/>
  <c r="J68" i="21"/>
  <c r="I68" i="21"/>
  <c r="H68" i="21"/>
  <c r="G68" i="21"/>
  <c r="K67" i="21"/>
  <c r="J67" i="21"/>
  <c r="I67" i="21"/>
  <c r="H67" i="21"/>
  <c r="G67" i="21"/>
  <c r="K66" i="21"/>
  <c r="J66" i="21"/>
  <c r="I66" i="21"/>
  <c r="H66" i="21"/>
  <c r="G66" i="21"/>
  <c r="K63" i="21"/>
  <c r="J63" i="21"/>
  <c r="I63" i="21"/>
  <c r="H63" i="21"/>
  <c r="G63" i="21"/>
  <c r="K62" i="21"/>
  <c r="J62" i="21"/>
  <c r="I62" i="21"/>
  <c r="H62" i="21"/>
  <c r="G62" i="21"/>
  <c r="K61" i="21"/>
  <c r="J61" i="21"/>
  <c r="I61" i="21"/>
  <c r="H61" i="21"/>
  <c r="G61" i="21"/>
  <c r="K60" i="21"/>
  <c r="J60" i="21"/>
  <c r="I60" i="21"/>
  <c r="H60" i="21"/>
  <c r="G60" i="21"/>
  <c r="K59" i="21"/>
  <c r="J59" i="21"/>
  <c r="I59" i="21"/>
  <c r="H59" i="21"/>
  <c r="G59" i="21"/>
  <c r="K56" i="21"/>
  <c r="J56" i="21"/>
  <c r="I56" i="21"/>
  <c r="H56" i="21"/>
  <c r="G56" i="21"/>
  <c r="K55" i="21"/>
  <c r="J55" i="21"/>
  <c r="I55" i="21"/>
  <c r="H55" i="21"/>
  <c r="G55" i="21"/>
  <c r="K54" i="21"/>
  <c r="J54" i="21"/>
  <c r="I54" i="21"/>
  <c r="H54" i="21"/>
  <c r="G54" i="21"/>
  <c r="K53" i="21"/>
  <c r="J53" i="21"/>
  <c r="I53" i="21"/>
  <c r="H53" i="21"/>
  <c r="G53" i="21"/>
  <c r="K50" i="21"/>
  <c r="J50" i="21"/>
  <c r="I50" i="21"/>
  <c r="H50" i="21"/>
  <c r="G50" i="21"/>
  <c r="K49" i="21"/>
  <c r="J49" i="21"/>
  <c r="I49" i="21"/>
  <c r="H49" i="21"/>
  <c r="G49" i="21"/>
  <c r="K48" i="21"/>
  <c r="J48" i="21"/>
  <c r="I48" i="21"/>
  <c r="H48" i="21"/>
  <c r="G48" i="21"/>
  <c r="K47" i="21"/>
  <c r="J47" i="21"/>
  <c r="I47" i="21"/>
  <c r="H47" i="21"/>
  <c r="G47" i="21"/>
  <c r="K46" i="21"/>
  <c r="J46" i="21"/>
  <c r="I46" i="21"/>
  <c r="H46" i="21"/>
  <c r="G46" i="21"/>
  <c r="K45" i="21"/>
  <c r="J45" i="21"/>
  <c r="I45" i="21"/>
  <c r="H45" i="21"/>
  <c r="G45" i="21"/>
  <c r="K43" i="21"/>
  <c r="J43" i="21"/>
  <c r="I43" i="21"/>
  <c r="H43" i="21"/>
  <c r="G43" i="21"/>
  <c r="K117" i="17"/>
  <c r="J117" i="17"/>
  <c r="I117" i="17"/>
  <c r="H117" i="17"/>
  <c r="G117" i="17"/>
  <c r="K116" i="17"/>
  <c r="J116" i="17"/>
  <c r="I116" i="17"/>
  <c r="H116" i="17"/>
  <c r="G116" i="17"/>
  <c r="K115" i="17"/>
  <c r="J115" i="17"/>
  <c r="I115" i="17"/>
  <c r="H115" i="17"/>
  <c r="G115" i="17"/>
  <c r="K114" i="17"/>
  <c r="J114" i="17"/>
  <c r="I114" i="17"/>
  <c r="H114" i="17"/>
  <c r="G114" i="17"/>
  <c r="K113" i="17"/>
  <c r="J113" i="17"/>
  <c r="I113" i="17"/>
  <c r="H113" i="17"/>
  <c r="G113" i="17"/>
  <c r="K112" i="17"/>
  <c r="J112" i="17"/>
  <c r="I112" i="17"/>
  <c r="H112" i="17"/>
  <c r="G112" i="17"/>
  <c r="K111" i="17"/>
  <c r="J111" i="17"/>
  <c r="I111" i="17"/>
  <c r="H111" i="17"/>
  <c r="G111" i="17"/>
  <c r="K110" i="17"/>
  <c r="J110" i="17"/>
  <c r="I110" i="17"/>
  <c r="H110" i="17"/>
  <c r="G110" i="17"/>
  <c r="K109" i="17"/>
  <c r="J109" i="17"/>
  <c r="I109" i="17"/>
  <c r="H109" i="17"/>
  <c r="G109" i="17"/>
  <c r="K108" i="17"/>
  <c r="J108" i="17"/>
  <c r="I108" i="17"/>
  <c r="H108" i="17"/>
  <c r="G108" i="17"/>
  <c r="K107" i="17"/>
  <c r="J107" i="17"/>
  <c r="I107" i="17"/>
  <c r="H107" i="17"/>
  <c r="G107" i="17"/>
  <c r="K106" i="17"/>
  <c r="J106" i="17"/>
  <c r="I106" i="17"/>
  <c r="H106" i="17"/>
  <c r="G106" i="17"/>
  <c r="K105" i="17"/>
  <c r="J105" i="17"/>
  <c r="I105" i="17"/>
  <c r="H105" i="17"/>
  <c r="G105" i="17"/>
  <c r="K104" i="17"/>
  <c r="J104" i="17"/>
  <c r="I104" i="17"/>
  <c r="H104" i="17"/>
  <c r="G104" i="17"/>
  <c r="K103" i="17"/>
  <c r="J103" i="17"/>
  <c r="I103" i="17"/>
  <c r="H103" i="17"/>
  <c r="G103" i="17"/>
  <c r="K102" i="17"/>
  <c r="J102" i="17"/>
  <c r="I102" i="17"/>
  <c r="H102" i="17"/>
  <c r="G102" i="17"/>
  <c r="K101" i="17"/>
  <c r="J101" i="17"/>
  <c r="I101" i="17"/>
  <c r="H101" i="17"/>
  <c r="G101" i="17"/>
  <c r="K100" i="17"/>
  <c r="J100" i="17"/>
  <c r="I100" i="17"/>
  <c r="H100" i="17"/>
  <c r="G100" i="17"/>
  <c r="K99" i="17"/>
  <c r="J99" i="17"/>
  <c r="I99" i="17"/>
  <c r="H99" i="17"/>
  <c r="G99" i="17"/>
  <c r="K98" i="17"/>
  <c r="J98" i="17"/>
  <c r="I98" i="17"/>
  <c r="H98" i="17"/>
  <c r="G98" i="17"/>
  <c r="K95" i="17"/>
  <c r="J95" i="17"/>
  <c r="I95" i="17"/>
  <c r="H95" i="17"/>
  <c r="G95" i="17"/>
  <c r="K94" i="17"/>
  <c r="J94" i="17"/>
  <c r="I94" i="17"/>
  <c r="H94" i="17"/>
  <c r="G94" i="17"/>
  <c r="K93" i="17"/>
  <c r="J93" i="17"/>
  <c r="I93" i="17"/>
  <c r="H93" i="17"/>
  <c r="G93" i="17"/>
  <c r="K92" i="17"/>
  <c r="J92" i="17"/>
  <c r="I92" i="17"/>
  <c r="H92" i="17"/>
  <c r="G92" i="17"/>
  <c r="K91" i="17"/>
  <c r="J91" i="17"/>
  <c r="I91" i="17"/>
  <c r="H91" i="17"/>
  <c r="G91" i="17"/>
  <c r="K88" i="17"/>
  <c r="J88" i="17"/>
  <c r="I88" i="17"/>
  <c r="H88" i="17"/>
  <c r="G88" i="17"/>
  <c r="K87" i="17"/>
  <c r="J87" i="17"/>
  <c r="I87" i="17"/>
  <c r="H87" i="17"/>
  <c r="G87" i="17"/>
  <c r="K86" i="17"/>
  <c r="J86" i="17"/>
  <c r="I86" i="17"/>
  <c r="H86" i="17"/>
  <c r="G86" i="17"/>
  <c r="K85" i="17"/>
  <c r="J85" i="17"/>
  <c r="I85" i="17"/>
  <c r="H85" i="17"/>
  <c r="G85" i="17"/>
  <c r="K82" i="17"/>
  <c r="J82" i="17"/>
  <c r="I82" i="17"/>
  <c r="H82" i="17"/>
  <c r="G82" i="17"/>
  <c r="K81" i="17"/>
  <c r="J81" i="17"/>
  <c r="I81" i="17"/>
  <c r="H81" i="17"/>
  <c r="G81" i="17"/>
  <c r="K80" i="17"/>
  <c r="J80" i="17"/>
  <c r="I80" i="17"/>
  <c r="H80" i="17"/>
  <c r="G80" i="17"/>
  <c r="K79" i="17"/>
  <c r="J79" i="17"/>
  <c r="I79" i="17"/>
  <c r="H79" i="17"/>
  <c r="G79" i="17"/>
  <c r="K78" i="17"/>
  <c r="J78" i="17"/>
  <c r="I78" i="17"/>
  <c r="H78" i="17"/>
  <c r="G78" i="17"/>
  <c r="K77" i="17"/>
  <c r="J77" i="17"/>
  <c r="I77" i="17"/>
  <c r="H77" i="17"/>
  <c r="G77" i="17"/>
  <c r="H75" i="17"/>
  <c r="I75" i="17"/>
  <c r="J75" i="17"/>
  <c r="K75" i="17"/>
  <c r="I51" i="14"/>
  <c r="H51" i="14"/>
  <c r="G51" i="14"/>
  <c r="F51" i="14"/>
  <c r="I50" i="14"/>
  <c r="H50" i="14"/>
  <c r="G50" i="14"/>
  <c r="F50" i="14"/>
  <c r="K119" i="8"/>
  <c r="J119" i="8"/>
  <c r="I119" i="8"/>
  <c r="H119" i="8"/>
  <c r="G119" i="8"/>
  <c r="G99" i="8"/>
  <c r="H99" i="8"/>
  <c r="I99" i="8"/>
  <c r="J99" i="8"/>
  <c r="K99" i="8"/>
  <c r="G100" i="8"/>
  <c r="H100" i="8"/>
  <c r="I100" i="8"/>
  <c r="J100" i="8"/>
  <c r="K100" i="8"/>
  <c r="G101" i="8"/>
  <c r="H101" i="8"/>
  <c r="I101" i="8"/>
  <c r="J101" i="8"/>
  <c r="K101" i="8"/>
  <c r="G102" i="8"/>
  <c r="H102" i="8"/>
  <c r="I102" i="8"/>
  <c r="J102" i="8"/>
  <c r="K102" i="8"/>
  <c r="G103" i="8"/>
  <c r="H103" i="8"/>
  <c r="I103" i="8"/>
  <c r="J103" i="8"/>
  <c r="K103" i="8"/>
  <c r="G104" i="8"/>
  <c r="H104" i="8"/>
  <c r="I104" i="8"/>
  <c r="J104" i="8"/>
  <c r="K104" i="8"/>
  <c r="G105" i="8"/>
  <c r="H105" i="8"/>
  <c r="I105" i="8"/>
  <c r="J105" i="8"/>
  <c r="K105" i="8"/>
  <c r="G106" i="8"/>
  <c r="H106" i="8"/>
  <c r="I106" i="8"/>
  <c r="J106" i="8"/>
  <c r="K106" i="8"/>
  <c r="G107" i="8"/>
  <c r="H107" i="8"/>
  <c r="I107" i="8"/>
  <c r="J107" i="8"/>
  <c r="K107" i="8"/>
  <c r="G108" i="8"/>
  <c r="H108" i="8"/>
  <c r="I108" i="8"/>
  <c r="J108" i="8"/>
  <c r="K108" i="8"/>
  <c r="G109" i="8"/>
  <c r="H109" i="8"/>
  <c r="I109" i="8"/>
  <c r="J109" i="8"/>
  <c r="K109" i="8"/>
  <c r="G110" i="8"/>
  <c r="H110" i="8"/>
  <c r="I110" i="8"/>
  <c r="J110" i="8"/>
  <c r="K110" i="8"/>
  <c r="G111" i="8"/>
  <c r="H111" i="8"/>
  <c r="I111" i="8"/>
  <c r="J111" i="8"/>
  <c r="K111" i="8"/>
  <c r="G112" i="8"/>
  <c r="H112" i="8"/>
  <c r="I112" i="8"/>
  <c r="J112" i="8"/>
  <c r="K112" i="8"/>
  <c r="G113" i="8"/>
  <c r="H113" i="8"/>
  <c r="I113" i="8"/>
  <c r="J113" i="8"/>
  <c r="K113" i="8"/>
  <c r="G114" i="8"/>
  <c r="H114" i="8"/>
  <c r="I114" i="8"/>
  <c r="J114" i="8"/>
  <c r="K114" i="8"/>
  <c r="G115" i="8"/>
  <c r="H115" i="8"/>
  <c r="I115" i="8"/>
  <c r="J115" i="8"/>
  <c r="K115" i="8"/>
  <c r="G116" i="8"/>
  <c r="H116" i="8"/>
  <c r="I116" i="8"/>
  <c r="J116" i="8"/>
  <c r="K116" i="8"/>
  <c r="G117" i="8"/>
  <c r="H117" i="8"/>
  <c r="I117" i="8"/>
  <c r="J117" i="8"/>
  <c r="K117" i="8"/>
  <c r="H98" i="8"/>
  <c r="I98" i="8"/>
  <c r="J98" i="8"/>
  <c r="K98" i="8"/>
  <c r="G98" i="8"/>
  <c r="I89" i="8"/>
  <c r="H89" i="8"/>
  <c r="G89" i="8"/>
  <c r="F89" i="8"/>
  <c r="I87" i="8"/>
  <c r="H87" i="8"/>
  <c r="G87" i="8"/>
  <c r="F87" i="8"/>
  <c r="I86" i="8"/>
  <c r="H86" i="8"/>
  <c r="G86" i="8"/>
  <c r="F86" i="8"/>
  <c r="I85" i="8"/>
  <c r="H85" i="8"/>
  <c r="G85" i="8"/>
  <c r="F85" i="8"/>
  <c r="I84" i="8"/>
  <c r="H84" i="8"/>
  <c r="G84" i="8"/>
  <c r="F84" i="8"/>
  <c r="I83" i="8"/>
  <c r="H83" i="8"/>
  <c r="G83" i="8"/>
  <c r="F83" i="8"/>
  <c r="I82" i="8"/>
  <c r="H82" i="8"/>
  <c r="G82" i="8"/>
  <c r="F82" i="8"/>
  <c r="I81" i="8"/>
  <c r="H81" i="8"/>
  <c r="G81" i="8"/>
  <c r="F81" i="8"/>
  <c r="I80" i="8"/>
  <c r="H80" i="8"/>
  <c r="G80" i="8"/>
  <c r="F80" i="8"/>
  <c r="I79" i="8"/>
  <c r="H79" i="8"/>
  <c r="G79" i="8"/>
  <c r="F79" i="8"/>
  <c r="I78" i="8"/>
  <c r="H78" i="8"/>
  <c r="G78" i="8"/>
  <c r="F78" i="8"/>
  <c r="I77" i="8"/>
  <c r="H77" i="8"/>
  <c r="G77" i="8"/>
  <c r="F77" i="8"/>
  <c r="I76" i="8"/>
  <c r="H76" i="8"/>
  <c r="G76" i="8"/>
  <c r="F76" i="8"/>
  <c r="I75" i="8"/>
  <c r="H75" i="8"/>
  <c r="G75" i="8"/>
  <c r="F75" i="8"/>
  <c r="I74" i="8"/>
  <c r="H74" i="8"/>
  <c r="G74" i="8"/>
  <c r="F74" i="8"/>
  <c r="I73" i="8"/>
  <c r="H73" i="8"/>
  <c r="G73" i="8"/>
  <c r="F73" i="8"/>
  <c r="I72" i="8"/>
  <c r="H72" i="8"/>
  <c r="G72" i="8"/>
  <c r="F72" i="8"/>
  <c r="I71" i="8"/>
  <c r="H71" i="8"/>
  <c r="G71" i="8"/>
  <c r="F71" i="8"/>
  <c r="I70" i="8"/>
  <c r="H70" i="8"/>
  <c r="G70" i="8"/>
  <c r="F70" i="8"/>
  <c r="I69" i="8"/>
  <c r="H69" i="8"/>
  <c r="G69" i="8"/>
  <c r="F69" i="8"/>
  <c r="I68" i="8"/>
  <c r="H68" i="8"/>
  <c r="G68" i="8"/>
  <c r="F68" i="8"/>
  <c r="M59" i="8"/>
  <c r="L59" i="8"/>
  <c r="K59" i="8"/>
  <c r="J59" i="8"/>
  <c r="I59" i="8"/>
  <c r="H59" i="8"/>
  <c r="I38" i="8"/>
  <c r="J38" i="8"/>
  <c r="K38" i="8"/>
  <c r="L38" i="8"/>
  <c r="M38" i="8"/>
  <c r="I39" i="8"/>
  <c r="J39" i="8"/>
  <c r="K39" i="8"/>
  <c r="L39" i="8"/>
  <c r="M39" i="8"/>
  <c r="I40" i="8"/>
  <c r="J40" i="8"/>
  <c r="K40" i="8"/>
  <c r="L40" i="8"/>
  <c r="M40" i="8"/>
  <c r="I41" i="8"/>
  <c r="J41" i="8"/>
  <c r="K41" i="8"/>
  <c r="L41" i="8"/>
  <c r="M41" i="8"/>
  <c r="I42" i="8"/>
  <c r="J42" i="8"/>
  <c r="K42" i="8"/>
  <c r="L42" i="8"/>
  <c r="M42" i="8"/>
  <c r="I43" i="8"/>
  <c r="J43" i="8"/>
  <c r="K43" i="8"/>
  <c r="L43" i="8"/>
  <c r="M43" i="8"/>
  <c r="I44" i="8"/>
  <c r="J44" i="8"/>
  <c r="K44" i="8"/>
  <c r="L44" i="8"/>
  <c r="M44" i="8"/>
  <c r="I45" i="8"/>
  <c r="J45" i="8"/>
  <c r="K45" i="8"/>
  <c r="L45" i="8"/>
  <c r="M45" i="8"/>
  <c r="I46" i="8"/>
  <c r="J46" i="8"/>
  <c r="K46" i="8"/>
  <c r="L46" i="8"/>
  <c r="M46" i="8"/>
  <c r="I47" i="8"/>
  <c r="J47" i="8"/>
  <c r="K47" i="8"/>
  <c r="L47" i="8"/>
  <c r="M47" i="8"/>
  <c r="I48" i="8"/>
  <c r="J48" i="8"/>
  <c r="K48" i="8"/>
  <c r="L48" i="8"/>
  <c r="M48" i="8"/>
  <c r="I49" i="8"/>
  <c r="J49" i="8"/>
  <c r="K49" i="8"/>
  <c r="L49" i="8"/>
  <c r="M49" i="8"/>
  <c r="I50" i="8"/>
  <c r="J50" i="8"/>
  <c r="K50" i="8"/>
  <c r="L50" i="8"/>
  <c r="M50" i="8"/>
  <c r="I51" i="8"/>
  <c r="J51" i="8"/>
  <c r="K51" i="8"/>
  <c r="L51" i="8"/>
  <c r="M51" i="8"/>
  <c r="I52" i="8"/>
  <c r="J52" i="8"/>
  <c r="K52" i="8"/>
  <c r="L52" i="8"/>
  <c r="M52" i="8"/>
  <c r="I53" i="8"/>
  <c r="J53" i="8"/>
  <c r="K53" i="8"/>
  <c r="L53" i="8"/>
  <c r="M53" i="8"/>
  <c r="I54" i="8"/>
  <c r="J54" i="8"/>
  <c r="K54" i="8"/>
  <c r="L54" i="8"/>
  <c r="M54" i="8"/>
  <c r="I55" i="8"/>
  <c r="J55" i="8"/>
  <c r="K55" i="8"/>
  <c r="L55" i="8"/>
  <c r="M55" i="8"/>
  <c r="I56" i="8"/>
  <c r="J56" i="8"/>
  <c r="K56" i="8"/>
  <c r="L56" i="8"/>
  <c r="M56" i="8"/>
  <c r="I57" i="8"/>
  <c r="J57" i="8"/>
  <c r="K57" i="8"/>
  <c r="L57" i="8"/>
  <c r="M57" i="8"/>
  <c r="H39" i="8"/>
  <c r="H40" i="8"/>
  <c r="H41" i="8"/>
  <c r="H42" i="8"/>
  <c r="H43" i="8"/>
  <c r="H44" i="8"/>
  <c r="H45" i="8"/>
  <c r="H46" i="8"/>
  <c r="H47" i="8"/>
  <c r="H48" i="8"/>
  <c r="H49" i="8"/>
  <c r="H50" i="8"/>
  <c r="H51" i="8"/>
  <c r="H52" i="8"/>
  <c r="H53" i="8"/>
  <c r="H54" i="8"/>
  <c r="H55" i="8"/>
  <c r="H56" i="8"/>
  <c r="H57" i="8"/>
  <c r="H38" i="8"/>
  <c r="K29" i="8"/>
  <c r="J29" i="8"/>
  <c r="I29" i="8"/>
  <c r="H29" i="8"/>
  <c r="G29" i="8"/>
  <c r="G9" i="8"/>
  <c r="H9" i="8"/>
  <c r="I9" i="8"/>
  <c r="J9" i="8"/>
  <c r="K9" i="8"/>
  <c r="G10" i="8"/>
  <c r="H10" i="8"/>
  <c r="I10" i="8"/>
  <c r="J10" i="8"/>
  <c r="K10" i="8"/>
  <c r="G11" i="8"/>
  <c r="H11" i="8"/>
  <c r="I11" i="8"/>
  <c r="J11" i="8"/>
  <c r="K11" i="8"/>
  <c r="G12" i="8"/>
  <c r="H12" i="8"/>
  <c r="I12" i="8"/>
  <c r="J12" i="8"/>
  <c r="K12" i="8"/>
  <c r="G13" i="8"/>
  <c r="H13" i="8"/>
  <c r="I13" i="8"/>
  <c r="J13" i="8"/>
  <c r="K13" i="8"/>
  <c r="G14" i="8"/>
  <c r="H14" i="8"/>
  <c r="I14" i="8"/>
  <c r="J14" i="8"/>
  <c r="K14" i="8"/>
  <c r="G15" i="8"/>
  <c r="H15" i="8"/>
  <c r="I15" i="8"/>
  <c r="J15" i="8"/>
  <c r="K15" i="8"/>
  <c r="G16" i="8"/>
  <c r="H16" i="8"/>
  <c r="I16" i="8"/>
  <c r="J16" i="8"/>
  <c r="K16" i="8"/>
  <c r="G17" i="8"/>
  <c r="H17" i="8"/>
  <c r="I17" i="8"/>
  <c r="J17" i="8"/>
  <c r="K17" i="8"/>
  <c r="G18" i="8"/>
  <c r="H18" i="8"/>
  <c r="I18" i="8"/>
  <c r="J18" i="8"/>
  <c r="K18" i="8"/>
  <c r="G19" i="8"/>
  <c r="H19" i="8"/>
  <c r="I19" i="8"/>
  <c r="J19" i="8"/>
  <c r="K19" i="8"/>
  <c r="G20" i="8"/>
  <c r="H20" i="8"/>
  <c r="I20" i="8"/>
  <c r="J20" i="8"/>
  <c r="K20" i="8"/>
  <c r="G21" i="8"/>
  <c r="H21" i="8"/>
  <c r="I21" i="8"/>
  <c r="J21" i="8"/>
  <c r="K21" i="8"/>
  <c r="G22" i="8"/>
  <c r="H22" i="8"/>
  <c r="I22" i="8"/>
  <c r="J22" i="8"/>
  <c r="K22" i="8"/>
  <c r="G23" i="8"/>
  <c r="H23" i="8"/>
  <c r="I23" i="8"/>
  <c r="J23" i="8"/>
  <c r="K23" i="8"/>
  <c r="G24" i="8"/>
  <c r="H24" i="8"/>
  <c r="I24" i="8"/>
  <c r="J24" i="8"/>
  <c r="K24" i="8"/>
  <c r="G25" i="8"/>
  <c r="H25" i="8"/>
  <c r="I25" i="8"/>
  <c r="J25" i="8"/>
  <c r="K25" i="8"/>
  <c r="G26" i="8"/>
  <c r="H26" i="8"/>
  <c r="I26" i="8"/>
  <c r="J26" i="8"/>
  <c r="K26" i="8"/>
  <c r="G27" i="8"/>
  <c r="H27" i="8"/>
  <c r="I27" i="8"/>
  <c r="J27" i="8"/>
  <c r="K27" i="8"/>
  <c r="H8" i="8"/>
  <c r="I8" i="8"/>
  <c r="J8" i="8"/>
  <c r="K8" i="8"/>
  <c r="G8" i="8"/>
  <c r="B24" i="6"/>
  <c r="C24" i="6"/>
  <c r="D24" i="6"/>
  <c r="E24" i="6"/>
  <c r="F24" i="6"/>
  <c r="B25" i="6"/>
  <c r="C25" i="6"/>
  <c r="D25" i="6"/>
  <c r="E25" i="6"/>
  <c r="F25" i="6"/>
  <c r="B26" i="6"/>
  <c r="C26" i="6"/>
  <c r="D26" i="6"/>
  <c r="E26" i="6"/>
  <c r="F26" i="6"/>
  <c r="B27" i="6"/>
  <c r="C27" i="6"/>
  <c r="D27" i="6"/>
  <c r="E27" i="6"/>
  <c r="F27" i="6"/>
  <c r="B28" i="6"/>
  <c r="C28" i="6"/>
  <c r="D28" i="6"/>
  <c r="E28" i="6"/>
  <c r="F28" i="6"/>
  <c r="B29" i="6"/>
  <c r="C29" i="6"/>
  <c r="D29" i="6"/>
  <c r="E29" i="6"/>
  <c r="F29" i="6"/>
  <c r="B30" i="6"/>
  <c r="C30" i="6"/>
  <c r="D30" i="6"/>
  <c r="E30" i="6"/>
  <c r="F30" i="6"/>
  <c r="B31" i="6"/>
  <c r="C31" i="6"/>
  <c r="D31" i="6"/>
  <c r="E31" i="6"/>
  <c r="F31" i="6"/>
  <c r="B32" i="6"/>
  <c r="C32" i="6"/>
  <c r="D32" i="6"/>
  <c r="E32" i="6"/>
  <c r="F32" i="6"/>
  <c r="F23" i="6"/>
  <c r="E23" i="6"/>
  <c r="C23" i="6"/>
  <c r="D23" i="6"/>
  <c r="B23" i="6"/>
  <c r="B24" i="3"/>
  <c r="C24" i="3"/>
  <c r="D24" i="3"/>
  <c r="E24" i="3"/>
  <c r="F24" i="3"/>
  <c r="G24" i="3"/>
  <c r="H24" i="3"/>
  <c r="B25" i="3"/>
  <c r="C25" i="3"/>
  <c r="D25" i="3"/>
  <c r="E25" i="3"/>
  <c r="F25" i="3"/>
  <c r="G25" i="3"/>
  <c r="H25" i="3"/>
  <c r="B26" i="3"/>
  <c r="C26" i="3"/>
  <c r="D26" i="3"/>
  <c r="E26" i="3"/>
  <c r="F26" i="3"/>
  <c r="G26" i="3"/>
  <c r="H26" i="3"/>
  <c r="B27" i="3"/>
  <c r="C27" i="3"/>
  <c r="D27" i="3"/>
  <c r="E27" i="3"/>
  <c r="F27" i="3"/>
  <c r="G27" i="3"/>
  <c r="H27" i="3"/>
  <c r="B28" i="3"/>
  <c r="C28" i="3"/>
  <c r="D28" i="3"/>
  <c r="E28" i="3"/>
  <c r="F28" i="3"/>
  <c r="G28" i="3"/>
  <c r="H28" i="3"/>
  <c r="B29" i="3"/>
  <c r="C29" i="3"/>
  <c r="D29" i="3"/>
  <c r="E29" i="3"/>
  <c r="F29" i="3"/>
  <c r="G29" i="3"/>
  <c r="H29" i="3"/>
  <c r="B30" i="3"/>
  <c r="C30" i="3"/>
  <c r="D30" i="3"/>
  <c r="E30" i="3"/>
  <c r="F30" i="3"/>
  <c r="G30" i="3"/>
  <c r="H30" i="3"/>
  <c r="B31" i="3"/>
  <c r="C31" i="3"/>
  <c r="D31" i="3"/>
  <c r="E31" i="3"/>
  <c r="F31" i="3"/>
  <c r="G31" i="3"/>
  <c r="H31" i="3"/>
  <c r="B32" i="3"/>
  <c r="C32" i="3"/>
  <c r="D32" i="3"/>
  <c r="E32" i="3"/>
  <c r="F32" i="3"/>
  <c r="G32" i="3"/>
  <c r="H32" i="3"/>
  <c r="C23" i="3"/>
  <c r="D23" i="3"/>
  <c r="E23" i="3"/>
  <c r="F23" i="3"/>
  <c r="G23" i="3"/>
  <c r="H23" i="3"/>
  <c r="B23" i="3"/>
  <c r="K28" i="23"/>
  <c r="J28" i="23"/>
  <c r="I28" i="23"/>
  <c r="H28" i="23"/>
  <c r="K27" i="23"/>
  <c r="J27" i="23"/>
  <c r="I27" i="23"/>
  <c r="H27" i="23"/>
  <c r="K26" i="23"/>
  <c r="J26" i="23"/>
  <c r="I26" i="23"/>
  <c r="H26" i="23"/>
  <c r="K25" i="23"/>
  <c r="J25" i="23"/>
  <c r="I25" i="23"/>
  <c r="H25" i="23"/>
  <c r="K24" i="23"/>
  <c r="J24" i="23"/>
  <c r="I24" i="23"/>
  <c r="H24" i="23"/>
  <c r="K21" i="23"/>
  <c r="J21" i="23"/>
  <c r="I21" i="23"/>
  <c r="H21" i="23"/>
  <c r="K20" i="23"/>
  <c r="J20" i="23"/>
  <c r="I20" i="23"/>
  <c r="H20" i="23"/>
  <c r="K19" i="23"/>
  <c r="J19" i="23"/>
  <c r="I19" i="23"/>
  <c r="H19" i="23"/>
  <c r="K18" i="23"/>
  <c r="J18" i="23"/>
  <c r="I18" i="23"/>
  <c r="H18" i="23"/>
  <c r="K16" i="23"/>
  <c r="J16" i="23"/>
  <c r="I16" i="23"/>
  <c r="H16" i="23"/>
  <c r="K15" i="23"/>
  <c r="J15" i="23"/>
  <c r="I15" i="23"/>
  <c r="H15" i="23"/>
  <c r="K14" i="23"/>
  <c r="J14" i="23"/>
  <c r="I14" i="23"/>
  <c r="H14" i="23"/>
  <c r="K13" i="23"/>
  <c r="J13" i="23"/>
  <c r="I13" i="23"/>
  <c r="H13" i="23"/>
  <c r="K12" i="23"/>
  <c r="J12" i="23"/>
  <c r="I12" i="23"/>
  <c r="H12" i="23"/>
  <c r="K11" i="23"/>
  <c r="J11" i="23"/>
  <c r="I11" i="23"/>
  <c r="H11" i="23"/>
  <c r="K9" i="23"/>
  <c r="J9" i="23"/>
  <c r="I9" i="23"/>
  <c r="H9" i="23"/>
  <c r="G29" i="16" l="1"/>
  <c r="G28" i="16"/>
  <c r="G27" i="16"/>
  <c r="G26" i="16"/>
  <c r="G25" i="16"/>
  <c r="F29" i="16"/>
  <c r="F28" i="16"/>
  <c r="F27" i="16"/>
  <c r="F26" i="16"/>
  <c r="F25" i="16"/>
  <c r="E26" i="16"/>
  <c r="E27" i="16"/>
  <c r="E28" i="16"/>
  <c r="E29" i="16"/>
  <c r="E25" i="16"/>
  <c r="G22" i="16"/>
  <c r="G21" i="16"/>
  <c r="G20" i="16"/>
  <c r="G19" i="16"/>
  <c r="F22" i="16"/>
  <c r="F21" i="16"/>
  <c r="F20" i="16"/>
  <c r="F19" i="16"/>
  <c r="E20" i="16"/>
  <c r="E21" i="16"/>
  <c r="E22" i="16"/>
  <c r="E19" i="16"/>
  <c r="F11" i="16"/>
  <c r="G11" i="16"/>
  <c r="F12" i="16"/>
  <c r="G12" i="16"/>
  <c r="F13" i="16"/>
  <c r="G13" i="16"/>
  <c r="F14" i="16"/>
  <c r="G14" i="16"/>
  <c r="F15" i="16"/>
  <c r="G15" i="16"/>
  <c r="F16" i="16"/>
  <c r="G16" i="16"/>
  <c r="E12" i="16"/>
  <c r="E13" i="16"/>
  <c r="E14" i="16"/>
  <c r="E15" i="16"/>
  <c r="E16" i="16"/>
  <c r="E11" i="16"/>
  <c r="F20" i="20" l="1"/>
  <c r="F17" i="20"/>
  <c r="F16" i="20"/>
  <c r="F15" i="20"/>
  <c r="K79" i="19"/>
  <c r="J79" i="19"/>
  <c r="I79" i="19"/>
  <c r="H79" i="19"/>
  <c r="G79" i="19"/>
  <c r="K77" i="19"/>
  <c r="J77" i="19"/>
  <c r="I77" i="19"/>
  <c r="H77" i="19"/>
  <c r="G77" i="19"/>
  <c r="K76" i="19"/>
  <c r="J76" i="19"/>
  <c r="I76" i="19"/>
  <c r="H76" i="19"/>
  <c r="G76" i="19"/>
  <c r="K75" i="19"/>
  <c r="J75" i="19"/>
  <c r="I75" i="19"/>
  <c r="H75" i="19"/>
  <c r="G75" i="19"/>
  <c r="K74" i="19"/>
  <c r="J74" i="19"/>
  <c r="I74" i="19"/>
  <c r="H74" i="19"/>
  <c r="G74" i="19"/>
  <c r="K73" i="19"/>
  <c r="J73" i="19"/>
  <c r="I73" i="19"/>
  <c r="H73" i="19"/>
  <c r="G73" i="19"/>
  <c r="K72" i="19"/>
  <c r="J72" i="19"/>
  <c r="I72" i="19"/>
  <c r="H72" i="19"/>
  <c r="G72" i="19"/>
  <c r="K71" i="19"/>
  <c r="J71" i="19"/>
  <c r="I71" i="19"/>
  <c r="H71" i="19"/>
  <c r="G71" i="19"/>
  <c r="K70" i="19"/>
  <c r="J70" i="19"/>
  <c r="I70" i="19"/>
  <c r="H70" i="19"/>
  <c r="G70" i="19"/>
  <c r="K69" i="19"/>
  <c r="J69" i="19"/>
  <c r="I69" i="19"/>
  <c r="H69" i="19"/>
  <c r="G69" i="19"/>
  <c r="K68" i="19"/>
  <c r="J68" i="19"/>
  <c r="I68" i="19"/>
  <c r="H68" i="19"/>
  <c r="G68" i="19"/>
  <c r="K67" i="19"/>
  <c r="J67" i="19"/>
  <c r="I67" i="19"/>
  <c r="H67" i="19"/>
  <c r="G67" i="19"/>
  <c r="K66" i="19"/>
  <c r="J66" i="19"/>
  <c r="I66" i="19"/>
  <c r="H66" i="19"/>
  <c r="G66" i="19"/>
  <c r="K65" i="19"/>
  <c r="J65" i="19"/>
  <c r="I65" i="19"/>
  <c r="H65" i="19"/>
  <c r="G65" i="19"/>
  <c r="K64" i="19"/>
  <c r="J64" i="19"/>
  <c r="I64" i="19"/>
  <c r="H64" i="19"/>
  <c r="G64" i="19"/>
  <c r="K63" i="19"/>
  <c r="J63" i="19"/>
  <c r="I63" i="19"/>
  <c r="H63" i="19"/>
  <c r="G63" i="19"/>
  <c r="K62" i="19"/>
  <c r="J62" i="19"/>
  <c r="I62" i="19"/>
  <c r="H62" i="19"/>
  <c r="G62" i="19"/>
  <c r="K61" i="19"/>
  <c r="J61" i="19"/>
  <c r="I61" i="19"/>
  <c r="H61" i="19"/>
  <c r="G61" i="19"/>
  <c r="K60" i="19"/>
  <c r="J60" i="19"/>
  <c r="I60" i="19"/>
  <c r="H60" i="19"/>
  <c r="G60" i="19"/>
  <c r="K59" i="19"/>
  <c r="J59" i="19"/>
  <c r="I59" i="19"/>
  <c r="H59" i="19"/>
  <c r="G59" i="19"/>
  <c r="K58" i="19"/>
  <c r="J58" i="19"/>
  <c r="I58" i="19"/>
  <c r="H58" i="19"/>
  <c r="G58" i="19"/>
  <c r="K48" i="19"/>
  <c r="J48" i="19"/>
  <c r="I48" i="19"/>
  <c r="H48" i="19"/>
  <c r="K47" i="19"/>
  <c r="J47" i="19"/>
  <c r="I47" i="19"/>
  <c r="H47" i="19"/>
  <c r="K46" i="19"/>
  <c r="J46" i="19"/>
  <c r="I46" i="19"/>
  <c r="H46" i="19"/>
  <c r="K45" i="19"/>
  <c r="J45" i="19"/>
  <c r="I45" i="19"/>
  <c r="H45" i="19"/>
  <c r="K44" i="19"/>
  <c r="J44" i="19"/>
  <c r="I44" i="19"/>
  <c r="H44" i="19"/>
  <c r="K43" i="19"/>
  <c r="J43" i="19"/>
  <c r="I43" i="19"/>
  <c r="H43" i="19"/>
  <c r="K42" i="19"/>
  <c r="J42" i="19"/>
  <c r="I42" i="19"/>
  <c r="H42" i="19"/>
  <c r="K41" i="19"/>
  <c r="J41" i="19"/>
  <c r="I41" i="19"/>
  <c r="H41" i="19"/>
  <c r="K40" i="19"/>
  <c r="J40" i="19"/>
  <c r="I40" i="19"/>
  <c r="H40" i="19"/>
  <c r="K39" i="19"/>
  <c r="J39" i="19"/>
  <c r="I39" i="19"/>
  <c r="H39" i="19"/>
  <c r="K38" i="19"/>
  <c r="J38" i="19"/>
  <c r="I38" i="19"/>
  <c r="H38" i="19"/>
  <c r="K37" i="19"/>
  <c r="J37" i="19"/>
  <c r="I37" i="19"/>
  <c r="H37" i="19"/>
  <c r="K36" i="19"/>
  <c r="J36" i="19"/>
  <c r="I36" i="19"/>
  <c r="H36" i="19"/>
  <c r="K35" i="19"/>
  <c r="J35" i="19"/>
  <c r="I35" i="19"/>
  <c r="H35" i="19"/>
  <c r="K34" i="19"/>
  <c r="J34" i="19"/>
  <c r="I34" i="19"/>
  <c r="H34" i="19"/>
  <c r="K33" i="19"/>
  <c r="J33" i="19"/>
  <c r="I33" i="19"/>
  <c r="H33" i="19"/>
  <c r="K32" i="19"/>
  <c r="J32" i="19"/>
  <c r="I32" i="19"/>
  <c r="H32" i="19"/>
  <c r="K31" i="19"/>
  <c r="J31" i="19"/>
  <c r="I31" i="19"/>
  <c r="H31" i="19"/>
  <c r="K50" i="19"/>
  <c r="J50" i="19"/>
  <c r="I50" i="19"/>
  <c r="H50" i="19"/>
  <c r="K49" i="19"/>
  <c r="J49" i="19"/>
  <c r="I49" i="19"/>
  <c r="H49" i="19"/>
  <c r="K28" i="19"/>
  <c r="J28" i="19"/>
  <c r="I28" i="19"/>
  <c r="H28" i="19"/>
  <c r="K27" i="19"/>
  <c r="J27" i="19"/>
  <c r="I27" i="19"/>
  <c r="H27" i="19"/>
  <c r="K26" i="19"/>
  <c r="J26" i="19"/>
  <c r="I26" i="19"/>
  <c r="H26" i="19"/>
  <c r="K25" i="19"/>
  <c r="J25" i="19"/>
  <c r="I25" i="19"/>
  <c r="H25" i="19"/>
  <c r="K24" i="19"/>
  <c r="J24" i="19"/>
  <c r="I24" i="19"/>
  <c r="H24" i="19"/>
  <c r="K21" i="19"/>
  <c r="J21" i="19"/>
  <c r="I21" i="19"/>
  <c r="H21" i="19"/>
  <c r="K20" i="19"/>
  <c r="J20" i="19"/>
  <c r="I20" i="19"/>
  <c r="H20" i="19"/>
  <c r="K19" i="19"/>
  <c r="J19" i="19"/>
  <c r="I19" i="19"/>
  <c r="H19" i="19"/>
  <c r="K18" i="19"/>
  <c r="J18" i="19"/>
  <c r="I18" i="19"/>
  <c r="H18" i="19"/>
  <c r="K16" i="19"/>
  <c r="J16" i="19"/>
  <c r="I16" i="19"/>
  <c r="H16" i="19"/>
  <c r="K15" i="19"/>
  <c r="J15" i="19"/>
  <c r="I15" i="19"/>
  <c r="H15" i="19"/>
  <c r="K14" i="19"/>
  <c r="J14" i="19"/>
  <c r="I14" i="19"/>
  <c r="H14" i="19"/>
  <c r="K13" i="19"/>
  <c r="J13" i="19"/>
  <c r="I13" i="19"/>
  <c r="H13" i="19"/>
  <c r="K12" i="19"/>
  <c r="J12" i="19"/>
  <c r="I12" i="19"/>
  <c r="H12" i="19"/>
  <c r="K11" i="19"/>
  <c r="J11" i="19"/>
  <c r="I11" i="19"/>
  <c r="H11" i="19"/>
  <c r="I9" i="19"/>
  <c r="J9" i="19"/>
  <c r="K9" i="19"/>
  <c r="H9" i="19"/>
  <c r="I7" i="19"/>
  <c r="J7" i="19"/>
  <c r="K7" i="19"/>
  <c r="H7" i="19"/>
  <c r="M17" i="17"/>
  <c r="L17" i="17"/>
  <c r="K17" i="17"/>
  <c r="J17" i="17"/>
  <c r="I17" i="17"/>
  <c r="M16" i="17"/>
  <c r="L16" i="17"/>
  <c r="K16" i="17"/>
  <c r="J16" i="17"/>
  <c r="I16" i="17"/>
  <c r="M15" i="17"/>
  <c r="L15" i="17"/>
  <c r="K15" i="17"/>
  <c r="J15" i="17"/>
  <c r="I15" i="17"/>
  <c r="M14" i="17"/>
  <c r="L14" i="17"/>
  <c r="K14" i="17"/>
  <c r="J14" i="17"/>
  <c r="I14" i="17"/>
  <c r="M13" i="17"/>
  <c r="L13" i="17"/>
  <c r="K13" i="17"/>
  <c r="J13" i="17"/>
  <c r="I13" i="17"/>
  <c r="M12" i="17"/>
  <c r="L12" i="17"/>
  <c r="K12" i="17"/>
  <c r="J12" i="17"/>
  <c r="I12" i="17"/>
  <c r="M11" i="17"/>
  <c r="L11" i="17"/>
  <c r="K11" i="17"/>
  <c r="J11" i="17"/>
  <c r="I11" i="17"/>
  <c r="M10" i="17"/>
  <c r="L10" i="17"/>
  <c r="K10" i="17"/>
  <c r="J10" i="17"/>
  <c r="I10" i="17"/>
  <c r="M8" i="17"/>
  <c r="L8" i="17"/>
  <c r="K8" i="17"/>
  <c r="J8" i="17"/>
  <c r="I8" i="17"/>
  <c r="G75" i="17"/>
  <c r="M40" i="9"/>
  <c r="L40" i="9"/>
  <c r="K40" i="9"/>
  <c r="J40" i="9"/>
  <c r="I40" i="9"/>
  <c r="M39" i="9"/>
  <c r="L39" i="9"/>
  <c r="K39" i="9"/>
  <c r="J39" i="9"/>
  <c r="I39" i="9"/>
  <c r="M38" i="9"/>
  <c r="L38" i="9"/>
  <c r="K38" i="9"/>
  <c r="J38" i="9"/>
  <c r="I38" i="9"/>
  <c r="M37" i="9"/>
  <c r="L37" i="9"/>
  <c r="K37" i="9"/>
  <c r="J37" i="9"/>
  <c r="I37" i="9"/>
  <c r="M36" i="9"/>
  <c r="L36" i="9"/>
  <c r="K36" i="9"/>
  <c r="J36" i="9"/>
  <c r="I36" i="9"/>
  <c r="M33" i="9"/>
  <c r="L33" i="9"/>
  <c r="K33" i="9"/>
  <c r="J33" i="9"/>
  <c r="I33" i="9"/>
  <c r="M32" i="9"/>
  <c r="L32" i="9"/>
  <c r="K32" i="9"/>
  <c r="J32" i="9"/>
  <c r="I32" i="9"/>
  <c r="M31" i="9"/>
  <c r="L31" i="9"/>
  <c r="K31" i="9"/>
  <c r="J31" i="9"/>
  <c r="I31" i="9"/>
  <c r="M30" i="9"/>
  <c r="L30" i="9"/>
  <c r="K30" i="9"/>
  <c r="J30" i="9"/>
  <c r="I30" i="9"/>
  <c r="M28" i="9"/>
  <c r="L28" i="9"/>
  <c r="K28" i="9"/>
  <c r="J28" i="9"/>
  <c r="I28" i="9"/>
  <c r="M27" i="9"/>
  <c r="L27" i="9"/>
  <c r="K27" i="9"/>
  <c r="J27" i="9"/>
  <c r="I27" i="9"/>
  <c r="M26" i="9"/>
  <c r="L26" i="9"/>
  <c r="K26" i="9"/>
  <c r="J26" i="9"/>
  <c r="I26" i="9"/>
  <c r="M25" i="9"/>
  <c r="L25" i="9"/>
  <c r="K25" i="9"/>
  <c r="J25" i="9"/>
  <c r="I25" i="9"/>
  <c r="M24" i="9"/>
  <c r="L24" i="9"/>
  <c r="K24" i="9"/>
  <c r="J24" i="9"/>
  <c r="I24" i="9"/>
  <c r="M23" i="9"/>
  <c r="L23" i="9"/>
  <c r="K23" i="9"/>
  <c r="J23" i="9"/>
  <c r="I23" i="9"/>
  <c r="J21" i="9"/>
  <c r="K21" i="9"/>
  <c r="L21" i="9"/>
  <c r="M21" i="9"/>
  <c r="I21" i="9"/>
  <c r="C30" i="10"/>
  <c r="K74" i="11"/>
  <c r="I74" i="11"/>
  <c r="H74" i="11"/>
  <c r="L74" i="11"/>
  <c r="J74" i="11"/>
  <c r="I28" i="14"/>
  <c r="H28" i="14"/>
  <c r="G28" i="14"/>
  <c r="F28" i="14"/>
  <c r="G28" i="12" l="1"/>
  <c r="F28" i="12"/>
  <c r="E28" i="12"/>
  <c r="M8" i="21"/>
  <c r="N8" i="21"/>
  <c r="O8" i="21"/>
  <c r="P8" i="21"/>
  <c r="Q8" i="21"/>
  <c r="R8" i="21"/>
  <c r="S8" i="21"/>
  <c r="T8" i="21"/>
  <c r="U8" i="21"/>
  <c r="M9" i="21"/>
  <c r="N9" i="21"/>
  <c r="O9" i="21"/>
  <c r="P9" i="21"/>
  <c r="Q9" i="21"/>
  <c r="R9" i="21"/>
  <c r="S9" i="21"/>
  <c r="T9" i="21"/>
  <c r="U9" i="21"/>
  <c r="M10" i="21"/>
  <c r="N10" i="21"/>
  <c r="O10" i="21"/>
  <c r="P10" i="21"/>
  <c r="Q10" i="21"/>
  <c r="R10" i="21"/>
  <c r="S10" i="21"/>
  <c r="T10" i="21"/>
  <c r="U10" i="21"/>
  <c r="M11" i="21"/>
  <c r="N11" i="21"/>
  <c r="O11" i="21"/>
  <c r="P11" i="21"/>
  <c r="Q11" i="21"/>
  <c r="R11" i="21"/>
  <c r="S11" i="21"/>
  <c r="T11" i="21"/>
  <c r="U11" i="21"/>
  <c r="M12" i="21"/>
  <c r="N12" i="21"/>
  <c r="O12" i="21"/>
  <c r="P12" i="21"/>
  <c r="Q12" i="21"/>
  <c r="R12" i="21"/>
  <c r="S12" i="21"/>
  <c r="T12" i="21"/>
  <c r="U12" i="21"/>
  <c r="M13" i="21"/>
  <c r="N13" i="21"/>
  <c r="O13" i="21"/>
  <c r="P13" i="21"/>
  <c r="Q13" i="21"/>
  <c r="R13" i="21"/>
  <c r="S13" i="21"/>
  <c r="T13" i="21"/>
  <c r="U13" i="21"/>
  <c r="M14" i="21"/>
  <c r="N14" i="21"/>
  <c r="O14" i="21"/>
  <c r="P14" i="21"/>
  <c r="Q14" i="21"/>
  <c r="R14" i="21"/>
  <c r="S14" i="21"/>
  <c r="T14" i="21"/>
  <c r="U14" i="21"/>
  <c r="M15" i="21"/>
  <c r="N15" i="21"/>
  <c r="O15" i="21"/>
  <c r="P15" i="21"/>
  <c r="Q15" i="21"/>
  <c r="R15" i="21"/>
  <c r="S15" i="21"/>
  <c r="T15" i="21"/>
  <c r="U15" i="21"/>
  <c r="M16" i="21"/>
  <c r="N16" i="21"/>
  <c r="O16" i="21"/>
  <c r="P16" i="21"/>
  <c r="Q16" i="21"/>
  <c r="R16" i="21"/>
  <c r="S16" i="21"/>
  <c r="T16" i="21"/>
  <c r="U16" i="21"/>
  <c r="M17" i="21"/>
  <c r="N17" i="21"/>
  <c r="O17" i="21"/>
  <c r="P17" i="21"/>
  <c r="Q17" i="21"/>
  <c r="R17" i="21"/>
  <c r="S17" i="21"/>
  <c r="T17" i="21"/>
  <c r="U17" i="21"/>
  <c r="M18" i="21"/>
  <c r="N18" i="21"/>
  <c r="O18" i="21"/>
  <c r="P18" i="21"/>
  <c r="Q18" i="21"/>
  <c r="R18" i="21"/>
  <c r="S18" i="21"/>
  <c r="T18" i="21"/>
  <c r="U18" i="21"/>
  <c r="M19" i="21"/>
  <c r="N19" i="21"/>
  <c r="O19" i="21"/>
  <c r="P19" i="21"/>
  <c r="Q19" i="21"/>
  <c r="R19" i="21"/>
  <c r="S19" i="21"/>
  <c r="T19" i="21"/>
  <c r="U19" i="21"/>
  <c r="M20" i="21"/>
  <c r="N20" i="21"/>
  <c r="O20" i="21"/>
  <c r="P20" i="21"/>
  <c r="Q20" i="21"/>
  <c r="R20" i="21"/>
  <c r="S20" i="21"/>
  <c r="T20" i="21"/>
  <c r="U20" i="21"/>
  <c r="M21" i="21"/>
  <c r="N21" i="21"/>
  <c r="O21" i="21"/>
  <c r="P21" i="21"/>
  <c r="Q21" i="21"/>
  <c r="R21" i="21"/>
  <c r="S21" i="21"/>
  <c r="T21" i="21"/>
  <c r="U21" i="21"/>
  <c r="M22" i="21"/>
  <c r="N22" i="21"/>
  <c r="O22" i="21"/>
  <c r="P22" i="21"/>
  <c r="Q22" i="21"/>
  <c r="R22" i="21"/>
  <c r="S22" i="21"/>
  <c r="T22" i="21"/>
  <c r="U22" i="21"/>
  <c r="M23" i="21"/>
  <c r="N23" i="21"/>
  <c r="O23" i="21"/>
  <c r="P23" i="21"/>
  <c r="Q23" i="21"/>
  <c r="R23" i="21"/>
  <c r="S23" i="21"/>
  <c r="T23" i="21"/>
  <c r="U23" i="21"/>
  <c r="M24" i="21"/>
  <c r="N24" i="21"/>
  <c r="O24" i="21"/>
  <c r="P24" i="21"/>
  <c r="Q24" i="21"/>
  <c r="R24" i="21"/>
  <c r="S24" i="21"/>
  <c r="T24" i="21"/>
  <c r="U24" i="21"/>
  <c r="M25" i="21"/>
  <c r="N25" i="21"/>
  <c r="O25" i="21"/>
  <c r="P25" i="21"/>
  <c r="Q25" i="21"/>
  <c r="R25" i="21"/>
  <c r="S25" i="21"/>
  <c r="T25" i="21"/>
  <c r="U25" i="21"/>
  <c r="M26" i="21"/>
  <c r="N26" i="21"/>
  <c r="O26" i="21"/>
  <c r="P26" i="21"/>
  <c r="Q26" i="21"/>
  <c r="R26" i="21"/>
  <c r="S26" i="21"/>
  <c r="T26" i="21"/>
  <c r="U26" i="21"/>
  <c r="M27" i="21"/>
  <c r="N27" i="21"/>
  <c r="O27" i="21"/>
  <c r="P27" i="21"/>
  <c r="Q27" i="21"/>
  <c r="R27" i="21"/>
  <c r="S27" i="21"/>
  <c r="T27" i="21"/>
  <c r="U27" i="21"/>
  <c r="M28" i="21"/>
  <c r="N28" i="21"/>
  <c r="O28" i="21"/>
  <c r="P28" i="21"/>
  <c r="Q28" i="21"/>
  <c r="R28" i="21"/>
  <c r="S28" i="21"/>
  <c r="T28" i="21"/>
  <c r="U28" i="21"/>
  <c r="M29" i="21"/>
  <c r="N29" i="21"/>
  <c r="O29" i="21"/>
  <c r="P29" i="21"/>
  <c r="Q29" i="21"/>
  <c r="R29" i="21"/>
  <c r="S29" i="21"/>
  <c r="T29" i="21"/>
  <c r="U29" i="21"/>
  <c r="M30" i="21"/>
  <c r="N30" i="21"/>
  <c r="O30" i="21"/>
  <c r="P30" i="21"/>
  <c r="Q30" i="21"/>
  <c r="R30" i="21"/>
  <c r="S30" i="21"/>
  <c r="T30" i="21"/>
  <c r="U30" i="21"/>
  <c r="M31" i="21"/>
  <c r="N31" i="21"/>
  <c r="O31" i="21"/>
  <c r="P31" i="21"/>
  <c r="Q31" i="21"/>
  <c r="R31" i="21"/>
  <c r="S31" i="21"/>
  <c r="T31" i="21"/>
  <c r="U31" i="21"/>
  <c r="M32" i="21"/>
  <c r="N32" i="21"/>
  <c r="O32" i="21"/>
  <c r="P32" i="21"/>
  <c r="Q32" i="21"/>
  <c r="R32" i="21"/>
  <c r="S32" i="21"/>
  <c r="T32" i="21"/>
  <c r="U32" i="21"/>
  <c r="M33" i="21"/>
  <c r="N33" i="21"/>
  <c r="O33" i="21"/>
  <c r="P33" i="21"/>
  <c r="Q33" i="21"/>
  <c r="R33" i="21"/>
  <c r="S33" i="21"/>
  <c r="T33" i="21"/>
  <c r="U33" i="21"/>
  <c r="M34" i="21"/>
  <c r="N34" i="21"/>
  <c r="O34" i="21"/>
  <c r="P34" i="21"/>
  <c r="Q34" i="21"/>
  <c r="R34" i="21"/>
  <c r="S34" i="21"/>
  <c r="T34" i="21"/>
  <c r="U34"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8" i="21"/>
  <c r="M9" i="17"/>
  <c r="L9" i="17"/>
  <c r="K9" i="17"/>
  <c r="J9" i="17"/>
  <c r="I9" i="17"/>
  <c r="K184" i="15" l="1"/>
  <c r="J184" i="15"/>
  <c r="I184" i="15"/>
  <c r="H184" i="15"/>
  <c r="G184" i="15"/>
  <c r="K182" i="15"/>
  <c r="J182" i="15"/>
  <c r="I182" i="15"/>
  <c r="H182" i="15"/>
  <c r="G182" i="15"/>
  <c r="K181" i="15"/>
  <c r="J181" i="15"/>
  <c r="I181" i="15"/>
  <c r="H181" i="15"/>
  <c r="G181" i="15"/>
  <c r="K180" i="15"/>
  <c r="J180" i="15"/>
  <c r="I180" i="15"/>
  <c r="H180" i="15"/>
  <c r="G180" i="15"/>
  <c r="K179" i="15"/>
  <c r="J179" i="15"/>
  <c r="I179" i="15"/>
  <c r="H179" i="15"/>
  <c r="G179" i="15"/>
  <c r="K178" i="15"/>
  <c r="J178" i="15"/>
  <c r="I178" i="15"/>
  <c r="H178" i="15"/>
  <c r="G178" i="15"/>
  <c r="K177" i="15"/>
  <c r="J177" i="15"/>
  <c r="I177" i="15"/>
  <c r="H177" i="15"/>
  <c r="G177" i="15"/>
  <c r="K176" i="15"/>
  <c r="J176" i="15"/>
  <c r="I176" i="15"/>
  <c r="H176" i="15"/>
  <c r="G176" i="15"/>
  <c r="K175" i="15"/>
  <c r="J175" i="15"/>
  <c r="I175" i="15"/>
  <c r="H175" i="15"/>
  <c r="G175" i="15"/>
  <c r="K174" i="15"/>
  <c r="J174" i="15"/>
  <c r="I174" i="15"/>
  <c r="H174" i="15"/>
  <c r="G174" i="15"/>
  <c r="K173" i="15"/>
  <c r="J173" i="15"/>
  <c r="I173" i="15"/>
  <c r="H173" i="15"/>
  <c r="G173" i="15"/>
  <c r="K172" i="15"/>
  <c r="J172" i="15"/>
  <c r="I172" i="15"/>
  <c r="H172" i="15"/>
  <c r="G172" i="15"/>
  <c r="K171" i="15"/>
  <c r="J171" i="15"/>
  <c r="I171" i="15"/>
  <c r="H171" i="15"/>
  <c r="G171" i="15"/>
  <c r="K170" i="15"/>
  <c r="J170" i="15"/>
  <c r="I170" i="15"/>
  <c r="H170" i="15"/>
  <c r="G170" i="15"/>
  <c r="K169" i="15"/>
  <c r="J169" i="15"/>
  <c r="I169" i="15"/>
  <c r="H169" i="15"/>
  <c r="G169" i="15"/>
  <c r="K168" i="15"/>
  <c r="J168" i="15"/>
  <c r="I168" i="15"/>
  <c r="H168" i="15"/>
  <c r="G168" i="15"/>
  <c r="K167" i="15"/>
  <c r="J167" i="15"/>
  <c r="I167" i="15"/>
  <c r="H167" i="15"/>
  <c r="G167" i="15"/>
  <c r="K166" i="15"/>
  <c r="J166" i="15"/>
  <c r="I166" i="15"/>
  <c r="H166" i="15"/>
  <c r="G166" i="15"/>
  <c r="K165" i="15"/>
  <c r="J165" i="15"/>
  <c r="I165" i="15"/>
  <c r="H165" i="15"/>
  <c r="G165" i="15"/>
  <c r="K164" i="15"/>
  <c r="J164" i="15"/>
  <c r="I164" i="15"/>
  <c r="H164" i="15"/>
  <c r="G164" i="15"/>
  <c r="K163" i="15"/>
  <c r="J163" i="15"/>
  <c r="I163" i="15"/>
  <c r="H163" i="15"/>
  <c r="G163" i="15"/>
  <c r="L112" i="15"/>
  <c r="L113" i="15"/>
  <c r="L114" i="15"/>
  <c r="H115" i="15"/>
  <c r="H116" i="15"/>
  <c r="H117" i="15"/>
  <c r="H118" i="15"/>
  <c r="H119" i="15"/>
  <c r="H120" i="15"/>
  <c r="H121" i="15"/>
  <c r="H122" i="15"/>
  <c r="H123" i="15"/>
  <c r="H124" i="15"/>
  <c r="H125" i="15"/>
  <c r="H126" i="15"/>
  <c r="H127" i="15"/>
  <c r="H128" i="15"/>
  <c r="H129" i="15"/>
  <c r="L110" i="15"/>
  <c r="K115" i="15"/>
  <c r="K116" i="15"/>
  <c r="I117" i="15"/>
  <c r="I118" i="15"/>
  <c r="K119" i="15"/>
  <c r="K120" i="15"/>
  <c r="I121" i="15"/>
  <c r="I122" i="15"/>
  <c r="K123" i="15"/>
  <c r="K124" i="15"/>
  <c r="I125" i="15"/>
  <c r="I126" i="15"/>
  <c r="K127" i="15"/>
  <c r="K128" i="15"/>
  <c r="I129" i="15"/>
  <c r="L129" i="15"/>
  <c r="L111" i="15"/>
  <c r="L107" i="15"/>
  <c r="L106" i="15"/>
  <c r="L105" i="15"/>
  <c r="K104" i="15"/>
  <c r="L103" i="15"/>
  <c r="K99" i="15"/>
  <c r="K97" i="15"/>
  <c r="K94" i="15"/>
  <c r="K92" i="15"/>
  <c r="L90" i="15"/>
  <c r="K107" i="15"/>
  <c r="I107" i="15"/>
  <c r="K105" i="15"/>
  <c r="I105" i="15"/>
  <c r="J104" i="15"/>
  <c r="K103" i="15"/>
  <c r="I103" i="15"/>
  <c r="L100" i="15"/>
  <c r="K100" i="15"/>
  <c r="J100" i="15"/>
  <c r="I100" i="15"/>
  <c r="H100" i="15"/>
  <c r="J99" i="15"/>
  <c r="L98" i="15"/>
  <c r="K98" i="15"/>
  <c r="J98" i="15"/>
  <c r="I98" i="15"/>
  <c r="H98" i="15"/>
  <c r="J97" i="15"/>
  <c r="L95" i="15"/>
  <c r="K95" i="15"/>
  <c r="J95" i="15"/>
  <c r="I95" i="15"/>
  <c r="H95" i="15"/>
  <c r="J94" i="15"/>
  <c r="L93" i="15"/>
  <c r="K93" i="15"/>
  <c r="J93" i="15"/>
  <c r="I93" i="15"/>
  <c r="H93" i="15"/>
  <c r="J92" i="15"/>
  <c r="L91" i="15"/>
  <c r="K91" i="15"/>
  <c r="J91" i="15"/>
  <c r="I91" i="15"/>
  <c r="H91" i="15"/>
  <c r="J90" i="15"/>
  <c r="F10" i="15"/>
  <c r="L10" i="15" s="1"/>
  <c r="F11" i="15"/>
  <c r="L11" i="15" s="1"/>
  <c r="F12" i="15"/>
  <c r="L12" i="15" s="1"/>
  <c r="F13" i="15"/>
  <c r="L13" i="15" s="1"/>
  <c r="F14" i="15"/>
  <c r="L14" i="15" s="1"/>
  <c r="F15" i="15"/>
  <c r="L15" i="15" s="1"/>
  <c r="F16" i="15"/>
  <c r="L16" i="15" s="1"/>
  <c r="F17" i="15"/>
  <c r="L17" i="15" s="1"/>
  <c r="F18" i="15"/>
  <c r="L18" i="15" s="1"/>
  <c r="F9" i="15"/>
  <c r="L9" i="15" s="1"/>
  <c r="I47" i="14"/>
  <c r="H47" i="14"/>
  <c r="G47" i="14"/>
  <c r="F47" i="14"/>
  <c r="I46" i="14"/>
  <c r="H46" i="14"/>
  <c r="G46" i="14"/>
  <c r="F46" i="14"/>
  <c r="I45" i="14"/>
  <c r="H45" i="14"/>
  <c r="G45" i="14"/>
  <c r="F45" i="14"/>
  <c r="I44" i="14"/>
  <c r="H44" i="14"/>
  <c r="G44" i="14"/>
  <c r="F44" i="14"/>
  <c r="I43" i="14"/>
  <c r="H43" i="14"/>
  <c r="G43" i="14"/>
  <c r="F43" i="14"/>
  <c r="I40" i="14"/>
  <c r="H40" i="14"/>
  <c r="G40" i="14"/>
  <c r="F40" i="14"/>
  <c r="I39" i="14"/>
  <c r="H39" i="14"/>
  <c r="G39" i="14"/>
  <c r="F39" i="14"/>
  <c r="I38" i="14"/>
  <c r="H38" i="14"/>
  <c r="G38" i="14"/>
  <c r="F38" i="14"/>
  <c r="I37" i="14"/>
  <c r="H37" i="14"/>
  <c r="G37" i="14"/>
  <c r="F37" i="14"/>
  <c r="F31" i="14"/>
  <c r="G31" i="14"/>
  <c r="H31" i="14"/>
  <c r="I31" i="14"/>
  <c r="F32" i="14"/>
  <c r="G32" i="14"/>
  <c r="H32" i="14"/>
  <c r="I32" i="14"/>
  <c r="F33" i="14"/>
  <c r="G33" i="14"/>
  <c r="H33" i="14"/>
  <c r="I33" i="14"/>
  <c r="F34" i="14"/>
  <c r="G34" i="14"/>
  <c r="H34" i="14"/>
  <c r="I34" i="14"/>
  <c r="F35" i="14"/>
  <c r="G35" i="14"/>
  <c r="H35" i="14"/>
  <c r="I35" i="14"/>
  <c r="I30" i="14"/>
  <c r="H30" i="14"/>
  <c r="G30" i="14"/>
  <c r="F30" i="14"/>
  <c r="I26" i="14"/>
  <c r="H26" i="14"/>
  <c r="G26" i="14"/>
  <c r="F26" i="14"/>
  <c r="I9" i="14"/>
  <c r="I10" i="14"/>
  <c r="I11" i="14"/>
  <c r="I12" i="14"/>
  <c r="I13" i="14"/>
  <c r="I14" i="14"/>
  <c r="I15" i="14"/>
  <c r="I16" i="14"/>
  <c r="I17" i="14"/>
  <c r="I8" i="14"/>
  <c r="H17" i="14"/>
  <c r="H16" i="14"/>
  <c r="H15" i="14"/>
  <c r="H14" i="14"/>
  <c r="H13" i="14"/>
  <c r="H12" i="14"/>
  <c r="H11" i="14"/>
  <c r="H10" i="14"/>
  <c r="H9" i="14"/>
  <c r="H8" i="14"/>
  <c r="G17" i="14"/>
  <c r="G16" i="14"/>
  <c r="G15" i="14"/>
  <c r="G14" i="14"/>
  <c r="G13" i="14"/>
  <c r="G12" i="14"/>
  <c r="G11" i="14"/>
  <c r="G10" i="14"/>
  <c r="G9" i="14"/>
  <c r="G8" i="14"/>
  <c r="F17" i="14"/>
  <c r="F9" i="14"/>
  <c r="F10" i="14"/>
  <c r="F11" i="14"/>
  <c r="F12" i="14"/>
  <c r="F13" i="14"/>
  <c r="F14" i="14"/>
  <c r="F15" i="14"/>
  <c r="F16" i="14"/>
  <c r="F8" i="14"/>
  <c r="I7" i="14"/>
  <c r="H7" i="14"/>
  <c r="G7" i="14"/>
  <c r="F7" i="14"/>
  <c r="I17" i="13"/>
  <c r="I16" i="13"/>
  <c r="I15" i="13"/>
  <c r="I14" i="13"/>
  <c r="I13" i="13"/>
  <c r="I12" i="13"/>
  <c r="I11" i="13"/>
  <c r="I10" i="13"/>
  <c r="I9" i="13"/>
  <c r="I8" i="13"/>
  <c r="H17" i="13"/>
  <c r="H16" i="13"/>
  <c r="H15" i="13"/>
  <c r="H14" i="13"/>
  <c r="H13" i="13"/>
  <c r="H12" i="13"/>
  <c r="H11" i="13"/>
  <c r="H10" i="13"/>
  <c r="H9" i="13"/>
  <c r="H8" i="13"/>
  <c r="G17" i="13"/>
  <c r="G16" i="13"/>
  <c r="G15" i="13"/>
  <c r="G14" i="13"/>
  <c r="G13" i="13"/>
  <c r="G12" i="13"/>
  <c r="G11" i="13"/>
  <c r="G10" i="13"/>
  <c r="G9" i="13"/>
  <c r="G8" i="13"/>
  <c r="I7" i="13"/>
  <c r="H7" i="13"/>
  <c r="G7" i="13"/>
  <c r="K106" i="12"/>
  <c r="J106" i="12"/>
  <c r="I106" i="12"/>
  <c r="H106" i="12"/>
  <c r="G106" i="12"/>
  <c r="K104" i="12"/>
  <c r="J104" i="12"/>
  <c r="I104" i="12"/>
  <c r="H104" i="12"/>
  <c r="G104" i="12"/>
  <c r="K103" i="12"/>
  <c r="J103" i="12"/>
  <c r="I103" i="12"/>
  <c r="H103" i="12"/>
  <c r="G103" i="12"/>
  <c r="K102" i="12"/>
  <c r="J102" i="12"/>
  <c r="I102" i="12"/>
  <c r="H102" i="12"/>
  <c r="G102" i="12"/>
  <c r="K101" i="12"/>
  <c r="J101" i="12"/>
  <c r="I101" i="12"/>
  <c r="H101" i="12"/>
  <c r="G101" i="12"/>
  <c r="K100" i="12"/>
  <c r="J100" i="12"/>
  <c r="I100" i="12"/>
  <c r="H100" i="12"/>
  <c r="G100" i="12"/>
  <c r="K99" i="12"/>
  <c r="J99" i="12"/>
  <c r="I99" i="12"/>
  <c r="H99" i="12"/>
  <c r="G99" i="12"/>
  <c r="K98" i="12"/>
  <c r="J98" i="12"/>
  <c r="I98" i="12"/>
  <c r="H98" i="12"/>
  <c r="G98" i="12"/>
  <c r="K97" i="12"/>
  <c r="J97" i="12"/>
  <c r="I97" i="12"/>
  <c r="H97" i="12"/>
  <c r="G97" i="12"/>
  <c r="K96" i="12"/>
  <c r="J96" i="12"/>
  <c r="I96" i="12"/>
  <c r="H96" i="12"/>
  <c r="G96" i="12"/>
  <c r="K95" i="12"/>
  <c r="J95" i="12"/>
  <c r="I95" i="12"/>
  <c r="H95" i="12"/>
  <c r="G95" i="12"/>
  <c r="K94" i="12"/>
  <c r="J94" i="12"/>
  <c r="I94" i="12"/>
  <c r="H94" i="12"/>
  <c r="G94" i="12"/>
  <c r="K93" i="12"/>
  <c r="J93" i="12"/>
  <c r="I93" i="12"/>
  <c r="H93" i="12"/>
  <c r="G93" i="12"/>
  <c r="K92" i="12"/>
  <c r="J92" i="12"/>
  <c r="I92" i="12"/>
  <c r="H92" i="12"/>
  <c r="G92" i="12"/>
  <c r="K91" i="12"/>
  <c r="J91" i="12"/>
  <c r="I91" i="12"/>
  <c r="H91" i="12"/>
  <c r="G91" i="12"/>
  <c r="K90" i="12"/>
  <c r="J90" i="12"/>
  <c r="I90" i="12"/>
  <c r="H90" i="12"/>
  <c r="G90" i="12"/>
  <c r="K89" i="12"/>
  <c r="J89" i="12"/>
  <c r="I89" i="12"/>
  <c r="H89" i="12"/>
  <c r="G89" i="12"/>
  <c r="K88" i="12"/>
  <c r="J88" i="12"/>
  <c r="I88" i="12"/>
  <c r="H88" i="12"/>
  <c r="G88" i="12"/>
  <c r="K87" i="12"/>
  <c r="J87" i="12"/>
  <c r="I87" i="12"/>
  <c r="H87" i="12"/>
  <c r="G87" i="12"/>
  <c r="K86" i="12"/>
  <c r="J86" i="12"/>
  <c r="I86" i="12"/>
  <c r="H86" i="12"/>
  <c r="G86" i="12"/>
  <c r="K85" i="12"/>
  <c r="J85" i="12"/>
  <c r="I85" i="12"/>
  <c r="H85" i="12"/>
  <c r="G85" i="12"/>
  <c r="K78" i="12"/>
  <c r="J78" i="12"/>
  <c r="I78" i="12"/>
  <c r="H78" i="12"/>
  <c r="G78" i="12"/>
  <c r="K76" i="12"/>
  <c r="J76" i="12"/>
  <c r="I76" i="12"/>
  <c r="H76" i="12"/>
  <c r="G76" i="12"/>
  <c r="K75" i="12"/>
  <c r="J75" i="12"/>
  <c r="I75" i="12"/>
  <c r="H75" i="12"/>
  <c r="G75" i="12"/>
  <c r="K74" i="12"/>
  <c r="J74" i="12"/>
  <c r="I74" i="12"/>
  <c r="H74" i="12"/>
  <c r="G74" i="12"/>
  <c r="K73" i="12"/>
  <c r="J73" i="12"/>
  <c r="I73" i="12"/>
  <c r="H73" i="12"/>
  <c r="G73" i="12"/>
  <c r="K72" i="12"/>
  <c r="J72" i="12"/>
  <c r="I72" i="12"/>
  <c r="H72" i="12"/>
  <c r="G72" i="12"/>
  <c r="K71" i="12"/>
  <c r="J71" i="12"/>
  <c r="I71" i="12"/>
  <c r="H71" i="12"/>
  <c r="G71" i="12"/>
  <c r="K70" i="12"/>
  <c r="J70" i="12"/>
  <c r="I70" i="12"/>
  <c r="H70" i="12"/>
  <c r="G70" i="12"/>
  <c r="K69" i="12"/>
  <c r="J69" i="12"/>
  <c r="I69" i="12"/>
  <c r="H69" i="12"/>
  <c r="G69" i="12"/>
  <c r="K68" i="12"/>
  <c r="J68" i="12"/>
  <c r="I68" i="12"/>
  <c r="H68" i="12"/>
  <c r="G68" i="12"/>
  <c r="K67" i="12"/>
  <c r="J67" i="12"/>
  <c r="I67" i="12"/>
  <c r="H67" i="12"/>
  <c r="G67" i="12"/>
  <c r="K66" i="12"/>
  <c r="J66" i="12"/>
  <c r="I66" i="12"/>
  <c r="H66" i="12"/>
  <c r="G66" i="12"/>
  <c r="K65" i="12"/>
  <c r="J65" i="12"/>
  <c r="I65" i="12"/>
  <c r="H65" i="12"/>
  <c r="G65" i="12"/>
  <c r="K64" i="12"/>
  <c r="J64" i="12"/>
  <c r="I64" i="12"/>
  <c r="H64" i="12"/>
  <c r="G64" i="12"/>
  <c r="K63" i="12"/>
  <c r="J63" i="12"/>
  <c r="I63" i="12"/>
  <c r="H63" i="12"/>
  <c r="G63" i="12"/>
  <c r="K62" i="12"/>
  <c r="J62" i="12"/>
  <c r="I62" i="12"/>
  <c r="H62" i="12"/>
  <c r="G62" i="12"/>
  <c r="K61" i="12"/>
  <c r="J61" i="12"/>
  <c r="I61" i="12"/>
  <c r="H61" i="12"/>
  <c r="G61" i="12"/>
  <c r="K60" i="12"/>
  <c r="J60" i="12"/>
  <c r="I60" i="12"/>
  <c r="H60" i="12"/>
  <c r="G60" i="12"/>
  <c r="K59" i="12"/>
  <c r="J59" i="12"/>
  <c r="I59" i="12"/>
  <c r="H59" i="12"/>
  <c r="G59" i="12"/>
  <c r="K58" i="12"/>
  <c r="J58" i="12"/>
  <c r="I58" i="12"/>
  <c r="H58" i="12"/>
  <c r="G58" i="12"/>
  <c r="K57" i="12"/>
  <c r="J57" i="12"/>
  <c r="I57" i="12"/>
  <c r="H57" i="12"/>
  <c r="G57" i="12"/>
  <c r="G30" i="12"/>
  <c r="G31" i="12"/>
  <c r="G32" i="12"/>
  <c r="G33" i="12"/>
  <c r="G34" i="12"/>
  <c r="G35" i="12"/>
  <c r="G37" i="12"/>
  <c r="G38" i="12"/>
  <c r="G39" i="12"/>
  <c r="G40" i="12"/>
  <c r="G43" i="12"/>
  <c r="G44" i="12"/>
  <c r="G45" i="12"/>
  <c r="G46" i="12"/>
  <c r="G47" i="12"/>
  <c r="F47" i="12"/>
  <c r="E47" i="12"/>
  <c r="F46" i="12"/>
  <c r="E46" i="12"/>
  <c r="F45" i="12"/>
  <c r="E45" i="12"/>
  <c r="F44" i="12"/>
  <c r="E44" i="12"/>
  <c r="F43" i="12"/>
  <c r="E43" i="12"/>
  <c r="F40" i="12"/>
  <c r="E40" i="12"/>
  <c r="F39" i="12"/>
  <c r="E39" i="12"/>
  <c r="F38" i="12"/>
  <c r="E38" i="12"/>
  <c r="F37" i="12"/>
  <c r="E37" i="12"/>
  <c r="F35" i="12"/>
  <c r="E35" i="12"/>
  <c r="F34" i="12"/>
  <c r="E34" i="12"/>
  <c r="F33" i="12"/>
  <c r="E33" i="12"/>
  <c r="F32" i="12"/>
  <c r="E32" i="12"/>
  <c r="F31" i="12"/>
  <c r="E31" i="12"/>
  <c r="F30" i="12"/>
  <c r="E30" i="12"/>
  <c r="C11" i="12"/>
  <c r="D11" i="12"/>
  <c r="E11" i="12"/>
  <c r="F11" i="12"/>
  <c r="G11" i="12"/>
  <c r="H11" i="12"/>
  <c r="I11" i="12"/>
  <c r="J11" i="12"/>
  <c r="K11" i="12"/>
  <c r="B11" i="12"/>
  <c r="K17" i="12"/>
  <c r="J17" i="12"/>
  <c r="I17" i="12"/>
  <c r="H17" i="12"/>
  <c r="G17" i="12"/>
  <c r="F17" i="12"/>
  <c r="E17" i="12"/>
  <c r="D17" i="12"/>
  <c r="C17" i="12"/>
  <c r="B17" i="12"/>
  <c r="C8" i="12"/>
  <c r="D8" i="12"/>
  <c r="E8" i="12"/>
  <c r="F8" i="12"/>
  <c r="G8" i="12"/>
  <c r="H8" i="12"/>
  <c r="I8" i="12"/>
  <c r="J8" i="12"/>
  <c r="K8" i="12"/>
  <c r="B8" i="12"/>
  <c r="L8" i="12" l="1"/>
  <c r="T8" i="12"/>
  <c r="R8" i="12"/>
  <c r="P8" i="12"/>
  <c r="N8" i="12"/>
  <c r="L17" i="12"/>
  <c r="N17" i="12"/>
  <c r="P17" i="12"/>
  <c r="R17" i="12"/>
  <c r="T17" i="12"/>
  <c r="L11" i="12"/>
  <c r="T11" i="12"/>
  <c r="R11" i="12"/>
  <c r="P11" i="12"/>
  <c r="N11" i="12"/>
  <c r="U8" i="12"/>
  <c r="S8" i="12"/>
  <c r="Q8" i="12"/>
  <c r="O8" i="12"/>
  <c r="M8" i="12"/>
  <c r="M17" i="12"/>
  <c r="O17" i="12"/>
  <c r="Q17" i="12"/>
  <c r="S17" i="12"/>
  <c r="U17" i="12"/>
  <c r="U11" i="12"/>
  <c r="S11" i="12"/>
  <c r="Q11" i="12"/>
  <c r="O11" i="12"/>
  <c r="M11" i="12"/>
  <c r="I106" i="15"/>
  <c r="K129" i="15"/>
  <c r="I127" i="15"/>
  <c r="K125" i="15"/>
  <c r="I123" i="15"/>
  <c r="K121" i="15"/>
  <c r="I119" i="15"/>
  <c r="K117" i="15"/>
  <c r="I115" i="15"/>
  <c r="H90" i="15"/>
  <c r="H92" i="15"/>
  <c r="L92" i="15"/>
  <c r="H94" i="15"/>
  <c r="L94" i="15"/>
  <c r="H97" i="15"/>
  <c r="L97" i="15"/>
  <c r="H99" i="15"/>
  <c r="L99" i="15"/>
  <c r="H104" i="15"/>
  <c r="L104" i="15"/>
  <c r="K106" i="15"/>
  <c r="J129" i="15"/>
  <c r="L127" i="15"/>
  <c r="J127" i="15"/>
  <c r="L125" i="15"/>
  <c r="J125" i="15"/>
  <c r="L123" i="15"/>
  <c r="J123" i="15"/>
  <c r="L121" i="15"/>
  <c r="J121" i="15"/>
  <c r="L119" i="15"/>
  <c r="J119" i="15"/>
  <c r="L117" i="15"/>
  <c r="J117" i="15"/>
  <c r="L115" i="15"/>
  <c r="J115" i="15"/>
  <c r="K90" i="15"/>
  <c r="I90" i="15"/>
  <c r="I92" i="15"/>
  <c r="I94" i="15"/>
  <c r="I97" i="15"/>
  <c r="I99" i="15"/>
  <c r="I104" i="15"/>
  <c r="H106" i="15"/>
  <c r="J106" i="15"/>
  <c r="I128" i="15"/>
  <c r="K126" i="15"/>
  <c r="I124" i="15"/>
  <c r="K122" i="15"/>
  <c r="I120" i="15"/>
  <c r="K118" i="15"/>
  <c r="I116" i="15"/>
  <c r="L128" i="15"/>
  <c r="J128" i="15"/>
  <c r="L126" i="15"/>
  <c r="J126" i="15"/>
  <c r="L124" i="15"/>
  <c r="J124" i="15"/>
  <c r="L122" i="15"/>
  <c r="J122" i="15"/>
  <c r="L120" i="15"/>
  <c r="J120" i="15"/>
  <c r="L118" i="15"/>
  <c r="J118" i="15"/>
  <c r="L116" i="15"/>
  <c r="J116" i="15"/>
  <c r="H9" i="15"/>
  <c r="H17" i="15"/>
  <c r="H15" i="15"/>
  <c r="H13" i="15"/>
  <c r="H11" i="15"/>
  <c r="I9" i="15"/>
  <c r="K9" i="15"/>
  <c r="I10" i="15"/>
  <c r="K10" i="15"/>
  <c r="I11" i="15"/>
  <c r="K11" i="15"/>
  <c r="I12" i="15"/>
  <c r="K12" i="15"/>
  <c r="I13" i="15"/>
  <c r="K13" i="15"/>
  <c r="I14" i="15"/>
  <c r="K14" i="15"/>
  <c r="I15" i="15"/>
  <c r="K15" i="15"/>
  <c r="I16" i="15"/>
  <c r="K16" i="15"/>
  <c r="I17" i="15"/>
  <c r="K17" i="15"/>
  <c r="I18" i="15"/>
  <c r="K18" i="15"/>
  <c r="H18" i="15"/>
  <c r="H16" i="15"/>
  <c r="H14" i="15"/>
  <c r="H12" i="15"/>
  <c r="H10" i="15"/>
  <c r="J9" i="15"/>
  <c r="J10" i="15"/>
  <c r="J11" i="15"/>
  <c r="J12" i="15"/>
  <c r="J13" i="15"/>
  <c r="J14" i="15"/>
  <c r="J15" i="15"/>
  <c r="J16" i="15"/>
  <c r="J17" i="15"/>
  <c r="J18" i="15"/>
  <c r="I110" i="15"/>
  <c r="K110" i="15"/>
  <c r="I111" i="15"/>
  <c r="K111" i="15"/>
  <c r="I112" i="15"/>
  <c r="K112" i="15"/>
  <c r="I113" i="15"/>
  <c r="K113" i="15"/>
  <c r="I114" i="15"/>
  <c r="K114" i="15"/>
  <c r="H110" i="15"/>
  <c r="J110" i="15"/>
  <c r="H111" i="15"/>
  <c r="J111" i="15"/>
  <c r="H112" i="15"/>
  <c r="J112" i="15"/>
  <c r="H113" i="15"/>
  <c r="J113" i="15"/>
  <c r="H114" i="15"/>
  <c r="J114" i="15"/>
  <c r="H103" i="15"/>
  <c r="J103" i="15"/>
  <c r="H105" i="15"/>
  <c r="J105" i="15"/>
  <c r="H107" i="15"/>
  <c r="J107" i="15"/>
  <c r="J105" i="11"/>
  <c r="I105" i="11"/>
  <c r="H105" i="11"/>
  <c r="G105" i="11"/>
  <c r="J103" i="11"/>
  <c r="I103" i="11"/>
  <c r="H103" i="11"/>
  <c r="G103" i="11"/>
  <c r="J102" i="11"/>
  <c r="I102" i="11"/>
  <c r="H102" i="11"/>
  <c r="G102" i="11"/>
  <c r="J101" i="11"/>
  <c r="I101" i="11"/>
  <c r="H101" i="11"/>
  <c r="G101" i="11"/>
  <c r="J100" i="11"/>
  <c r="I100" i="11"/>
  <c r="H100" i="11"/>
  <c r="G100" i="11"/>
  <c r="J99" i="11"/>
  <c r="H99" i="11"/>
  <c r="G99" i="11"/>
  <c r="L93" i="11"/>
  <c r="K93" i="11"/>
  <c r="J93" i="11"/>
  <c r="I93" i="11"/>
  <c r="H93" i="11"/>
  <c r="L92" i="11"/>
  <c r="K92" i="11"/>
  <c r="J92" i="11"/>
  <c r="I92" i="11"/>
  <c r="H92" i="11"/>
  <c r="L91" i="11"/>
  <c r="K91" i="11"/>
  <c r="J91" i="11"/>
  <c r="I91" i="11"/>
  <c r="H91" i="11"/>
  <c r="L90" i="11"/>
  <c r="K90" i="11"/>
  <c r="J90" i="11"/>
  <c r="I90" i="11"/>
  <c r="H90" i="11"/>
  <c r="L89" i="11"/>
  <c r="K89" i="11"/>
  <c r="J89" i="11"/>
  <c r="I89" i="11"/>
  <c r="H89" i="11"/>
  <c r="L86" i="11"/>
  <c r="K86" i="11"/>
  <c r="J86" i="11"/>
  <c r="I86" i="11"/>
  <c r="H86" i="11"/>
  <c r="L85" i="11"/>
  <c r="K85" i="11"/>
  <c r="J85" i="11"/>
  <c r="I85" i="11"/>
  <c r="H85" i="11"/>
  <c r="L84" i="11"/>
  <c r="K84" i="11"/>
  <c r="J84" i="11"/>
  <c r="I84" i="11"/>
  <c r="H84" i="11"/>
  <c r="L83" i="11"/>
  <c r="K83" i="11"/>
  <c r="J83" i="11"/>
  <c r="I83" i="11"/>
  <c r="H83" i="11"/>
  <c r="H80" i="11"/>
  <c r="I80" i="11"/>
  <c r="J80" i="11"/>
  <c r="K80" i="11"/>
  <c r="L80" i="11"/>
  <c r="H81" i="11"/>
  <c r="I81" i="11"/>
  <c r="J81" i="11"/>
  <c r="K81" i="11"/>
  <c r="L81" i="11"/>
  <c r="L79" i="11"/>
  <c r="K79" i="11"/>
  <c r="J79" i="11"/>
  <c r="I79" i="11"/>
  <c r="H79" i="11"/>
  <c r="L78" i="11"/>
  <c r="K78" i="11"/>
  <c r="J78" i="11"/>
  <c r="I78" i="11"/>
  <c r="H78" i="11"/>
  <c r="L77" i="11"/>
  <c r="K77" i="11"/>
  <c r="J77" i="11"/>
  <c r="I77" i="11"/>
  <c r="H77" i="11"/>
  <c r="L76" i="11"/>
  <c r="K76" i="11"/>
  <c r="J76" i="11"/>
  <c r="I76" i="11"/>
  <c r="H76" i="11"/>
  <c r="K72" i="11"/>
  <c r="J72" i="11"/>
  <c r="I72" i="11"/>
  <c r="H72" i="11"/>
  <c r="J67" i="11"/>
  <c r="H67" i="11"/>
  <c r="K65" i="11"/>
  <c r="J65" i="11"/>
  <c r="I65" i="11"/>
  <c r="H65" i="11"/>
  <c r="G65" i="11"/>
  <c r="K64" i="11"/>
  <c r="J64" i="11"/>
  <c r="I64" i="11"/>
  <c r="H64" i="11"/>
  <c r="G64" i="11"/>
  <c r="K63" i="11"/>
  <c r="J63" i="11"/>
  <c r="I63" i="11"/>
  <c r="H63" i="11"/>
  <c r="G63" i="11"/>
  <c r="K62" i="11"/>
  <c r="J62" i="11"/>
  <c r="I62" i="11"/>
  <c r="H62" i="11"/>
  <c r="G62" i="11"/>
  <c r="K61" i="11"/>
  <c r="J61" i="11"/>
  <c r="I61" i="11"/>
  <c r="H61" i="11"/>
  <c r="G61" i="11"/>
  <c r="K60" i="11"/>
  <c r="J60" i="11"/>
  <c r="I60" i="11"/>
  <c r="H60" i="11"/>
  <c r="G60" i="11"/>
  <c r="K59" i="11"/>
  <c r="J59" i="11"/>
  <c r="I59" i="11"/>
  <c r="H59" i="11"/>
  <c r="G59" i="11"/>
  <c r="K58" i="11"/>
  <c r="J58" i="11"/>
  <c r="I58" i="11"/>
  <c r="H58" i="11"/>
  <c r="G58" i="11"/>
  <c r="K57" i="11"/>
  <c r="J57" i="11"/>
  <c r="I57" i="11"/>
  <c r="H57" i="11"/>
  <c r="G57" i="11"/>
  <c r="K56" i="11"/>
  <c r="J56" i="11"/>
  <c r="I56" i="11"/>
  <c r="H56" i="11"/>
  <c r="G56" i="11"/>
  <c r="K55" i="11"/>
  <c r="J55" i="11"/>
  <c r="I55" i="11"/>
  <c r="H55" i="11"/>
  <c r="G55" i="11"/>
  <c r="K54" i="11"/>
  <c r="J54" i="11"/>
  <c r="I54" i="11"/>
  <c r="H54" i="11"/>
  <c r="G54" i="11"/>
  <c r="K53" i="11"/>
  <c r="J53" i="11"/>
  <c r="I53" i="11"/>
  <c r="H53" i="11"/>
  <c r="G53" i="11"/>
  <c r="K52" i="11"/>
  <c r="J52" i="11"/>
  <c r="I52" i="11"/>
  <c r="H52" i="11"/>
  <c r="G52" i="11"/>
  <c r="K51" i="11"/>
  <c r="J51" i="11"/>
  <c r="I51" i="11"/>
  <c r="H51" i="11"/>
  <c r="G51" i="11"/>
  <c r="K50" i="11"/>
  <c r="J50" i="11"/>
  <c r="I50" i="11"/>
  <c r="H50" i="11"/>
  <c r="G50" i="11"/>
  <c r="K49" i="11"/>
  <c r="J49" i="11"/>
  <c r="I49" i="11"/>
  <c r="H49" i="11"/>
  <c r="G49" i="11"/>
  <c r="K48" i="11"/>
  <c r="J48" i="11"/>
  <c r="I48" i="11"/>
  <c r="H48" i="11"/>
  <c r="G48" i="11"/>
  <c r="K47" i="11"/>
  <c r="J47" i="11"/>
  <c r="I47" i="11"/>
  <c r="H47" i="11"/>
  <c r="G47" i="11"/>
  <c r="K46" i="11"/>
  <c r="J46" i="11"/>
  <c r="I46" i="11"/>
  <c r="H46" i="11"/>
  <c r="G46" i="11"/>
  <c r="L9" i="11"/>
  <c r="L10" i="11"/>
  <c r="L12" i="11"/>
  <c r="L13" i="11"/>
  <c r="L8" i="11"/>
  <c r="H9" i="11"/>
  <c r="I9" i="11"/>
  <c r="J9" i="11"/>
  <c r="K9" i="11"/>
  <c r="H10" i="11"/>
  <c r="I10" i="11"/>
  <c r="J10" i="11"/>
  <c r="K10" i="11"/>
  <c r="H12" i="11"/>
  <c r="I12" i="11"/>
  <c r="J12" i="11"/>
  <c r="K12" i="11"/>
  <c r="H13" i="11"/>
  <c r="I13" i="11"/>
  <c r="J13" i="11"/>
  <c r="K13" i="11"/>
  <c r="I8" i="11"/>
  <c r="J8" i="11"/>
  <c r="K8" i="11"/>
  <c r="H8" i="11"/>
  <c r="I7" i="11"/>
  <c r="J7" i="11"/>
  <c r="K7" i="11"/>
  <c r="H7" i="11"/>
  <c r="C49" i="10"/>
  <c r="C48" i="10"/>
  <c r="C47" i="10"/>
  <c r="C46" i="10"/>
  <c r="C45" i="10"/>
  <c r="C42" i="10"/>
  <c r="C41" i="10"/>
  <c r="C40" i="10"/>
  <c r="C39" i="10"/>
  <c r="C33" i="10"/>
  <c r="C34" i="10"/>
  <c r="C35" i="10"/>
  <c r="C36" i="10"/>
  <c r="C37" i="10"/>
  <c r="C32" i="10"/>
  <c r="M19" i="9"/>
  <c r="L19" i="9"/>
  <c r="K19" i="9"/>
  <c r="J19" i="9"/>
  <c r="I19" i="9"/>
  <c r="M7" i="9"/>
  <c r="L7" i="9"/>
  <c r="K7" i="9"/>
  <c r="J7" i="9"/>
  <c r="I7" i="9"/>
  <c r="M40" i="7"/>
  <c r="L40" i="7"/>
  <c r="K40" i="7"/>
  <c r="J40" i="7"/>
  <c r="I40" i="7"/>
  <c r="M22" i="7"/>
  <c r="C22" i="7"/>
  <c r="I22" i="7" s="1"/>
  <c r="D22" i="7"/>
  <c r="J22" i="7" s="1"/>
  <c r="E22" i="7"/>
  <c r="K22" i="7" s="1"/>
  <c r="F22" i="7"/>
  <c r="L22" i="7" s="1"/>
  <c r="B22" i="7"/>
  <c r="H22" i="7" s="1"/>
  <c r="M7" i="7"/>
  <c r="L7" i="7"/>
  <c r="K7" i="7"/>
  <c r="J7" i="7"/>
  <c r="I7" i="7"/>
  <c r="C85" i="6"/>
  <c r="D85" i="6"/>
  <c r="E85" i="6"/>
  <c r="F85" i="6"/>
  <c r="G85" i="6"/>
  <c r="H85" i="6"/>
  <c r="B85" i="6"/>
  <c r="K40" i="6"/>
  <c r="J40" i="6"/>
  <c r="I40" i="6"/>
  <c r="L7" i="6"/>
  <c r="J7" i="6"/>
  <c r="K7" i="6"/>
  <c r="M7" i="6"/>
  <c r="I7" i="6"/>
  <c r="C10" i="2"/>
  <c r="C11" i="2" s="1"/>
  <c r="I9" i="3"/>
  <c r="J9" i="3"/>
  <c r="K9" i="3"/>
  <c r="L9" i="3"/>
  <c r="M9" i="3"/>
  <c r="N9" i="3"/>
  <c r="I10" i="3"/>
  <c r="J10" i="3"/>
  <c r="K10" i="3"/>
  <c r="L10" i="3"/>
  <c r="M10" i="3"/>
  <c r="N10" i="3"/>
  <c r="I11" i="3"/>
  <c r="J11" i="3"/>
  <c r="K11" i="3"/>
  <c r="L11" i="3"/>
  <c r="M11" i="3"/>
  <c r="N11" i="3"/>
  <c r="I12" i="3"/>
  <c r="J12" i="3"/>
  <c r="K12" i="3"/>
  <c r="L12" i="3"/>
  <c r="M12" i="3"/>
  <c r="N12" i="3"/>
  <c r="I13" i="3"/>
  <c r="J13" i="3"/>
  <c r="K13" i="3"/>
  <c r="L13" i="3"/>
  <c r="M13" i="3"/>
  <c r="N13" i="3"/>
  <c r="I14" i="3"/>
  <c r="J14" i="3"/>
  <c r="K14" i="3"/>
  <c r="L14" i="3"/>
  <c r="M14" i="3"/>
  <c r="N14" i="3"/>
  <c r="I15" i="3"/>
  <c r="J15" i="3"/>
  <c r="K15" i="3"/>
  <c r="L15" i="3"/>
  <c r="M15" i="3"/>
  <c r="N15" i="3"/>
  <c r="I16" i="3"/>
  <c r="J16" i="3"/>
  <c r="K16" i="3"/>
  <c r="L16" i="3"/>
  <c r="M16" i="3"/>
  <c r="N16" i="3"/>
  <c r="I17" i="3"/>
  <c r="J17" i="3"/>
  <c r="K17" i="3"/>
  <c r="L17" i="3"/>
  <c r="M17" i="3"/>
  <c r="N17" i="3"/>
  <c r="J8" i="3"/>
  <c r="K8" i="3"/>
  <c r="L8" i="3"/>
  <c r="M8" i="3"/>
  <c r="N8" i="3"/>
  <c r="I8" i="3"/>
  <c r="E9" i="2"/>
  <c r="M9" i="12" l="1"/>
  <c r="M12" i="12"/>
  <c r="M14" i="12"/>
  <c r="M16" i="12"/>
  <c r="M19" i="12"/>
  <c r="M10" i="12"/>
  <c r="M13" i="12"/>
  <c r="M15" i="12"/>
  <c r="M18" i="12"/>
  <c r="O9" i="12"/>
  <c r="O12" i="12"/>
  <c r="O14" i="12"/>
  <c r="O16" i="12"/>
  <c r="O19" i="12"/>
  <c r="O10" i="12"/>
  <c r="O13" i="12"/>
  <c r="O15" i="12"/>
  <c r="O18" i="12"/>
  <c r="Q9" i="12"/>
  <c r="Q12" i="12"/>
  <c r="Q14" i="12"/>
  <c r="Q16" i="12"/>
  <c r="Q19" i="12"/>
  <c r="Q10" i="12"/>
  <c r="Q13" i="12"/>
  <c r="Q15" i="12"/>
  <c r="Q18" i="12"/>
  <c r="S9" i="12"/>
  <c r="S12" i="12"/>
  <c r="S14" i="12"/>
  <c r="S16" i="12"/>
  <c r="S19" i="12"/>
  <c r="S10" i="12"/>
  <c r="S13" i="12"/>
  <c r="S15" i="12"/>
  <c r="S18" i="12"/>
  <c r="U9" i="12"/>
  <c r="U12" i="12"/>
  <c r="U14" i="12"/>
  <c r="U16" i="12"/>
  <c r="U19" i="12"/>
  <c r="U10" i="12"/>
  <c r="U13" i="12"/>
  <c r="U15" i="12"/>
  <c r="U18" i="12"/>
  <c r="N10" i="12"/>
  <c r="N13" i="12"/>
  <c r="N15" i="12"/>
  <c r="N18" i="12"/>
  <c r="N9" i="12"/>
  <c r="N12" i="12"/>
  <c r="N14" i="12"/>
  <c r="N16" i="12"/>
  <c r="N19" i="12"/>
  <c r="P10" i="12"/>
  <c r="P13" i="12"/>
  <c r="P15" i="12"/>
  <c r="P18" i="12"/>
  <c r="P9" i="12"/>
  <c r="P12" i="12"/>
  <c r="P14" i="12"/>
  <c r="P16" i="12"/>
  <c r="P19" i="12"/>
  <c r="R10" i="12"/>
  <c r="R13" i="12"/>
  <c r="R15" i="12"/>
  <c r="R18" i="12"/>
  <c r="R9" i="12"/>
  <c r="R12" i="12"/>
  <c r="R14" i="12"/>
  <c r="R19" i="12"/>
  <c r="R16" i="12"/>
  <c r="T10" i="12"/>
  <c r="T13" i="12"/>
  <c r="T15" i="12"/>
  <c r="T18" i="12"/>
  <c r="T9" i="12"/>
  <c r="T12" i="12"/>
  <c r="T14" i="12"/>
  <c r="T16" i="12"/>
  <c r="T19" i="12"/>
  <c r="L18" i="12"/>
  <c r="L15" i="12"/>
  <c r="L13" i="12"/>
  <c r="L10" i="12"/>
  <c r="L19" i="12"/>
  <c r="L14" i="12"/>
  <c r="L9" i="12"/>
  <c r="L16" i="12"/>
  <c r="L12" i="12"/>
  <c r="G67" i="11"/>
  <c r="I67" i="11"/>
  <c r="K67" i="11"/>
  <c r="M42" i="6"/>
  <c r="M44" i="6"/>
  <c r="M46" i="6"/>
  <c r="M48" i="6"/>
  <c r="M50" i="6"/>
  <c r="M52" i="6"/>
  <c r="M54" i="6"/>
  <c r="M56" i="6"/>
  <c r="M58" i="6"/>
  <c r="M61" i="6"/>
  <c r="M63" i="6"/>
  <c r="M65" i="6"/>
  <c r="M67" i="6"/>
  <c r="M69" i="6"/>
  <c r="M71" i="6"/>
  <c r="M73" i="6"/>
  <c r="M75" i="6"/>
  <c r="M77" i="6"/>
  <c r="M79" i="6"/>
  <c r="M81" i="6"/>
  <c r="M83" i="6"/>
  <c r="M41" i="6"/>
  <c r="M43" i="6"/>
  <c r="M45" i="6"/>
  <c r="M47" i="6"/>
  <c r="M49" i="6"/>
  <c r="M51" i="6"/>
  <c r="M53" i="6"/>
  <c r="M55" i="6"/>
  <c r="M57" i="6"/>
  <c r="M59" i="6"/>
  <c r="M60" i="6"/>
  <c r="M62" i="6"/>
  <c r="M64" i="6"/>
  <c r="M66" i="6"/>
  <c r="M68" i="6"/>
  <c r="M70" i="6"/>
  <c r="M72" i="6"/>
  <c r="M74" i="6"/>
  <c r="M76" i="6"/>
  <c r="M78" i="6"/>
  <c r="M80" i="6"/>
  <c r="M82" i="6"/>
  <c r="M84" i="6"/>
  <c r="K42" i="6"/>
  <c r="K44" i="6"/>
  <c r="K46" i="6"/>
  <c r="K48" i="6"/>
  <c r="K50" i="6"/>
  <c r="K52" i="6"/>
  <c r="K54" i="6"/>
  <c r="K56" i="6"/>
  <c r="K58" i="6"/>
  <c r="K61" i="6"/>
  <c r="K63" i="6"/>
  <c r="K65" i="6"/>
  <c r="K43" i="6"/>
  <c r="K45" i="6"/>
  <c r="K47" i="6"/>
  <c r="K49" i="6"/>
  <c r="K51" i="6"/>
  <c r="K53" i="6"/>
  <c r="K55" i="6"/>
  <c r="K57" i="6"/>
  <c r="K59" i="6"/>
  <c r="K62" i="6"/>
  <c r="K66" i="6"/>
  <c r="K67" i="6"/>
  <c r="K69" i="6"/>
  <c r="K71" i="6"/>
  <c r="K73" i="6"/>
  <c r="K75" i="6"/>
  <c r="K77" i="6"/>
  <c r="K79" i="6"/>
  <c r="K81" i="6"/>
  <c r="K83" i="6"/>
  <c r="K60" i="6"/>
  <c r="K64" i="6"/>
  <c r="K68" i="6"/>
  <c r="K70" i="6"/>
  <c r="K72" i="6"/>
  <c r="K74" i="6"/>
  <c r="K76" i="6"/>
  <c r="K78" i="6"/>
  <c r="K80" i="6"/>
  <c r="K82" i="6"/>
  <c r="K84" i="6"/>
  <c r="K41" i="6"/>
  <c r="I42" i="6"/>
  <c r="I44" i="6"/>
  <c r="I46" i="6"/>
  <c r="I48" i="6"/>
  <c r="I50" i="6"/>
  <c r="I52" i="6"/>
  <c r="I54" i="6"/>
  <c r="I56" i="6"/>
  <c r="I58" i="6"/>
  <c r="I61" i="6"/>
  <c r="I63" i="6"/>
  <c r="I65" i="6"/>
  <c r="I67" i="6"/>
  <c r="I43" i="6"/>
  <c r="I45" i="6"/>
  <c r="I47" i="6"/>
  <c r="I49" i="6"/>
  <c r="I51" i="6"/>
  <c r="I53" i="6"/>
  <c r="I55" i="6"/>
  <c r="I57" i="6"/>
  <c r="I59" i="6"/>
  <c r="I60" i="6"/>
  <c r="I64" i="6"/>
  <c r="I69" i="6"/>
  <c r="I71" i="6"/>
  <c r="I73" i="6"/>
  <c r="I75" i="6"/>
  <c r="I77" i="6"/>
  <c r="I79" i="6"/>
  <c r="I81" i="6"/>
  <c r="I83" i="6"/>
  <c r="I62" i="6"/>
  <c r="I66" i="6"/>
  <c r="I68" i="6"/>
  <c r="I70" i="6"/>
  <c r="I72" i="6"/>
  <c r="I74" i="6"/>
  <c r="I76" i="6"/>
  <c r="I78" i="6"/>
  <c r="I80" i="6"/>
  <c r="I82" i="6"/>
  <c r="I84" i="6"/>
  <c r="I41" i="6"/>
  <c r="L43" i="6"/>
  <c r="L45" i="6"/>
  <c r="L47" i="6"/>
  <c r="L49" i="6"/>
  <c r="L51" i="6"/>
  <c r="L53" i="6"/>
  <c r="L55" i="6"/>
  <c r="L57" i="6"/>
  <c r="L59" i="6"/>
  <c r="L60" i="6"/>
  <c r="L62" i="6"/>
  <c r="L64" i="6"/>
  <c r="L66" i="6"/>
  <c r="L68" i="6"/>
  <c r="L70" i="6"/>
  <c r="L72" i="6"/>
  <c r="L74" i="6"/>
  <c r="L76" i="6"/>
  <c r="L78" i="6"/>
  <c r="L80" i="6"/>
  <c r="L82" i="6"/>
  <c r="L84" i="6"/>
  <c r="L42" i="6"/>
  <c r="L44" i="6"/>
  <c r="L46" i="6"/>
  <c r="L48" i="6"/>
  <c r="L50" i="6"/>
  <c r="L52" i="6"/>
  <c r="L54" i="6"/>
  <c r="L56" i="6"/>
  <c r="L58" i="6"/>
  <c r="L61" i="6"/>
  <c r="L63" i="6"/>
  <c r="L65" i="6"/>
  <c r="L67" i="6"/>
  <c r="L69" i="6"/>
  <c r="L71" i="6"/>
  <c r="L73" i="6"/>
  <c r="L75" i="6"/>
  <c r="L77" i="6"/>
  <c r="L79" i="6"/>
  <c r="L81" i="6"/>
  <c r="L83" i="6"/>
  <c r="L41" i="6"/>
  <c r="J43" i="6"/>
  <c r="J45" i="6"/>
  <c r="J47" i="6"/>
  <c r="J49" i="6"/>
  <c r="J51" i="6"/>
  <c r="J53" i="6"/>
  <c r="J55" i="6"/>
  <c r="J57" i="6"/>
  <c r="J59" i="6"/>
  <c r="J60" i="6"/>
  <c r="J62" i="6"/>
  <c r="J64" i="6"/>
  <c r="J66" i="6"/>
  <c r="J42" i="6"/>
  <c r="J44" i="6"/>
  <c r="J46" i="6"/>
  <c r="J48" i="6"/>
  <c r="J50" i="6"/>
  <c r="J52" i="6"/>
  <c r="J54" i="6"/>
  <c r="J56" i="6"/>
  <c r="J58" i="6"/>
  <c r="J61" i="6"/>
  <c r="J65" i="6"/>
  <c r="J68" i="6"/>
  <c r="J70" i="6"/>
  <c r="J72" i="6"/>
  <c r="J74" i="6"/>
  <c r="J76" i="6"/>
  <c r="J78" i="6"/>
  <c r="J80" i="6"/>
  <c r="J82" i="6"/>
  <c r="J41" i="6"/>
  <c r="J63" i="6"/>
  <c r="J67" i="6"/>
  <c r="J69" i="6"/>
  <c r="J71" i="6"/>
  <c r="J73" i="6"/>
  <c r="J75" i="6"/>
  <c r="J77" i="6"/>
  <c r="J79" i="6"/>
  <c r="J81" i="6"/>
  <c r="J83" i="6"/>
  <c r="J84" i="6"/>
  <c r="C12" i="2"/>
  <c r="E12" i="2" s="1"/>
  <c r="E11" i="2"/>
  <c r="B11" i="2"/>
  <c r="A5" i="6" s="1"/>
  <c r="B10" i="2"/>
  <c r="A20" i="3" s="1"/>
  <c r="E10" i="2"/>
  <c r="L88" i="15"/>
  <c r="I88" i="15"/>
  <c r="H88" i="15"/>
  <c r="K88" i="15"/>
  <c r="J88" i="15"/>
  <c r="B12" i="2"/>
  <c r="A20" i="6" s="1"/>
  <c r="C13" i="2"/>
  <c r="E13" i="2" s="1"/>
  <c r="B9" i="2"/>
  <c r="A5" i="3" s="1"/>
  <c r="J85" i="6" l="1"/>
  <c r="L85" i="6"/>
  <c r="K85" i="6"/>
  <c r="I85" i="6"/>
  <c r="M85" i="6"/>
  <c r="C14" i="2"/>
  <c r="B13" i="2"/>
  <c r="A38" i="6" s="1"/>
  <c r="B14" i="2" l="1"/>
  <c r="A5" i="7" s="1"/>
  <c r="E14" i="2"/>
  <c r="C15" i="2"/>
  <c r="E15" i="2" s="1"/>
  <c r="C16" i="2" l="1"/>
  <c r="E16" i="2" s="1"/>
  <c r="B15" i="2"/>
  <c r="A20" i="7" s="1"/>
  <c r="C17" i="2" l="1"/>
  <c r="E17" i="2" s="1"/>
  <c r="B16" i="2"/>
  <c r="A38" i="7" s="1"/>
  <c r="C18" i="2" l="1"/>
  <c r="E18" i="2" s="1"/>
  <c r="B17" i="2"/>
  <c r="A5" i="8" s="1"/>
  <c r="B18" i="2" l="1"/>
  <c r="A35" i="8" s="1"/>
  <c r="C19" i="2"/>
  <c r="E19" i="2" s="1"/>
  <c r="C20" i="2" l="1"/>
  <c r="E20" i="2" s="1"/>
  <c r="B19" i="2"/>
  <c r="A65" i="8" s="1"/>
  <c r="B20" i="2" l="1"/>
  <c r="A95" i="8" s="1"/>
  <c r="C21" i="2"/>
  <c r="E21" i="2" s="1"/>
  <c r="C22" i="2" l="1"/>
  <c r="B21" i="2"/>
  <c r="C23" i="2" l="1"/>
  <c r="E23" i="2" s="1"/>
  <c r="B22" i="2"/>
  <c r="C24" i="2"/>
  <c r="E24" i="2" s="1"/>
  <c r="B23" i="2"/>
  <c r="A5" i="23" s="1"/>
  <c r="E22" i="2"/>
  <c r="C25" i="2"/>
  <c r="A5" i="9"/>
  <c r="A17" i="9"/>
  <c r="C26" i="2" l="1"/>
  <c r="E25" i="2"/>
  <c r="B24" i="2"/>
  <c r="A5" i="10" s="1"/>
  <c r="C27" i="2" l="1"/>
  <c r="E26" i="2"/>
  <c r="B26" i="2"/>
  <c r="B25" i="2"/>
  <c r="C28" i="2" l="1"/>
  <c r="B27" i="2"/>
  <c r="A76" i="10" s="1"/>
  <c r="E27" i="2"/>
  <c r="C29" i="2" l="1"/>
  <c r="C30" i="2" s="1"/>
  <c r="C31" i="2" s="1"/>
  <c r="C32" i="2" s="1"/>
  <c r="E28" i="2"/>
  <c r="B28" i="2"/>
  <c r="A5" i="11" s="1"/>
  <c r="E29" i="2" l="1"/>
  <c r="B29" i="2"/>
  <c r="A16" i="11" s="1"/>
  <c r="E30" i="2"/>
  <c r="B30" i="2"/>
  <c r="A43" i="11" s="1"/>
  <c r="B31" i="2" l="1"/>
  <c r="A70" i="11" s="1"/>
  <c r="E31" i="2"/>
  <c r="C34" i="2" l="1"/>
  <c r="B32" i="2"/>
  <c r="A97" i="11" s="1"/>
  <c r="E32" i="2"/>
  <c r="C35" i="2" l="1"/>
  <c r="B35" i="2" s="1"/>
  <c r="B34" i="2"/>
  <c r="A5" i="12" s="1"/>
  <c r="E34" i="2"/>
  <c r="C36" i="2" l="1"/>
  <c r="E35" i="2"/>
  <c r="A24" i="12"/>
  <c r="E36" i="2" l="1"/>
  <c r="C37" i="2"/>
  <c r="B36" i="2"/>
  <c r="A54" i="12" s="1"/>
  <c r="E37" i="2" l="1"/>
  <c r="C38" i="2"/>
  <c r="B37" i="2"/>
  <c r="A82" i="12" s="1"/>
  <c r="B38" i="2" l="1"/>
  <c r="A5" i="13" s="1"/>
  <c r="E38" i="2"/>
  <c r="C39" i="2"/>
  <c r="C40" i="2" l="1"/>
  <c r="E39" i="2"/>
  <c r="B39" i="2"/>
  <c r="A5" i="14" s="1"/>
  <c r="E40" i="2" l="1"/>
  <c r="C41" i="2"/>
  <c r="B40" i="2"/>
  <c r="A24" i="14" s="1"/>
  <c r="E41" i="2" l="1"/>
  <c r="B41" i="2"/>
  <c r="A5" i="15" s="1"/>
  <c r="C42" i="2"/>
  <c r="E42" i="2" l="1"/>
  <c r="C43" i="2"/>
  <c r="B42" i="2"/>
  <c r="A21" i="15" s="1"/>
  <c r="E43" i="2" l="1"/>
  <c r="B43" i="2"/>
  <c r="A83" i="15" s="1"/>
  <c r="C44" i="2"/>
  <c r="E44" i="2" l="1"/>
  <c r="C45" i="2"/>
  <c r="B44" i="2"/>
  <c r="A133" i="15" s="1"/>
  <c r="E45" i="2" l="1"/>
  <c r="B45" i="2"/>
  <c r="A160" i="15" s="1"/>
  <c r="C47" i="2"/>
  <c r="E47" i="2" l="1"/>
  <c r="C48" i="2"/>
  <c r="B47" i="2"/>
  <c r="A5" i="16" s="1"/>
  <c r="B48" i="2" l="1"/>
  <c r="A5" i="17" s="1"/>
  <c r="E48" i="2"/>
  <c r="C49" i="2"/>
  <c r="B49" i="2" l="1"/>
  <c r="A25" i="17" s="1"/>
  <c r="C50" i="2"/>
  <c r="E49" i="2"/>
  <c r="C51" i="2" l="1"/>
  <c r="B50" i="2"/>
  <c r="A71" i="17" s="1"/>
  <c r="E50" i="2"/>
  <c r="E51" i="2" l="1"/>
  <c r="B51" i="2"/>
  <c r="A5" i="21" s="1"/>
  <c r="C52" i="2"/>
  <c r="B52" i="2" l="1"/>
  <c r="A39" i="21" s="1"/>
  <c r="E52" i="2"/>
  <c r="C53" i="2"/>
  <c r="E53" i="2" l="1"/>
  <c r="B53" i="2"/>
  <c r="A91" i="21" s="1"/>
  <c r="C54" i="2"/>
  <c r="B54" i="2" l="1"/>
  <c r="A5" i="19" s="1"/>
  <c r="E54" i="2"/>
  <c r="C55" i="2"/>
  <c r="C56" i="2" s="1"/>
  <c r="C57" i="2" l="1"/>
  <c r="B56" i="2"/>
  <c r="A84" i="19" s="1"/>
  <c r="E56" i="2"/>
  <c r="E55" i="2"/>
  <c r="B55" i="2"/>
  <c r="A55" i="19" s="1"/>
  <c r="C58" i="2" l="1"/>
  <c r="B58" i="2" s="1"/>
  <c r="A5" i="20" s="1"/>
  <c r="B57" i="2"/>
  <c r="A134" i="19" s="1"/>
  <c r="E57" i="2"/>
  <c r="E58" i="2" l="1"/>
</calcChain>
</file>

<file path=xl/sharedStrings.xml><?xml version="1.0" encoding="utf-8"?>
<sst xmlns="http://schemas.openxmlformats.org/spreadsheetml/2006/main" count="1942" uniqueCount="500">
  <si>
    <t xml:space="preserve">Title: </t>
  </si>
  <si>
    <t>Summary:</t>
  </si>
  <si>
    <t>Series:</t>
  </si>
  <si>
    <t>Report on Maternity</t>
  </si>
  <si>
    <t>Source:</t>
  </si>
  <si>
    <t>It provides statistical, demographic and clinical information about selected publicly-funded maternity services up to nine months before and three months after a birth.</t>
  </si>
  <si>
    <t>Published:</t>
  </si>
  <si>
    <t>Additional information:</t>
  </si>
  <si>
    <t>National Maternity Collection</t>
  </si>
  <si>
    <t>National Minimum Dataset</t>
  </si>
  <si>
    <t>Other maternity and newborn data and stats</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</si>
  <si>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</si>
  <si>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</si>
  <si>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</si>
  <si>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</si>
  <si>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</si>
  <si>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</si>
  <si>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t>
  </si>
  <si>
    <t>New Zealand</t>
  </si>
  <si>
    <t>Email:</t>
  </si>
  <si>
    <t>data-enquiries@moh.govt.nz</t>
  </si>
  <si>
    <t>Phone:</t>
  </si>
  <si>
    <t>(04) 496 2000</t>
  </si>
  <si>
    <t xml:space="preserve">Fax: </t>
  </si>
  <si>
    <t>(04) 816 2898</t>
  </si>
  <si>
    <t>Contents</t>
  </si>
  <si>
    <t>Table of contents</t>
  </si>
  <si>
    <t>Women giving birth</t>
  </si>
  <si>
    <t>Age</t>
  </si>
  <si>
    <t>Ethnicity</t>
  </si>
  <si>
    <t>Deprivation</t>
  </si>
  <si>
    <t>Geographic distribution</t>
  </si>
  <si>
    <t>Parity</t>
  </si>
  <si>
    <t>Registration with a Lead Maternity Carer</t>
  </si>
  <si>
    <t>Labour and birth</t>
  </si>
  <si>
    <t>Babies</t>
  </si>
  <si>
    <t>About the publication</t>
  </si>
  <si>
    <t>&lt;20</t>
  </si>
  <si>
    <t>40+</t>
  </si>
  <si>
    <t>Year</t>
  </si>
  <si>
    <t>25−29</t>
  </si>
  <si>
    <t>30−34</t>
  </si>
  <si>
    <t>35−39</t>
  </si>
  <si>
    <t>Total</t>
  </si>
  <si>
    <t>20−24</t>
  </si>
  <si>
    <t>Percentage of women giving birth (%)</t>
  </si>
  <si>
    <t>Female population of reproductive age</t>
  </si>
  <si>
    <t>Asian</t>
  </si>
  <si>
    <t>Other</t>
  </si>
  <si>
    <t>European</t>
  </si>
  <si>
    <t>Unknown</t>
  </si>
  <si>
    <t>European or Other</t>
  </si>
  <si>
    <t>Median</t>
  </si>
  <si>
    <t>Quintile 1</t>
  </si>
  <si>
    <t>Quintile 2</t>
  </si>
  <si>
    <t>Quintile 3</t>
  </si>
  <si>
    <t>Quintile 4</t>
  </si>
  <si>
    <t>Quintile 5</t>
  </si>
  <si>
    <t>Category</t>
  </si>
  <si>
    <t>Age group (years)</t>
  </si>
  <si>
    <t xml:space="preserve"> &lt;20</t>
  </si>
  <si>
    <t>Ethnic group</t>
  </si>
  <si>
    <t>Māori</t>
  </si>
  <si>
    <t>Northland</t>
  </si>
  <si>
    <t>Waitemata</t>
  </si>
  <si>
    <t>Auckland</t>
  </si>
  <si>
    <t>Counties Manukau</t>
  </si>
  <si>
    <t>Waikato</t>
  </si>
  <si>
    <t>Lakes</t>
  </si>
  <si>
    <t>Bay of Plenty</t>
  </si>
  <si>
    <t>Tairawhiti</t>
  </si>
  <si>
    <t>Hawke's Bay</t>
  </si>
  <si>
    <t>Taranaki</t>
  </si>
  <si>
    <t>MidCentral</t>
  </si>
  <si>
    <t>Whanganui</t>
  </si>
  <si>
    <t>Capital &amp; Coast</t>
  </si>
  <si>
    <t>Hutt Valley</t>
  </si>
  <si>
    <t>Wairarapa</t>
  </si>
  <si>
    <t>Nelson Marlborough</t>
  </si>
  <si>
    <t>West Coast</t>
  </si>
  <si>
    <t>Canterbury</t>
  </si>
  <si>
    <t>South Canterbury</t>
  </si>
  <si>
    <t>Southern</t>
  </si>
  <si>
    <t>-</t>
  </si>
  <si>
    <t>Chapter and section</t>
  </si>
  <si>
    <t>4+</t>
  </si>
  <si>
    <t>Parity data is only available for women registered with a Lead Maternity Carer.</t>
  </si>
  <si>
    <t>Deprivation quintile</t>
  </si>
  <si>
    <t>1 (least deprived)</t>
  </si>
  <si>
    <t>5 (most deprived)</t>
  </si>
  <si>
    <t>Pacific peoples</t>
  </si>
  <si>
    <t>Trimester 1</t>
  </si>
  <si>
    <t>Trimester 2</t>
  </si>
  <si>
    <t>Trimester 3</t>
  </si>
  <si>
    <t>Postnatal</t>
  </si>
  <si>
    <t>Women registered within 1st trimester</t>
  </si>
  <si>
    <t>TableLabel</t>
  </si>
  <si>
    <t>TableNo</t>
  </si>
  <si>
    <t>TableDesc</t>
  </si>
  <si>
    <t>Type of birth</t>
  </si>
  <si>
    <t>Plurality</t>
  </si>
  <si>
    <t>Interventions</t>
  </si>
  <si>
    <t>Place of birth</t>
  </si>
  <si>
    <t>Midwife</t>
  </si>
  <si>
    <t>Obstetrician</t>
  </si>
  <si>
    <t>General practitioner</t>
  </si>
  <si>
    <t>Labour and birth: type of birth</t>
  </si>
  <si>
    <t>Spontaneous vaginal birth</t>
  </si>
  <si>
    <t>Spontaneous vertex</t>
  </si>
  <si>
    <t>Spontaneous breech</t>
  </si>
  <si>
    <t>Assisted birth</t>
  </si>
  <si>
    <t>Forceps and vacuum</t>
  </si>
  <si>
    <t>Assisted breech</t>
  </si>
  <si>
    <t>Breech extraction</t>
  </si>
  <si>
    <t>Caesarean section</t>
  </si>
  <si>
    <t>Emergency caesarean</t>
  </si>
  <si>
    <t>Elective caesarean</t>
  </si>
  <si>
    <t>Caesarean sections</t>
  </si>
  <si>
    <t>Emergency caesarean sections</t>
  </si>
  <si>
    <t>Elective caesarean sections</t>
  </si>
  <si>
    <t>Labour and birth: plurality</t>
  </si>
  <si>
    <t>Women giving birth: age</t>
  </si>
  <si>
    <t>Women giving birth: ethnicity</t>
  </si>
  <si>
    <t>Women giving birth: deprivation</t>
  </si>
  <si>
    <t>Women giving birth: geographic distribution</t>
  </si>
  <si>
    <t>Women giving birth: parity</t>
  </si>
  <si>
    <t>Women giving birth: registration with a Lead Maternity Carer</t>
  </si>
  <si>
    <t>Singleton</t>
  </si>
  <si>
    <t>Twin</t>
  </si>
  <si>
    <t>Multiple</t>
  </si>
  <si>
    <t>Labour and birth: interventions</t>
  </si>
  <si>
    <t>Induction</t>
  </si>
  <si>
    <t>Augmentation</t>
  </si>
  <si>
    <t>Epidural</t>
  </si>
  <si>
    <t>Episiotomy</t>
  </si>
  <si>
    <t>Women undergoing intervention</t>
  </si>
  <si>
    <t>Women giving birth, excl. caesarean sections</t>
  </si>
  <si>
    <t>Women giving birth, excl. elective caesarean sections</t>
  </si>
  <si>
    <t xml:space="preserve">The percentage of women having an induction, augmentation and epidural excludes women having an elective caesarean section. </t>
  </si>
  <si>
    <t xml:space="preserve">The percentage of women having an episiotomy excludes women having caesarean sections. </t>
  </si>
  <si>
    <t xml:space="preserve">Women giving birth may have more than one of these procedures. </t>
  </si>
  <si>
    <t>Labour and birth: place of birth</t>
  </si>
  <si>
    <t>Home birth</t>
  </si>
  <si>
    <t>Primary</t>
  </si>
  <si>
    <t>Secondary</t>
  </si>
  <si>
    <t>Tertiary</t>
  </si>
  <si>
    <t>Primary facility</t>
  </si>
  <si>
    <t>Secondary facility</t>
  </si>
  <si>
    <t>Tertiary facility</t>
  </si>
  <si>
    <t>Maternity facility</t>
  </si>
  <si>
    <t>Akaroa</t>
  </si>
  <si>
    <t>Ashburton</t>
  </si>
  <si>
    <t>Bay of Islands</t>
  </si>
  <si>
    <t>Birthcare Auckland</t>
  </si>
  <si>
    <t>Birthcare Huntly</t>
  </si>
  <si>
    <t>Botany Downs</t>
  </si>
  <si>
    <t>Buller</t>
  </si>
  <si>
    <t>Burwood</t>
  </si>
  <si>
    <t>Charlotte Jean</t>
  </si>
  <si>
    <t>Clutha</t>
  </si>
  <si>
    <t>Dannevirke</t>
  </si>
  <si>
    <t>Darfield</t>
  </si>
  <si>
    <t>Dargaville</t>
  </si>
  <si>
    <t>Dunstan</t>
  </si>
  <si>
    <t>Elizabeth R</t>
  </si>
  <si>
    <t>Golden Bay</t>
  </si>
  <si>
    <t>Gore</t>
  </si>
  <si>
    <t>Hawera</t>
  </si>
  <si>
    <t>Helensville</t>
  </si>
  <si>
    <t>Hokianga Health</t>
  </si>
  <si>
    <t>Horowhenua</t>
  </si>
  <si>
    <t>Kaikoura</t>
  </si>
  <si>
    <t>Kaitaia</t>
  </si>
  <si>
    <t>Kapiti</t>
  </si>
  <si>
    <t>Kenepuru</t>
  </si>
  <si>
    <t>Lakes District</t>
  </si>
  <si>
    <t>Lincoln</t>
  </si>
  <si>
    <t>Lumsden</t>
  </si>
  <si>
    <t>Maniototo</t>
  </si>
  <si>
    <t>Matariki</t>
  </si>
  <si>
    <t>Motueka</t>
  </si>
  <si>
    <t>Murupara</t>
  </si>
  <si>
    <t>Ngati Porou Hauora</t>
  </si>
  <si>
    <t>Oamaru</t>
  </si>
  <si>
    <t>Opotiki</t>
  </si>
  <si>
    <t>Otaihape</t>
  </si>
  <si>
    <t>Papakura</t>
  </si>
  <si>
    <t>Pohlen Trust</t>
  </si>
  <si>
    <t>Pukekohe</t>
  </si>
  <si>
    <t>Rangiora</t>
  </si>
  <si>
    <t>Rhoda Read</t>
  </si>
  <si>
    <t>River Ridge</t>
  </si>
  <si>
    <t>St George's</t>
  </si>
  <si>
    <t>Taumarunui</t>
  </si>
  <si>
    <t>Taupo</t>
  </si>
  <si>
    <t>Te Kuiti</t>
  </si>
  <si>
    <t>Thames</t>
  </si>
  <si>
    <t>Tokoroa</t>
  </si>
  <si>
    <t>Tuatapere</t>
  </si>
  <si>
    <t>Waihi</t>
  </si>
  <si>
    <t>Waikari</t>
  </si>
  <si>
    <t>Waimarino</t>
  </si>
  <si>
    <t>Wairoa</t>
  </si>
  <si>
    <t>Warkworth</t>
  </si>
  <si>
    <t>Waterford</t>
  </si>
  <si>
    <t>Wellsford</t>
  </si>
  <si>
    <t>Winton</t>
  </si>
  <si>
    <t>Gisborne</t>
  </si>
  <si>
    <t>Grey Base</t>
  </si>
  <si>
    <t>Hutt</t>
  </si>
  <si>
    <t>Nelson</t>
  </si>
  <si>
    <t>North Shore</t>
  </si>
  <si>
    <t>Palmerston North</t>
  </si>
  <si>
    <t>Rotorua</t>
  </si>
  <si>
    <t>Southland</t>
  </si>
  <si>
    <t>Taranaki Base</t>
  </si>
  <si>
    <t>Tauranga</t>
  </si>
  <si>
    <t>Timaru</t>
  </si>
  <si>
    <t>Wairau</t>
  </si>
  <si>
    <t>Waitakere</t>
  </si>
  <si>
    <t>Whakatane</t>
  </si>
  <si>
    <t>Whangarei</t>
  </si>
  <si>
    <t>Auckland City</t>
  </si>
  <si>
    <t>Christchurch</t>
  </si>
  <si>
    <t>Dunedin</t>
  </si>
  <si>
    <t>Middlemore</t>
  </si>
  <si>
    <t>DHB of residence</t>
  </si>
  <si>
    <t>Home
birth</t>
  </si>
  <si>
    <t>Home births</t>
  </si>
  <si>
    <t>Percentage of home births (%)</t>
  </si>
  <si>
    <t>Sex, maternal age, ethnicity and deprivation</t>
  </si>
  <si>
    <t>Babies: sex, maternal age, ethnicity and deprivation</t>
  </si>
  <si>
    <t>Male</t>
  </si>
  <si>
    <t>Female</t>
  </si>
  <si>
    <t>Maternal age group (years)</t>
  </si>
  <si>
    <t>Breastfeeding</t>
  </si>
  <si>
    <t>Average birthweight (kg)</t>
  </si>
  <si>
    <t>Babies: birthweight</t>
  </si>
  <si>
    <t>Birthweight</t>
  </si>
  <si>
    <t>Gestation</t>
  </si>
  <si>
    <t>Babies: gestation</t>
  </si>
  <si>
    <t>Gestation (weeks)</t>
  </si>
  <si>
    <t>45+</t>
  </si>
  <si>
    <t>Overall</t>
  </si>
  <si>
    <t>Babies: breastfeeding</t>
  </si>
  <si>
    <t>Exclusive</t>
  </si>
  <si>
    <t>Fully</t>
  </si>
  <si>
    <t>Partial</t>
  </si>
  <si>
    <t>Artificial</t>
  </si>
  <si>
    <t>Babies exclusively/fully breastfed</t>
  </si>
  <si>
    <t>Introduction</t>
  </si>
  <si>
    <t xml:space="preserve">Birth procedure type codes are only available for women giving birth at a maternity facility. 
Women giving birth at home are assumed to have a spontaneous vertex (normal) delivery.
Women may have more than one birth procedure for each pregnancy so a priority system is used to allocate one procedure type per pregnancy. </t>
  </si>
  <si>
    <t>Rates</t>
  </si>
  <si>
    <t>District health board</t>
  </si>
  <si>
    <t>District health boards (DHBs) presented are derived from the residence of the individual (instead of the facility where the woman gave birth or baby was born), unless otherwise stated.</t>
  </si>
  <si>
    <t>Percentages</t>
  </si>
  <si>
    <t>Population data for rate calculations was provided by Statistics New Zealand.</t>
  </si>
  <si>
    <t>The denominator used for percentage calculations is usually the total for each variable where the information was recorded and excludes ‘Unknown’ categories.</t>
  </si>
  <si>
    <t>Smoking status</t>
  </si>
  <si>
    <t>Body mass index</t>
  </si>
  <si>
    <t>Women giving birth: body mass index</t>
  </si>
  <si>
    <t>Underweight
(BMI: &lt;19)</t>
  </si>
  <si>
    <t>Overweight
(BMI: 25–29)</t>
  </si>
  <si>
    <t>Obese
(BMI: 30+)</t>
  </si>
  <si>
    <t>Birth rate (per 1000 females of reproductive age)</t>
  </si>
  <si>
    <t>Women giving birth: smoking status</t>
  </si>
  <si>
    <t>Forceps only</t>
  </si>
  <si>
    <t>Vacuum only</t>
  </si>
  <si>
    <t>2+</t>
  </si>
  <si>
    <t>Women referred to GP</t>
  </si>
  <si>
    <t>Babies referred to Well Child/Tamariki Ora provider</t>
  </si>
  <si>
    <t>Wellington 6145</t>
  </si>
  <si>
    <t>MAT integrates maternity-related hospitalisation data from the National Minimum Dataset and Lead Maternity Carer (LMC) claim forms.</t>
  </si>
  <si>
    <t>Notes:</t>
  </si>
  <si>
    <t>2 Very low: 1.0kg –1.4kg</t>
  </si>
  <si>
    <t>1 Extremely low: &lt;1.0kg</t>
  </si>
  <si>
    <t>3 Low: 1.5kg–2.4kg</t>
  </si>
  <si>
    <t>4 Normal: 2.5kg–4.4kg</t>
  </si>
  <si>
    <t>5 High: ≥4.5kg</t>
  </si>
  <si>
    <t>1 Emergency caesarean</t>
  </si>
  <si>
    <t>2 Elective caesarean</t>
  </si>
  <si>
    <t>3 Number of women giving birth, excluding those with unknown birth type.</t>
  </si>
  <si>
    <t>Note: the number of women giving birth excludes those with unknown birth type.</t>
  </si>
  <si>
    <t>Note: the number of women giving birth excludes those without place of birth recorded.</t>
  </si>
  <si>
    <t>1 Babies born with a birthweight of less than 2.5kg at any gestation.</t>
  </si>
  <si>
    <t>1 Babies born at gestation of under 37 weeks.</t>
  </si>
  <si>
    <t>1 Babies born at term (37+ weeks gestation) with a low birthweight (&lt;2.5kg).</t>
  </si>
  <si>
    <t>2 Babies born at term (37+ weeks gestation), excluding babies with unknown birthweight.</t>
  </si>
  <si>
    <t>Percentage of women giving birth</t>
  </si>
  <si>
    <t>Age (years)</t>
  </si>
  <si>
    <t>Percentage</t>
  </si>
  <si>
    <t>Percentage of women registered within 1st trimester</t>
  </si>
  <si>
    <t>Women registered with an LMC</t>
  </si>
  <si>
    <t>Percentage of women registered with an LMC</t>
  </si>
  <si>
    <t>Note: BMI data is only available for women registered with an LMC.</t>
  </si>
  <si>
    <t>Percentage of 
caesarean sections</t>
  </si>
  <si>
    <t>Percentage of emergency caesarean sections</t>
  </si>
  <si>
    <t>Percentage of elective caesarean sections</t>
  </si>
  <si>
    <t>Percentage of women undergoing intervention</t>
  </si>
  <si>
    <t>Percentage of babies</t>
  </si>
  <si>
    <t>Percentage of babies exclusively/fully breastfed</t>
  </si>
  <si>
    <t>Maternity Tables 2013</t>
  </si>
  <si>
    <t xml:space="preserve">These tables present annual health statistics about women giving birth, their pregnancy and childbirth experience, and the characteristics of live-born babies in New Zealand. </t>
  </si>
  <si>
    <t xml:space="preserve">Data presented was extracted from the National Maternity Collection (MAT) on 11 August 2015. </t>
  </si>
  <si>
    <t>Key findings</t>
  </si>
  <si>
    <t>Number and percentage of women giving birth, by age group, 2004–2013</t>
  </si>
  <si>
    <t>Number and percentage of women giving birth, by ethnic group, 2004–2013</t>
  </si>
  <si>
    <t>Number and percentage of women giving birth, by deprivation quintile of residence, 2004–2013</t>
  </si>
  <si>
    <t>Number and percentage of women giving birth, by type of birth, 2004–2013</t>
  </si>
  <si>
    <t>Number and percentage of women giving birth, by plurality, 2004–2013</t>
  </si>
  <si>
    <t>Number and percentage of women giving birth, by place of birth, 2004–2013</t>
  </si>
  <si>
    <t>Number and percentage of babies, by birthweight group, and the average birthweight, 2004–2013</t>
  </si>
  <si>
    <t>Number and percentage of babies, by gestation, 2004–2013</t>
  </si>
  <si>
    <t>Number and percentage of women giving birth for each ethnic group, by age group, 2013</t>
  </si>
  <si>
    <t>Number and percentage of women giving birth, by deprivation quintile of residence for each age group and ethnic group, 2013</t>
  </si>
  <si>
    <t>Birth rate, by age group and DHB of residence, 2013</t>
  </si>
  <si>
    <t>Birth rate, by ethnic group DHB of residence, 2013</t>
  </si>
  <si>
    <t>Birth rate, by deprivation quintile and DHB of residence, 2013</t>
  </si>
  <si>
    <t>Number and percentage of women giving birth, by number of previous births (parity), 2008−2013</t>
  </si>
  <si>
    <t>Number and percentage of women giving birth, by number of previous births (parity), age group, ethnic group, deprivation quintile of residence and DHB of residence, 2013</t>
  </si>
  <si>
    <t>Number and percentage of women giving birth, by body mass index (BMI) weight category at time of registration with a Lead Maternity Carer (LMC), age group, ethnic group, deprivation quintile of residence and DHB of residence, 2013</t>
  </si>
  <si>
    <t>Number and percentage of women identified as smokers at two weeks after birth, 2008−2013</t>
  </si>
  <si>
    <t>Number and percentage of women identified as smokers at two weeks after birth, by age group, ethnic group, deprivation quintile of residence and DHB of residence, 2013</t>
  </si>
  <si>
    <t>Number and percentage of caesarean sections, by type of caesarean section, age group, ethnic group and deprivation quintile of residence, 2013</t>
  </si>
  <si>
    <t>Number and percentage of women giving birth, by place of birth, age group, ethnic group, deprivation quintile of residence, and DHB of residence 2013</t>
  </si>
  <si>
    <t>Number and percentage of male and female babies, by maternal age group, baby ethnic goup and baby deprivation quintile of residence, 2013</t>
  </si>
  <si>
    <t>Average birthweight of male and female babies, by maternal age group, baby ethnic group, baby deprivation quintile of residence and baby DHB of residence, 2013</t>
  </si>
  <si>
    <t>Purpose of the series</t>
  </si>
  <si>
    <t>1 Distribution of babies by maternal age, by ethnic group and by deprivation quintile.</t>
  </si>
  <si>
    <r>
      <t>Distribution (%)</t>
    </r>
    <r>
      <rPr>
        <b/>
        <vertAlign val="superscript"/>
        <sz val="9"/>
        <rFont val="Arial"/>
        <family val="2"/>
      </rPr>
      <t>1</t>
    </r>
  </si>
  <si>
    <r>
      <t>Total</t>
    </r>
    <r>
      <rPr>
        <b/>
        <vertAlign val="superscript"/>
        <sz val="9"/>
        <rFont val="Arial"/>
        <family val="2"/>
      </rPr>
      <t>2</t>
    </r>
  </si>
  <si>
    <r>
      <t>Extremely low</t>
    </r>
    <r>
      <rPr>
        <b/>
        <vertAlign val="superscript"/>
        <sz val="9"/>
        <rFont val="Arial"/>
        <family val="2"/>
      </rPr>
      <t>1</t>
    </r>
  </si>
  <si>
    <r>
      <t>Very low</t>
    </r>
    <r>
      <rPr>
        <b/>
        <vertAlign val="superscript"/>
        <sz val="9"/>
        <rFont val="Arial"/>
        <family val="2"/>
      </rPr>
      <t>2</t>
    </r>
  </si>
  <si>
    <r>
      <t>Low</t>
    </r>
    <r>
      <rPr>
        <b/>
        <vertAlign val="superscript"/>
        <sz val="9"/>
        <rFont val="Arial"/>
        <family val="2"/>
      </rPr>
      <t>3</t>
    </r>
  </si>
  <si>
    <r>
      <t>Normal</t>
    </r>
    <r>
      <rPr>
        <b/>
        <vertAlign val="superscript"/>
        <sz val="9"/>
        <rFont val="Arial"/>
        <family val="2"/>
      </rPr>
      <t>4</t>
    </r>
  </si>
  <si>
    <r>
      <t>High</t>
    </r>
    <r>
      <rPr>
        <b/>
        <vertAlign val="superscript"/>
        <sz val="9"/>
        <rFont val="Arial"/>
        <family val="2"/>
      </rPr>
      <t>5</t>
    </r>
  </si>
  <si>
    <r>
      <t>Babies born with low birthweight</t>
    </r>
    <r>
      <rPr>
        <b/>
        <vertAlign val="superscript"/>
        <sz val="9"/>
        <rFont val="Arial"/>
        <family val="2"/>
      </rPr>
      <t>1</t>
    </r>
  </si>
  <si>
    <r>
      <t>Percentage of babies born with low birthweight</t>
    </r>
    <r>
      <rPr>
        <b/>
        <vertAlign val="superscript"/>
        <sz val="9"/>
        <rFont val="Arial"/>
        <family val="2"/>
      </rPr>
      <t>1</t>
    </r>
  </si>
  <si>
    <r>
      <t>All babies</t>
    </r>
    <r>
      <rPr>
        <b/>
        <vertAlign val="superscript"/>
        <sz val="9"/>
        <rFont val="Arial"/>
        <family val="2"/>
      </rPr>
      <t>2</t>
    </r>
  </si>
  <si>
    <t>Number and percentage of babies born with a low birthweight, by maternal age group, baby ethnic group, baby deprivation quintile of residence and baby DHB of residence, 2009–2013</t>
  </si>
  <si>
    <t>Number and percentage of babies born preterm, by maternal age group, baby ethnic group, baby deprivation quintile of residence and baby DHB of residence, 2009–2013</t>
  </si>
  <si>
    <t>Number and percentage of babies born at term with a low birthweight, by maternal age group, baby ethnic group, baby deprivation quintile of residence and baby DHB of residence, 2009–2013</t>
  </si>
  <si>
    <r>
      <t>Babies born preterm</t>
    </r>
    <r>
      <rPr>
        <b/>
        <vertAlign val="superscript"/>
        <sz val="9"/>
        <rFont val="Arial"/>
        <family val="2"/>
      </rPr>
      <t>1</t>
    </r>
  </si>
  <si>
    <r>
      <t>Percentage of babies born preterm</t>
    </r>
    <r>
      <rPr>
        <b/>
        <vertAlign val="superscript"/>
        <sz val="9"/>
        <rFont val="Arial"/>
        <family val="2"/>
      </rPr>
      <t>1</t>
    </r>
  </si>
  <si>
    <r>
      <t>Babies born at term with low birthweight</t>
    </r>
    <r>
      <rPr>
        <b/>
        <vertAlign val="superscript"/>
        <sz val="9"/>
        <rFont val="Arial"/>
        <family val="2"/>
      </rPr>
      <t>1</t>
    </r>
  </si>
  <si>
    <r>
      <t>Percentage of babies born at term with
low birthweight</t>
    </r>
    <r>
      <rPr>
        <b/>
        <vertAlign val="superscript"/>
        <sz val="9"/>
        <rFont val="Arial"/>
        <family val="2"/>
      </rPr>
      <t>1</t>
    </r>
  </si>
  <si>
    <r>
      <t>Babies born at term</t>
    </r>
    <r>
      <rPr>
        <b/>
        <vertAlign val="superscript"/>
        <sz val="9"/>
        <rFont val="Arial"/>
        <family val="2"/>
      </rPr>
      <t>2</t>
    </r>
  </si>
  <si>
    <r>
      <t>All babies</t>
    </r>
    <r>
      <rPr>
        <b/>
        <vertAlign val="superscript"/>
        <sz val="9"/>
        <rFont val="Arial"/>
        <family val="2"/>
      </rPr>
      <t>1</t>
    </r>
  </si>
  <si>
    <t>1 Number of babies excludes those with unknown breastfeeding status at 2 weeks after birth</t>
  </si>
  <si>
    <t>Number and percentage of babies breastfed exclusively/fully at two weeks after birth, by DHB of residence, 2009–2013</t>
  </si>
  <si>
    <t xml:space="preserve">Maternity-related data was extracted from the National Maternity Collection on 11 August 2015.
</t>
  </si>
  <si>
    <t xml:space="preserve">Deprivation is derived according to the residence of the individual. Deprivation scores are based on the 2006 New Zealand Deprivation Index for women giving birth before 2010 and on the 2013 Deprivation Index for women giving birth from 2010 onwards.
Numbers and rates are presented by deprivation quintile, ranging from quintile 1 (least deprived) to quintile 5 (most deprived). </t>
  </si>
  <si>
    <t>Birth rate, by age group, 2004−2013</t>
  </si>
  <si>
    <t xml:space="preserve">Notes: </t>
  </si>
  <si>
    <t xml:space="preserve">Reproductive age refers to females aged 15─44 years. </t>
  </si>
  <si>
    <t>Population data presented was derived from the estimated resident population by age and sex, as at June, 2004–2013.</t>
  </si>
  <si>
    <t>Pacific</t>
  </si>
  <si>
    <t xml:space="preserve">Reproductive age refers to women aged 15─44 years.  </t>
  </si>
  <si>
    <t>Population data presented was derived from the estimated resident population by prioritised ethnicity, age and sex, as at June, 2004–2013.</t>
  </si>
  <si>
    <t>Birth rate, by ethnic group, 2004−2013</t>
  </si>
  <si>
    <t>Birth rate, by deprivation quintile of residence, 2004−2013</t>
  </si>
  <si>
    <t xml:space="preserve">Population data presented was derived by applying the estimated resident population as at 30 June each year to the proportion of people in each deprivation quintile (based on population data on census years). The proportion of people in each deprivation quintile was based on the 2006 Census usually resident population to calculate rates before 2010 and estimated resident population as at 30 June 2013 to calculate rates from 2010 onwards.
</t>
  </si>
  <si>
    <t>Birth rate, by DHB of residence, 2009−2013</t>
  </si>
  <si>
    <t>Population data presented was derived from the estimated resident population by DHB, age and sex, as at 30 June 2013.</t>
  </si>
  <si>
    <t>Population data presented was derived from the estimated resident population by DHB, age and sex, as at 30 June, 2009–2013.</t>
  </si>
  <si>
    <t>Population data presented was derived from the estimated resident population by DHB, prioritised ethnicity, age and sex, as at 30 June 2013.</t>
  </si>
  <si>
    <t xml:space="preserve">Population data presented was derived from the estimated resident population by DHB, deprivation quintile, age and sex as at 30 June 2013.
</t>
  </si>
  <si>
    <t>Healthy weight
(BMI: 19–24)</t>
  </si>
  <si>
    <r>
      <t>Women giving birth</t>
    </r>
    <r>
      <rPr>
        <b/>
        <vertAlign val="superscript"/>
        <sz val="9"/>
        <rFont val="Arial"/>
        <family val="2"/>
      </rPr>
      <t>3</t>
    </r>
  </si>
  <si>
    <r>
      <t>Emer</t>
    </r>
    <r>
      <rPr>
        <b/>
        <vertAlign val="superscript"/>
        <sz val="9"/>
        <rFont val="Arial"/>
        <family val="2"/>
      </rPr>
      <t>1</t>
    </r>
  </si>
  <si>
    <r>
      <t>Elec</t>
    </r>
    <r>
      <rPr>
        <b/>
        <vertAlign val="superscript"/>
        <sz val="9"/>
        <rFont val="Arial"/>
        <family val="2"/>
      </rPr>
      <t>2</t>
    </r>
  </si>
  <si>
    <t>Number and percentage of emergency caesarean sections, by DHB of residence, 2009–2013</t>
  </si>
  <si>
    <t>Number and percentage of elective caesarean sections, by DHB of residence, 2009–2013</t>
  </si>
  <si>
    <t>Number of women giving birth at a maternity facility, by facility of birth, 2009–2013</t>
  </si>
  <si>
    <t>Number and percentage of home births, by DHB of residence, 2009–2013</t>
  </si>
  <si>
    <t>In DHB</t>
  </si>
  <si>
    <t>Outside DHB</t>
  </si>
  <si>
    <t>Number of women giving birth at a maternity facility, by DHB of residence and whether facility was located within the DHB of residence, 2013</t>
  </si>
  <si>
    <t>5 (most)</t>
  </si>
  <si>
    <t>1 (least)</t>
  </si>
  <si>
    <t>Number of women giving birth and birth rate (per 1000 females of reproductive age), 2004–2013</t>
  </si>
  <si>
    <t>Overview</t>
  </si>
  <si>
    <t>Māori and Pacific women tended to give birth at a younger age (median ages of 25 years and 28 years, respectively) compared with Asian and European women (median of 30 years and 31 years, respectively).</t>
  </si>
  <si>
    <t xml:space="preserve">Note: number above the bar is the number of women giving birth in that demographic group. </t>
  </si>
  <si>
    <t>Percentage of women giving birth by age group, ethnic group and deprivation quintile of residence, 2013</t>
  </si>
  <si>
    <t xml:space="preserve">Birth rates were highest for Pacific and Māori women (96.4 and 94.5 per 1000 females of reproductive age, respectively). </t>
  </si>
  <si>
    <t xml:space="preserve">Smoking was more common among </t>
  </si>
  <si>
    <t>Percentage of women registered with an LMC, by trimester of registration, 2013</t>
  </si>
  <si>
    <t xml:space="preserve">About a quarter of women giving birth have an induction, their labour augmented or an epidural each year. A smaller proportion have an episiotomy. </t>
  </si>
  <si>
    <t>Percentage of women giving birth with BMI over 30 at first LMC registration, 2013</t>
  </si>
  <si>
    <t>Percentage of women giving birth by type of birth, 2004–2013</t>
  </si>
  <si>
    <t>The birth rate was 65.6 per 1000 females of reproductive age.</t>
  </si>
  <si>
    <t>Almost half of women giving birth were European</t>
  </si>
  <si>
    <t>At least half of young, Māori and Pacific women giving birth resided in the most deprived areas</t>
  </si>
  <si>
    <t>Birth rates varied across the country</t>
  </si>
  <si>
    <t>Women giving birth were predominantly in their late 20s and early 30s</t>
  </si>
  <si>
    <t>The average birthweight of babies in 2013 was 3.41kg. The average birthweight of babies remained similar over the 10-year period, ranging from 3.41kg to 3.43kg.</t>
  </si>
  <si>
    <t>Little change in average birthweight of babies</t>
  </si>
  <si>
    <t>Approximately 6% of babies were born with a low birthweight.</t>
  </si>
  <si>
    <t>Percentage of women having a caesarean section, 2013</t>
  </si>
  <si>
    <t>Half of women giving birth resided in the more deprived areas, with 29% residing in quintile 5 and 23% residing in quintile 4.</t>
  </si>
  <si>
    <t xml:space="preserve">Approximately 40% of women giving birth did so for the first time in 2013. A further 34% had given birth once previously and 26% had given birth at least twice previously. </t>
  </si>
  <si>
    <t xml:space="preserve">The demographic group with the highest proportion of women giving birth for the first time was women aged under 20 years (83%), followed by Asian women (54%). </t>
  </si>
  <si>
    <t>●   Māori women (33% of Māori women compared with 7% of European or Other women)</t>
  </si>
  <si>
    <t>The proportion of women giving birth by emergency caesarean section in 2013 was fairly similar across each age group, ethnic group and deprivation quintile, ranging from 12% to 18%. In contrast, the proportion of elective caesarean sections varied across the groups, with elective caesarean sections more common among:</t>
  </si>
  <si>
    <t>●   older women (27% of women aged 40 years and over compared with 2% of women aged under 20 years)</t>
  </si>
  <si>
    <t>●   women in the Asian (14%) and European or Other (14%) ethnic groups</t>
  </si>
  <si>
    <t>●   women residing in the least deprived areas (17% of women in quintile 1 compared with 9% of women in quintile 5).</t>
  </si>
  <si>
    <t xml:space="preserve">Of the four interventions, an epidural was most common in 2013 (27% of women giving birth), followed by augmentation (27%), induction (24%) and episiotomy (13%). </t>
  </si>
  <si>
    <t>Percentage of term babies born with low birthweight</t>
  </si>
  <si>
    <t>In 2013, 2% of term babies had a low birthweight. The highest proportion was among Asian babies and those born to older women.</t>
  </si>
  <si>
    <t>Most babies were exclusively or fully breastfed</t>
  </si>
  <si>
    <t>Almost 80% of babies were exclusively or fully breastfed at two weeks after birth. Exclusive or fully breastfeeding was more common among babies:</t>
  </si>
  <si>
    <t>Percentage of breastfed babies at two weeks after birth, 2013</t>
  </si>
  <si>
    <t>●   born to women in their early 30s</t>
  </si>
  <si>
    <t>●   in the European or Other ethnic group</t>
  </si>
  <si>
    <t>Relevant technical notes</t>
  </si>
  <si>
    <t>Data sources used for these tables</t>
  </si>
  <si>
    <t>Counting births and babies</t>
  </si>
  <si>
    <t xml:space="preserve">13% of women giving birth in 2013 were identified as smokers at two weeks after birth. </t>
  </si>
  <si>
    <t>The focus is on women who gave birth, and the babies who were born, in 2013.</t>
  </si>
  <si>
    <t>●   residing in the least deprived areas.</t>
  </si>
  <si>
    <t>When the term 'women giving birth' is used, the numbers presented are births and are the number of women giving birth during the calendar year (ie, from 1 January to 31 December). These births include live-born babies (born at any gestation) and stillborn babies (born at 20+ weeks' gestation or with a birthweight of 400g or more). A twin or multiple birth is counted as one birth. Women giving birth twice within the same calendar year are counted has having two births.
When the term 'babies' is used, the numbers presented only include live-born babies (at any gestation). Babies resulting from a twin or multiple pregnancy are counted as individual babies.</t>
  </si>
  <si>
    <t>Percentage of women having their first birth in 2013</t>
  </si>
  <si>
    <t>Percentage of women giving birth who identified as smokers at two weeks after birth, 2013</t>
  </si>
  <si>
    <t>The focus of these tables is on births in 2013. Data is often presented as a 10-year (2004–2013) or 5-year (2009–2013) time series to provide context and to help with interpreting the information provided. 
Data sourced from Lead Maternity Carer (LMC) claims is only available from 2008 onwards. Therefore, the 2008–2013 period is the largest time series possible for LMC-sourced variables. Over time, a 10-year time series will become available for LMC-sourced variables.</t>
  </si>
  <si>
    <t>Time series</t>
  </si>
  <si>
    <t>Note: Akaroa, St George's and Waikari did not provide birth care in 2012 and 2013 (represented by a dash in the table)</t>
  </si>
  <si>
    <t>Handover of care</t>
  </si>
  <si>
    <t>Babies: handover of care</t>
  </si>
  <si>
    <t>Referred</t>
  </si>
  <si>
    <t>Not referred</t>
  </si>
  <si>
    <t>Percentage referred (%)</t>
  </si>
  <si>
    <t>Live-born babies</t>
  </si>
  <si>
    <t xml:space="preserve">Live-born babies </t>
  </si>
  <si>
    <t>2 Number of live-born babies, excluding those with unknown birthweight.</t>
  </si>
  <si>
    <t>2 Number of live-born babies, excluding those with unknown gestation.</t>
  </si>
  <si>
    <t>2 Number of live-born babies, including those with indeterminate/unknown sex.</t>
  </si>
  <si>
    <t>Number and percentage of obstetric interventions during labour and birth, by type of intervention, 2004–2013</t>
  </si>
  <si>
    <t>Number and percentage of obstetric interventions during labour and birth, by type of intervention, age group, ethnic group and deprivation quintile of residence, 2013</t>
  </si>
  <si>
    <t>Note: smoking data is only available for women registered with an LMC.</t>
  </si>
  <si>
    <t>Smokers
(at LMC reg)</t>
  </si>
  <si>
    <t>Smokers
(2 weeks after birth)</t>
  </si>
  <si>
    <t>Number and percentage of babies breastfed exclusively/fully at LMC discharge, by DHB of residence, 2009–2013</t>
  </si>
  <si>
    <t>Note: parity data is only available for women registered with an LMC.</t>
  </si>
  <si>
    <t>Number and percentage of women identified as smokers at time of registration with an LMC, 2008−2013</t>
  </si>
  <si>
    <t>Number and percentage of women identified as smokers at time of registration with an LMC, by age group, ethnic group, deprivation quintile of residence and DHB of residence, 2013</t>
  </si>
  <si>
    <t>Number and percentage of women registered with an LMC, by trimester of registration, 2008−2013</t>
  </si>
  <si>
    <t>Number and percentage of women registered with an LMC, by DHB of residence, 2009−2013</t>
  </si>
  <si>
    <t>Number and percentage of women registered with an LMC within the first trimester of pregnancy, by DHB of residence, 2009−2013</t>
  </si>
  <si>
    <t>Number and percentage of women registered with an LMC, by trimester of registration, age group, ethnic group, deprivation quintile of residence, 2013</t>
  </si>
  <si>
    <t>Number and percentage of women registered with an LMC, by type of LMC, 2008–2013</t>
  </si>
  <si>
    <t>Number and percentage of families referred by their LMC to general practice and to a Well Child / Tamariki Ora provider, 2008–2013</t>
  </si>
  <si>
    <t>To provide annual health statistics about women giving birth, their pregnancy and childbirth experience and the characteristics of live-born babies in New Zealand.</t>
  </si>
  <si>
    <t>Note: referral data is only available for women registered with an LMC and their babies.</t>
  </si>
  <si>
    <t>Note: breastfeeding data is only available for babies of women registered with an LMC.</t>
  </si>
  <si>
    <t>1 Number of babies excludes those with unknown breastfeeding status at LMC discharge.</t>
  </si>
  <si>
    <t xml:space="preserve">In 2013, 59,227 women gave birth and 59,620 babies were live-born. </t>
  </si>
  <si>
    <t xml:space="preserve">The number of births and birth rate increased from 2004 to 2008 and has since been on a decreasing trend. </t>
  </si>
  <si>
    <t>45% of women giving birth had a healthy weight at first registration with an LMC</t>
  </si>
  <si>
    <t>Two of every five women giving birth were first time mothers</t>
  </si>
  <si>
    <t>Key findings about births in 2013</t>
  </si>
  <si>
    <t xml:space="preserve">45% of women giving birth had a BMI that was within the healthy weight range at first registration with a Lead Maternity Carer (LMC). 28% of women were overweight and 24% were obese. </t>
  </si>
  <si>
    <t>Pacific women giving birth had the highest proportion of women who were obese (52%), compared with women in other ethnic groups.</t>
  </si>
  <si>
    <t>13% of women who gave birth reported smoking at two weeks after birth</t>
  </si>
  <si>
    <t>●   younger women (29% of women aged under 20 years compared with 8% of women aged 40 years and over)</t>
  </si>
  <si>
    <t>●   women residing in the most deprived areas (24% of women in quintile 5 compared with 4% of women in quintile 1).</t>
  </si>
  <si>
    <t>A midwife LMC was the most common LMC type, with 93% of women who received care from an LMC registering with a midwife LMC.</t>
  </si>
  <si>
    <t>Two-thirds of women had a spontaneous vaginal birth and a quarter had a caesarean section</t>
  </si>
  <si>
    <t>Two-thirds of women giving birth in 2013 had a spontaneous vaginal birth (65%). A quarter had a caesarean section (26%) and a further 9% had an assisted birth.</t>
  </si>
  <si>
    <t>From 2004 to 2013, the proportion of spontaneous vaginal births decreased while the proportion of caesarean sections increased.</t>
  </si>
  <si>
    <t>A quarter of women giving birth in 2013 had an induction, their labour augmented or an epidural.</t>
  </si>
  <si>
    <t>Most women gave birth at a secondary or tertiary maternity facility</t>
  </si>
  <si>
    <t xml:space="preserve">The vast majority of births in 2013 were at a maternity facility, with 9% of women giving birth at a primary maternity facility, 41% at a secondary facility and 46% at a tertiary facility. A total of 1968 women (3%) gave birth at home. </t>
  </si>
  <si>
    <t>Median gestation at birth was 39 weeks</t>
  </si>
  <si>
    <t xml:space="preserve">Birth rates varied across the country, from 53.1 per 1000 females of reproductive age in Capital &amp; Coast DHB region to 79.4 per 1000 females of reproductive age in Tairawhiti DHB region. </t>
  </si>
  <si>
    <t xml:space="preserve">The vast majority of babies were born at term, while 7.4% were born preterm. </t>
  </si>
  <si>
    <t>Percentage of live-born babies by maternal age group, ethnic group and deprivation quintile of residence, 2013</t>
  </si>
  <si>
    <t>Baby ethnic group</t>
  </si>
  <si>
    <t>Baby deprivation quintile</t>
  </si>
  <si>
    <t xml:space="preserve">Note: number above the bar is the number of live-born in that demographic group. </t>
  </si>
  <si>
    <t>This corresponded with higher birth rates for those age groups at 108.2 per 1000 females aged 25–29 years and 119.3 per 1000 females aged 30–34 years (compared with rates less than 25.0 per 1000 females for the under 20 years and 40+ years age groups).</t>
  </si>
  <si>
    <t xml:space="preserve">Over half of women giving birth in 2013 were aged 25–34 years (26% aged 25–29 years and 29% aged 30–34 years). </t>
  </si>
  <si>
    <t xml:space="preserve">European women accounted for 48% of women giving birth, while Māori women accounted for a further 25%. </t>
  </si>
  <si>
    <t>The distribution of women giving birth was skewed towards more deprived areas, with a much larger proportion in the most deprived areas than in the least deprived areas for women aged under 30 years and women of Māori and Pacific ethnicities.</t>
  </si>
  <si>
    <t>Registration with an LMC within the first trimester was more common among women</t>
  </si>
  <si>
    <t>●   in their 30s (64% of women in the 30–34 years age group and 64% of women in the 35–39 years age group)</t>
  </si>
  <si>
    <t>●   of European or Other ethnicities (73%)</t>
  </si>
  <si>
    <t>●   residing in the least deprived areas (71% of women in quintile 1)</t>
  </si>
  <si>
    <t>●   in Southern DHB region (76%).</t>
  </si>
  <si>
    <t>The median gestation at birth was 40 weeks from 2004 to 2007, and then decreased to 39 weeks from 2008 onwards.</t>
  </si>
  <si>
    <t>Graphs</t>
  </si>
  <si>
    <t>Information about the series and technical notes</t>
  </si>
  <si>
    <t>6 October 2015</t>
  </si>
  <si>
    <t>The vast majority of women received primary maternity care from a community LMC</t>
  </si>
  <si>
    <t xml:space="preserve">90% of women giving birth received primary maternity care from an LMC. Almost 60% registered with an LMC within the first trimester of pregnancy. </t>
  </si>
  <si>
    <t>Number and percentage of babies, by breastfeeding status at two weeks after birth, maternal age group, baby ethnic group, baby deprivation quintile of residence and baby DHB of residence, 2013</t>
  </si>
  <si>
    <t>Number and percentage of babies, by breastfeeding status at LMC discharge, maternal age group, baby ethnic group, baby deprivation quintile of residence and baby DHB of residence, 2013</t>
  </si>
  <si>
    <r>
      <t>Each individual represented in the data is allocated to a single ethnic group, using the following priority system: M</t>
    </r>
    <r>
      <rPr>
        <sz val="9"/>
        <color theme="1"/>
        <rFont val="Calibri"/>
        <family val="2"/>
      </rPr>
      <t>ā</t>
    </r>
    <r>
      <rPr>
        <sz val="9"/>
        <color theme="1"/>
        <rFont val="Arial"/>
        <family val="2"/>
      </rPr>
      <t>ori &gt; Pacific peoples &gt; Asian &gt; Other &gt; European.
Individuals of European and of Other ethnicities are often grouped together and presented as being part of the 'European or Other' ethnic group due to small numbers in the 'Other' ethnic group.</t>
    </r>
  </si>
  <si>
    <r>
      <t>Birth rates are expressed as 'births per 1000 females of reproductive age' (ie, aged 15</t>
    </r>
    <r>
      <rPr>
        <sz val="9"/>
        <color theme="1"/>
        <rFont val="Calibri"/>
        <family val="2"/>
      </rPr>
      <t>–</t>
    </r>
    <r>
      <rPr>
        <sz val="9"/>
        <color theme="1"/>
        <rFont val="Arial"/>
        <family val="2"/>
      </rPr>
      <t>44 years).
Rates for a specific group are calculated using the population for that specific group.
Regional rates (DHB region) are calculated based on the residence of the individual.
Rates have not been standardised for differences in population structures.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</si>
</sst>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_ ;\-#,##0\ "/>
    <numFmt numFmtId="165" formatCode="_(* #,##0.00_);_(* \(#,##0.00\);_(* &quot;-&quot;??_);_(@_)"/>
    <numFmt numFmtId="166" formatCode="[$-1409]d\ mmmm\ yyyy;@"/>
    <numFmt numFmtId="167" formatCode="0.0"/>
  </numFmts>
  <fonts count="56">
    <font>
      <sz val="9"/>
      <color theme="1"/>
      <name val="Arial"/>
      <family val="2"/>
    </font>
    <font>
      <sz val="9"/>
      <color theme="1"/>
      <name val="Arial"/>
      <family val="2"/>
    </font>
    <font>
      <sz val="11"/>
      <color theme="1"/>
      <name val="Calibri"/>
      <family val="2"/>
      <scheme val="minor"/>
    </font>
    <font>
      <sz val="10"/>
      <name val="Arial Narrow"/>
      <family val="2"/>
    </font>
    <font>
      <sz val="10"/>
      <name val="Arial"/>
      <family val="2"/>
    </font>
    <font>
      <sz val="10"/>
      <name val="MS Sans Serif"/>
      <family val="2"/>
    </font>
    <font>
      <sz val="10"/>
      <color theme="1"/>
      <name val="Arial"/>
      <family val="2"/>
    </font>
    <font>
      <sz val="11"/>
      <color rgb="FF3F3F76"/>
      <name val="Calibri"/>
      <family val="2"/>
      <scheme val="minor"/>
    </font>
    <font>
      <sz val="10"/>
      <color theme="1"/>
      <name val="Arial Unicode MS"/>
      <family val="2"/>
    </font>
    <font>
      <u/>
      <sz val="11"/>
      <color theme="10"/>
      <name val="Calibri"/>
      <family val="2"/>
      <scheme val="minor"/>
    </font>
    <font>
      <sz val="10"/>
      <color theme="1"/>
      <name val="Arial Narrow"/>
      <family val="2"/>
    </font>
    <font>
      <sz val="10"/>
      <name val="Times New Roman"/>
      <family val="1"/>
    </font>
    <font>
      <sz val="10"/>
      <color theme="1"/>
      <name val="Arial Mäori"/>
      <family val="2"/>
    </font>
    <font>
      <sz val="11"/>
      <color theme="1"/>
      <name val="Arial"/>
      <family val="2"/>
    </font>
    <font>
      <u/>
      <sz val="10"/>
      <color theme="10"/>
      <name val="Arial"/>
      <family val="2"/>
    </font>
    <font>
      <b/>
      <sz val="11"/>
      <color theme="1"/>
      <name val="Arial"/>
      <family val="2"/>
    </font>
    <font>
      <sz val="11"/>
      <name val="Arial"/>
      <family val="2"/>
    </font>
    <font>
      <b/>
      <sz val="10"/>
      <color theme="1"/>
      <name val="Arial"/>
      <family val="2"/>
    </font>
    <font>
      <sz val="10"/>
      <color theme="1"/>
      <name val="Calibri"/>
      <family val="2"/>
    </font>
    <font>
      <b/>
      <sz val="11"/>
      <color theme="7" tint="-0.249977111117893"/>
      <name val="Arial"/>
      <family val="2"/>
    </font>
    <font>
      <u/>
      <sz val="10"/>
      <color rgb="FF0070C0"/>
      <name val="Arial"/>
      <family val="2"/>
    </font>
    <font>
      <b/>
      <sz val="15"/>
      <color rgb="FF2B8CBE"/>
      <name val="Arial"/>
      <family val="2"/>
    </font>
    <font>
      <sz val="11"/>
      <color theme="1"/>
      <name val="Calibri"/>
      <family val="2"/>
    </font>
    <font>
      <b/>
      <sz val="18"/>
      <color theme="3"/>
      <name val="Cambria"/>
      <family val="2"/>
      <scheme val="major"/>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5"/>
      <color theme="3"/>
      <name val="Calibri"/>
      <family val="2"/>
    </font>
    <font>
      <b/>
      <sz val="11"/>
      <color theme="3"/>
      <name val="Arial"/>
      <family val="2"/>
    </font>
    <font>
      <sz val="11"/>
      <color rgb="FF9C6500"/>
      <name val="Calibri"/>
      <family val="2"/>
      <scheme val="minor"/>
    </font>
    <font>
      <b/>
      <sz val="14"/>
      <color theme="0"/>
      <name val="Arial"/>
      <family val="2"/>
    </font>
    <font>
      <u/>
      <sz val="10"/>
      <color theme="10"/>
      <name val="Arial Narrow"/>
      <family val="2"/>
    </font>
    <font>
      <b/>
      <sz val="16"/>
      <color theme="1" tint="0.24994659260841701"/>
      <name val="Arial"/>
      <family val="2"/>
    </font>
    <font>
      <b/>
      <sz val="11"/>
      <color theme="1" tint="0.24994659260841701"/>
      <name val="Arial"/>
      <family val="2"/>
    </font>
    <font>
      <b/>
      <sz val="10"/>
      <color theme="1" tint="0.24994659260841701"/>
      <name val="Arial"/>
      <family val="2"/>
    </font>
    <font>
      <u/>
      <sz val="9"/>
      <color rgb="FF0070C0"/>
      <name val="Arial"/>
      <family val="2"/>
    </font>
    <font>
      <u/>
      <sz val="10"/>
      <color theme="4" tint="-0.24994659260841701"/>
      <name val="Arial"/>
      <family val="2"/>
    </font>
    <font>
      <b/>
      <sz val="9"/>
      <name val="Arial"/>
      <family val="2"/>
    </font>
    <font>
      <b/>
      <vertAlign val="superscript"/>
      <sz val="9"/>
      <name val="Arial"/>
      <family val="2"/>
    </font>
    <font>
      <sz val="8"/>
      <name val="Arial"/>
      <family val="2"/>
    </font>
    <font>
      <sz val="8"/>
      <color theme="1"/>
      <name val="Arial"/>
      <family val="2"/>
    </font>
    <font>
      <b/>
      <sz val="9"/>
      <color theme="1"/>
      <name val="Arial"/>
      <family val="2"/>
    </font>
    <font>
      <sz val="11"/>
      <color rgb="FF2B8CBE"/>
      <name val="Arial"/>
      <family val="2"/>
    </font>
    <font>
      <u/>
      <sz val="9"/>
      <color theme="1" tint="0.34998626667073579"/>
      <name val="Arial"/>
      <family val="2"/>
    </font>
    <font>
      <sz val="9"/>
      <color theme="1"/>
      <name val="Calibri"/>
      <family val="2"/>
    </font>
  </fonts>
  <fills count="3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thick">
        <color theme="4"/>
      </bottom>
      <diagonal/>
    </border>
    <border>
      <left/>
      <right/>
      <top style="thin">
        <color theme="0" tint="-0.499984740745262"/>
      </top>
      <bottom style="thin">
        <color theme="0" tint="-0.499984740745262"/>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67">
    <xf numFmtId="0" fontId="0" fillId="0" borderId="0"/>
    <xf numFmtId="0" fontId="2" fillId="0" borderId="0"/>
    <xf numFmtId="43"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2" borderId="1" applyNumberFormat="0" applyAlignment="0" applyProtection="0"/>
    <xf numFmtId="0" fontId="1" fillId="0" borderId="0" applyProtection="0"/>
    <xf numFmtId="0" fontId="6" fillId="0" borderId="0"/>
    <xf numFmtId="0" fontId="3" fillId="0" borderId="0"/>
    <xf numFmtId="0" fontId="3" fillId="0" borderId="0"/>
    <xf numFmtId="0" fontId="2"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4" fillId="0" borderId="0"/>
    <xf numFmtId="0" fontId="4" fillId="0" borderId="0"/>
    <xf numFmtId="0" fontId="4"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 fillId="0" borderId="0"/>
    <xf numFmtId="41" fontId="2" fillId="0" borderId="2"/>
    <xf numFmtId="164" fontId="8" fillId="3" borderId="0"/>
    <xf numFmtId="0" fontId="9" fillId="0" borderId="0" applyNumberFormat="0" applyFill="0" applyBorder="0" applyAlignment="0" applyProtection="0"/>
    <xf numFmtId="44" fontId="6" fillId="0" borderId="0" applyFont="0" applyFill="0" applyBorder="0" applyAlignment="0" applyProtection="0"/>
    <xf numFmtId="0" fontId="5" fillId="0" borderId="0"/>
    <xf numFmtId="0" fontId="4"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0" fontId="4" fillId="0" borderId="0"/>
    <xf numFmtId="0" fontId="3" fillId="0" borderId="0"/>
    <xf numFmtId="0" fontId="11" fillId="0" borderId="0"/>
    <xf numFmtId="165" fontId="11" fillId="0" borderId="0" applyFont="0" applyFill="0" applyBorder="0" applyAlignment="0" applyProtection="0"/>
    <xf numFmtId="0" fontId="4" fillId="0" borderId="0"/>
    <xf numFmtId="0" fontId="12" fillId="0" borderId="0"/>
    <xf numFmtId="0" fontId="21" fillId="0" borderId="3" applyNumberFormat="0" applyFill="0" applyBorder="0" applyAlignment="0" applyProtection="0"/>
    <xf numFmtId="0" fontId="52" fillId="0" borderId="0" applyNumberFormat="0" applyFill="0" applyBorder="0" applyAlignment="0" applyProtection="0"/>
    <xf numFmtId="0" fontId="20" fillId="0" borderId="0" applyNumberFormat="0" applyFill="0" applyBorder="0" applyAlignment="0" applyProtection="0"/>
    <xf numFmtId="0" fontId="48" fillId="3" borderId="14" applyNumberFormat="0" applyProtection="0">
      <alignment horizontal="center" vertical="center"/>
    </xf>
    <xf numFmtId="0" fontId="48" fillId="4" borderId="16" applyNumberFormat="0" applyProtection="0">
      <alignment vertical="center"/>
    </xf>
    <xf numFmtId="0" fontId="50" fillId="0" borderId="0" applyNumberFormat="0" applyBorder="0" applyProtection="0">
      <alignment vertical="center"/>
    </xf>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2" borderId="1" applyNumberFormat="0" applyAlignment="0" applyProtection="0"/>
    <xf numFmtId="0" fontId="30" fillId="8" borderId="7" applyNumberFormat="0" applyAlignment="0" applyProtection="0"/>
    <xf numFmtId="0" fontId="31" fillId="8" borderId="1" applyNumberFormat="0" applyAlignment="0" applyProtection="0"/>
    <xf numFmtId="0" fontId="32" fillId="0" borderId="8" applyNumberFormat="0" applyFill="0" applyAlignment="0" applyProtection="0"/>
    <xf numFmtId="0" fontId="33" fillId="9" borderId="9" applyNumberFormat="0" applyAlignment="0" applyProtection="0"/>
    <xf numFmtId="0" fontId="34" fillId="0" borderId="0" applyNumberFormat="0" applyFill="0" applyBorder="0" applyAlignment="0" applyProtection="0"/>
    <xf numFmtId="0" fontId="22" fillId="10" borderId="10" applyNumberFormat="0" applyFont="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37" fillId="34" borderId="0" applyNumberFormat="0" applyBorder="0" applyAlignment="0" applyProtection="0"/>
    <xf numFmtId="0" fontId="14" fillId="0" borderId="0" applyNumberFormat="0" applyFill="0" applyBorder="0" applyAlignment="0" applyProtection="0"/>
    <xf numFmtId="0" fontId="45" fillId="0" borderId="0" applyNumberFormat="0" applyFill="0" applyAlignment="0" applyProtection="0"/>
    <xf numFmtId="0" fontId="10" fillId="0" borderId="0"/>
    <xf numFmtId="0" fontId="21" fillId="0" borderId="0" applyNumberFormat="0" applyFill="0" applyAlignment="0" applyProtection="0"/>
    <xf numFmtId="0" fontId="39" fillId="0" borderId="5" applyNumberFormat="0" applyFill="0" applyBorder="0" applyAlignment="0" applyProtection="0"/>
    <xf numFmtId="0" fontId="20" fillId="0" borderId="0" applyNumberFormat="0" applyFill="0" applyBorder="0" applyProtection="0">
      <alignment vertical="top"/>
    </xf>
    <xf numFmtId="0" fontId="22" fillId="0" borderId="0"/>
    <xf numFmtId="9" fontId="22" fillId="0" borderId="0" applyFont="0" applyFill="0" applyBorder="0" applyAlignment="0" applyProtection="0"/>
    <xf numFmtId="0" fontId="6" fillId="0" borderId="0"/>
    <xf numFmtId="0" fontId="6" fillId="0" borderId="0"/>
    <xf numFmtId="0" fontId="3" fillId="0" borderId="0"/>
    <xf numFmtId="0" fontId="3" fillId="0" borderId="0"/>
    <xf numFmtId="0" fontId="4" fillId="0" borderId="0"/>
    <xf numFmtId="43" fontId="4" fillId="0" borderId="0" applyFont="0" applyFill="0" applyBorder="0" applyAlignment="0" applyProtection="0"/>
    <xf numFmtId="0" fontId="40" fillId="7" borderId="0" applyNumberFormat="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1" fillId="35" borderId="0" applyAlignment="0">
      <alignment horizontal="left"/>
    </xf>
    <xf numFmtId="43" fontId="4" fillId="0" borderId="0" applyFont="0" applyFill="0" applyBorder="0" applyAlignment="0" applyProtection="0"/>
    <xf numFmtId="0" fontId="3" fillId="0" borderId="0"/>
    <xf numFmtId="43" fontId="4" fillId="0" borderId="0" applyFont="0" applyFill="0" applyBorder="0" applyAlignment="0" applyProtection="0"/>
    <xf numFmtId="0" fontId="6" fillId="0" borderId="0"/>
    <xf numFmtId="0" fontId="10"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12" fillId="0" borderId="0"/>
    <xf numFmtId="0" fontId="22" fillId="0" borderId="0"/>
    <xf numFmtId="0" fontId="6" fillId="0" borderId="0"/>
    <xf numFmtId="0" fontId="6" fillId="0" borderId="0"/>
    <xf numFmtId="9" fontId="6" fillId="0" borderId="0" applyFont="0" applyFill="0" applyBorder="0" applyAlignment="0" applyProtection="0"/>
    <xf numFmtId="0" fontId="43" fillId="0" borderId="3" applyNumberFormat="0" applyFill="0" applyBorder="0" applyProtection="0">
      <alignment vertical="center"/>
    </xf>
    <xf numFmtId="0" fontId="46" fillId="0" borderId="0" applyNumberFormat="0" applyFill="0" applyBorder="0" applyAlignment="0" applyProtection="0"/>
    <xf numFmtId="0" fontId="10" fillId="0" borderId="0"/>
    <xf numFmtId="0" fontId="3" fillId="0" borderId="0"/>
    <xf numFmtId="0" fontId="4" fillId="0" borderId="0"/>
    <xf numFmtId="0" fontId="14" fillId="0" borderId="0" applyNumberFormat="0" applyFill="0" applyBorder="0" applyAlignment="0" applyProtection="0"/>
    <xf numFmtId="0" fontId="45" fillId="0" borderId="0">
      <alignment vertical="center"/>
      <protection locked="0"/>
    </xf>
    <xf numFmtId="0" fontId="44" fillId="0" borderId="0" applyNumberFormat="0" applyFill="0" applyAlignment="0" applyProtection="0"/>
    <xf numFmtId="0" fontId="42" fillId="0" borderId="0" applyNumberFormat="0" applyFont="0" applyFill="0" applyBorder="0" applyAlignment="0" applyProtection="0"/>
    <xf numFmtId="0" fontId="45" fillId="3" borderId="0">
      <alignment vertical="center"/>
      <protection locked="0"/>
    </xf>
    <xf numFmtId="0" fontId="47" fillId="0" borderId="0" applyNumberFormat="0" applyFill="0" applyBorder="0" applyAlignment="0" applyProtection="0"/>
    <xf numFmtId="0" fontId="46" fillId="0" borderId="0" applyNumberFormat="0" applyFill="0" applyBorder="0" applyAlignment="0" applyProtection="0"/>
    <xf numFmtId="0" fontId="45" fillId="0" borderId="0">
      <alignment vertical="center"/>
      <protection locked="0"/>
    </xf>
    <xf numFmtId="0" fontId="42"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8" fillId="0" borderId="3" applyNumberFormat="0" applyFill="0" applyAlignment="0" applyProtection="0"/>
    <xf numFmtId="0" fontId="24" fillId="0" borderId="5" applyNumberFormat="0" applyFill="0" applyAlignment="0" applyProtection="0"/>
    <xf numFmtId="0" fontId="43" fillId="0" borderId="3" applyNumberFormat="0" applyFill="0" applyBorder="0" applyProtection="0">
      <alignment vertical="center"/>
    </xf>
    <xf numFmtId="0" fontId="44" fillId="0" borderId="0" applyNumberFormat="0" applyFill="0" applyAlignment="0" applyProtection="0"/>
    <xf numFmtId="0" fontId="10" fillId="0" borderId="0"/>
    <xf numFmtId="0" fontId="53" fillId="3" borderId="0" applyNumberFormat="0" applyFill="0" applyBorder="0" applyAlignment="0" applyProtection="0">
      <alignment vertical="top" wrapText="1"/>
    </xf>
  </cellStyleXfs>
  <cellXfs count="444">
    <xf numFmtId="0" fontId="0" fillId="0" borderId="0" xfId="0"/>
    <xf numFmtId="0" fontId="15" fillId="3" borderId="0" xfId="0" applyFont="1" applyFill="1"/>
    <xf numFmtId="0" fontId="13" fillId="3" borderId="0" xfId="0" applyFont="1" applyFill="1" applyAlignment="1"/>
    <xf numFmtId="0" fontId="16" fillId="3" borderId="0" xfId="0" applyFont="1" applyFill="1"/>
    <xf numFmtId="0" fontId="16" fillId="3" borderId="0" xfId="0" applyFont="1" applyFill="1" applyAlignment="1">
      <alignment wrapText="1"/>
    </xf>
    <xf numFmtId="0" fontId="16" fillId="3" borderId="0" xfId="0" applyFont="1" applyFill="1" applyAlignment="1"/>
    <xf numFmtId="0" fontId="15" fillId="3" borderId="0" xfId="0" applyFont="1" applyFill="1" applyAlignment="1"/>
    <xf numFmtId="0" fontId="0" fillId="3" borderId="0" xfId="0" applyFill="1"/>
    <xf numFmtId="0" fontId="20" fillId="3" borderId="0" xfId="53" applyFill="1"/>
    <xf numFmtId="0" fontId="17" fillId="3" borderId="0" xfId="0" applyFont="1" applyFill="1"/>
    <xf numFmtId="0" fontId="6" fillId="3" borderId="0" xfId="0" applyFont="1" applyFill="1"/>
    <xf numFmtId="0" fontId="18" fillId="3" borderId="0" xfId="0" applyFont="1" applyFill="1"/>
    <xf numFmtId="0" fontId="6" fillId="3" borderId="0" xfId="0" applyFont="1" applyFill="1" applyBorder="1"/>
    <xf numFmtId="0" fontId="14" fillId="3" borderId="0" xfId="53" applyFont="1" applyFill="1" applyBorder="1"/>
    <xf numFmtId="166" fontId="6" fillId="3" borderId="0" xfId="0" quotePrefix="1" applyNumberFormat="1" applyFont="1" applyFill="1" applyAlignment="1"/>
    <xf numFmtId="0" fontId="14" fillId="3" borderId="0" xfId="53" applyFont="1" applyFill="1"/>
    <xf numFmtId="0" fontId="14" fillId="3" borderId="0" xfId="53" applyFont="1" applyFill="1" applyAlignment="1"/>
    <xf numFmtId="0" fontId="14" fillId="3" borderId="0" xfId="53" applyFont="1" applyFill="1" applyAlignment="1">
      <alignment horizontal="left" wrapText="1"/>
    </xf>
    <xf numFmtId="0" fontId="4" fillId="3" borderId="0" xfId="0" applyFont="1" applyFill="1" applyAlignment="1"/>
    <xf numFmtId="0" fontId="6" fillId="3" borderId="0" xfId="0" applyFont="1" applyFill="1" applyAlignment="1"/>
    <xf numFmtId="0" fontId="21" fillId="3" borderId="0" xfId="65" applyFill="1" applyBorder="1"/>
    <xf numFmtId="0" fontId="48" fillId="3" borderId="14" xfId="68">
      <alignment horizontal="center" vertical="center"/>
    </xf>
    <xf numFmtId="0" fontId="48" fillId="4" borderId="16" xfId="69">
      <alignment vertical="center"/>
    </xf>
    <xf numFmtId="0" fontId="1" fillId="0" borderId="0" xfId="8" applyAlignment="1">
      <alignment horizontal="left"/>
    </xf>
    <xf numFmtId="167" fontId="1" fillId="0" borderId="14" xfId="8" applyNumberFormat="1" applyBorder="1"/>
    <xf numFmtId="167" fontId="1" fillId="0" borderId="15" xfId="8" applyNumberFormat="1" applyBorder="1"/>
    <xf numFmtId="167" fontId="1" fillId="0" borderId="21" xfId="8" applyNumberFormat="1" applyBorder="1"/>
    <xf numFmtId="167" fontId="1" fillId="0" borderId="0" xfId="8" applyNumberFormat="1" applyBorder="1"/>
    <xf numFmtId="0" fontId="1" fillId="0" borderId="14" xfId="8" applyBorder="1"/>
    <xf numFmtId="0" fontId="48" fillId="4" borderId="17" xfId="69" applyBorder="1">
      <alignment vertical="center"/>
    </xf>
    <xf numFmtId="0" fontId="1" fillId="0" borderId="13" xfId="8" applyBorder="1"/>
    <xf numFmtId="0" fontId="48" fillId="4" borderId="16" xfId="69" applyBorder="1">
      <alignment vertical="center"/>
    </xf>
    <xf numFmtId="2" fontId="48" fillId="4" borderId="16" xfId="69" applyNumberFormat="1">
      <alignment vertical="center"/>
    </xf>
    <xf numFmtId="167" fontId="1" fillId="0" borderId="12" xfId="8" applyNumberFormat="1" applyBorder="1"/>
    <xf numFmtId="0" fontId="1" fillId="0" borderId="0" xfId="8" applyBorder="1" applyAlignment="1">
      <alignment horizontal="left"/>
    </xf>
    <xf numFmtId="167" fontId="48" fillId="4" borderId="16" xfId="69" applyNumberFormat="1">
      <alignment vertical="center"/>
    </xf>
    <xf numFmtId="0" fontId="50" fillId="0" borderId="0" xfId="70">
      <alignment vertical="center"/>
    </xf>
    <xf numFmtId="0" fontId="50" fillId="0" borderId="0" xfId="70" applyBorder="1">
      <alignment vertical="center"/>
    </xf>
    <xf numFmtId="167" fontId="1" fillId="0" borderId="13" xfId="8" applyNumberFormat="1" applyBorder="1"/>
    <xf numFmtId="0" fontId="0" fillId="3" borderId="0" xfId="0" applyFill="1" applyBorder="1" applyAlignment="1">
      <alignment vertical="top"/>
    </xf>
    <xf numFmtId="0" fontId="20" fillId="3" borderId="0" xfId="53" applyFill="1" applyAlignment="1">
      <alignment vertical="top"/>
    </xf>
    <xf numFmtId="0" fontId="0" fillId="3" borderId="0" xfId="0" applyFill="1" applyAlignment="1">
      <alignment vertical="top"/>
    </xf>
    <xf numFmtId="167" fontId="6" fillId="0" borderId="13" xfId="0" quotePrefix="1" applyNumberFormat="1" applyFont="1" applyBorder="1" applyAlignment="1">
      <alignment horizontal="right"/>
    </xf>
    <xf numFmtId="0" fontId="1" fillId="0" borderId="0" xfId="8" quotePrefix="1" applyBorder="1"/>
    <xf numFmtId="0" fontId="1" fillId="0" borderId="0" xfId="8"/>
    <xf numFmtId="0" fontId="0" fillId="3" borderId="0" xfId="0" applyFill="1"/>
    <xf numFmtId="0" fontId="0" fillId="0" borderId="0" xfId="0"/>
    <xf numFmtId="0" fontId="6" fillId="0" borderId="14" xfId="0" applyFont="1" applyBorder="1"/>
    <xf numFmtId="167" fontId="6" fillId="0" borderId="14" xfId="0" quotePrefix="1" applyNumberFormat="1" applyFont="1" applyBorder="1" applyAlignment="1">
      <alignment horizontal="right"/>
    </xf>
    <xf numFmtId="0" fontId="0" fillId="0" borderId="0" xfId="0" applyAlignment="1">
      <alignment vertical="top"/>
    </xf>
    <xf numFmtId="0" fontId="1" fillId="0" borderId="0" xfId="8" applyBorder="1"/>
    <xf numFmtId="0" fontId="1" fillId="0" borderId="12" xfId="8" applyBorder="1"/>
    <xf numFmtId="0" fontId="1" fillId="0" borderId="14" xfId="8" quotePrefix="1" applyBorder="1"/>
    <xf numFmtId="0" fontId="0" fillId="0" borderId="0" xfId="0" quotePrefix="1"/>
    <xf numFmtId="0" fontId="0" fillId="0" borderId="0" xfId="0"/>
    <xf numFmtId="0" fontId="0" fillId="3" borderId="0" xfId="0" applyFill="1"/>
    <xf numFmtId="0" fontId="0" fillId="0" borderId="0" xfId="0" applyBorder="1"/>
    <xf numFmtId="0" fontId="20" fillId="3" borderId="0" xfId="53" applyFill="1" applyAlignment="1"/>
    <xf numFmtId="0" fontId="52" fillId="0" borderId="0" xfId="66" applyAlignment="1">
      <alignment vertical="top"/>
    </xf>
    <xf numFmtId="0" fontId="1" fillId="3" borderId="0" xfId="8" applyFill="1"/>
    <xf numFmtId="0" fontId="52" fillId="0" borderId="0" xfId="66" applyFill="1" applyAlignment="1">
      <alignment vertical="top"/>
    </xf>
    <xf numFmtId="0" fontId="6" fillId="3" borderId="0" xfId="0" applyFont="1" applyFill="1" applyBorder="1" applyAlignment="1">
      <alignment vertical="top"/>
    </xf>
    <xf numFmtId="49" fontId="19" fillId="3" borderId="0" xfId="0" applyNumberFormat="1" applyFont="1" applyFill="1"/>
    <xf numFmtId="0" fontId="1" fillId="3" borderId="0" xfId="8" applyFill="1" applyAlignment="1">
      <alignment vertical="top"/>
    </xf>
    <xf numFmtId="0" fontId="0" fillId="3" borderId="0" xfId="0" applyFill="1" applyAlignment="1">
      <alignment vertical="top" wrapText="1"/>
    </xf>
    <xf numFmtId="0" fontId="1" fillId="3" borderId="0" xfId="8" applyFill="1" applyAlignment="1">
      <alignment vertical="top" wrapText="1"/>
    </xf>
    <xf numFmtId="0" fontId="21" fillId="3" borderId="0" xfId="65" applyFill="1" applyBorder="1" applyAlignment="1">
      <alignment vertical="top"/>
    </xf>
    <xf numFmtId="0" fontId="1" fillId="3" borderId="0" xfId="8" applyFill="1" applyAlignment="1">
      <alignment horizontal="left" vertical="top" wrapText="1"/>
    </xf>
    <xf numFmtId="0" fontId="1" fillId="3" borderId="0" xfId="8" applyFill="1" applyAlignment="1">
      <alignment horizontal="left" vertical="top"/>
    </xf>
    <xf numFmtId="0" fontId="1" fillId="3" borderId="14" xfId="8" applyFill="1" applyBorder="1" applyAlignment="1">
      <alignment vertical="top" wrapText="1"/>
    </xf>
    <xf numFmtId="0" fontId="1" fillId="3" borderId="14" xfId="8" applyFill="1" applyBorder="1" applyAlignment="1">
      <alignment vertical="top"/>
    </xf>
    <xf numFmtId="0" fontId="6" fillId="3" borderId="0" xfId="0" applyFont="1" applyFill="1" applyAlignment="1">
      <alignment vertical="top" wrapText="1"/>
    </xf>
    <xf numFmtId="0" fontId="1" fillId="3" borderId="0" xfId="8" applyFill="1" applyBorder="1" applyAlignment="1">
      <alignment vertical="top"/>
    </xf>
    <xf numFmtId="0" fontId="1" fillId="3" borderId="16" xfId="8" applyFill="1" applyBorder="1" applyAlignment="1">
      <alignment vertical="top"/>
    </xf>
    <xf numFmtId="0" fontId="6" fillId="3" borderId="0" xfId="8" applyFont="1" applyFill="1" applyAlignment="1">
      <alignment vertical="top"/>
    </xf>
    <xf numFmtId="0" fontId="6" fillId="3" borderId="16" xfId="8" applyFont="1" applyFill="1" applyBorder="1" applyAlignment="1">
      <alignment vertical="top"/>
    </xf>
    <xf numFmtId="0" fontId="1" fillId="3" borderId="0" xfId="39" applyFill="1"/>
    <xf numFmtId="0" fontId="0" fillId="3" borderId="0" xfId="0" applyFill="1" applyBorder="1"/>
    <xf numFmtId="0" fontId="0" fillId="0" borderId="0" xfId="0"/>
    <xf numFmtId="0" fontId="0" fillId="3" borderId="0" xfId="0" applyFill="1"/>
    <xf numFmtId="0" fontId="0" fillId="0" borderId="0" xfId="0" applyAlignment="1"/>
    <xf numFmtId="0" fontId="48" fillId="3" borderId="16" xfId="69" applyFill="1" applyAlignment="1">
      <alignment vertical="center"/>
    </xf>
    <xf numFmtId="0" fontId="48" fillId="3" borderId="14" xfId="68" applyFill="1" applyAlignment="1">
      <alignment vertical="top"/>
    </xf>
    <xf numFmtId="0" fontId="48" fillId="3" borderId="16" xfId="69" applyFill="1" applyAlignment="1">
      <alignment vertical="top"/>
    </xf>
    <xf numFmtId="49" fontId="48" fillId="3" borderId="4" xfId="68" applyNumberFormat="1" applyBorder="1" applyAlignment="1">
      <alignment vertical="center"/>
    </xf>
    <xf numFmtId="0" fontId="48" fillId="3" borderId="4" xfId="68" applyBorder="1" applyAlignment="1">
      <alignment vertical="center"/>
    </xf>
    <xf numFmtId="49" fontId="4" fillId="3" borderId="0" xfId="0" quotePrefix="1" applyNumberFormat="1" applyFont="1" applyFill="1" applyAlignment="1"/>
    <xf numFmtId="0" fontId="48" fillId="3" borderId="17" xfId="68" applyBorder="1" applyAlignment="1">
      <alignment horizontal="center" vertical="center"/>
    </xf>
    <xf numFmtId="0" fontId="48" fillId="3" borderId="18" xfId="68" applyBorder="1" applyAlignment="1">
      <alignment horizontal="center" vertical="center"/>
    </xf>
    <xf numFmtId="0" fontId="48" fillId="3" borderId="14" xfId="68" applyBorder="1" applyAlignment="1">
      <alignment horizontal="center" vertical="center"/>
    </xf>
    <xf numFmtId="0" fontId="48" fillId="4" borderId="16" xfId="69">
      <alignment vertical="center"/>
    </xf>
    <xf numFmtId="0" fontId="48" fillId="3" borderId="14" xfId="68" applyFill="1">
      <alignment horizontal="center" vertical="center"/>
    </xf>
    <xf numFmtId="0" fontId="46" fillId="3" borderId="0" xfId="146" applyFill="1"/>
    <xf numFmtId="0" fontId="21" fillId="3" borderId="0" xfId="114" applyFill="1" applyAlignment="1">
      <alignment vertical="top"/>
    </xf>
    <xf numFmtId="0" fontId="48" fillId="3" borderId="14" xfId="68" applyFont="1" applyBorder="1" applyAlignment="1">
      <alignment horizontal="center" vertical="center"/>
    </xf>
    <xf numFmtId="0" fontId="13" fillId="3" borderId="0" xfId="0" applyFont="1" applyFill="1"/>
    <xf numFmtId="0" fontId="13" fillId="3" borderId="0" xfId="0" applyFont="1" applyFill="1" applyAlignment="1">
      <alignment vertical="top"/>
    </xf>
    <xf numFmtId="0" fontId="13" fillId="3" borderId="0" xfId="0" applyFont="1" applyFill="1" applyBorder="1"/>
    <xf numFmtId="0" fontId="13" fillId="3" borderId="0" xfId="0" applyFont="1" applyFill="1" applyBorder="1" applyAlignment="1">
      <alignment horizontal="center"/>
    </xf>
    <xf numFmtId="0" fontId="13" fillId="3" borderId="0" xfId="0" applyFont="1" applyFill="1" applyAlignment="1">
      <alignment horizontal="center"/>
    </xf>
    <xf numFmtId="167" fontId="6" fillId="3" borderId="0" xfId="0" applyNumberFormat="1" applyFont="1" applyFill="1" applyBorder="1"/>
    <xf numFmtId="167" fontId="6" fillId="3" borderId="12" xfId="0" applyNumberFormat="1" applyFont="1" applyFill="1" applyBorder="1"/>
    <xf numFmtId="0" fontId="6" fillId="3" borderId="14" xfId="0" applyFont="1" applyFill="1" applyBorder="1"/>
    <xf numFmtId="0" fontId="52" fillId="3" borderId="0" xfId="66" applyFill="1" applyAlignment="1">
      <alignment vertical="top"/>
    </xf>
    <xf numFmtId="0" fontId="1" fillId="3" borderId="0" xfId="8" applyFill="1" applyBorder="1"/>
    <xf numFmtId="0" fontId="1" fillId="3" borderId="12" xfId="8" applyFill="1" applyBorder="1"/>
    <xf numFmtId="167" fontId="1" fillId="3" borderId="21" xfId="8" applyNumberFormat="1" applyFill="1" applyBorder="1"/>
    <xf numFmtId="167" fontId="1" fillId="3" borderId="0" xfId="8" applyNumberFormat="1" applyFill="1" applyBorder="1"/>
    <xf numFmtId="167" fontId="1" fillId="3" borderId="12" xfId="8" applyNumberFormat="1" applyFill="1" applyBorder="1"/>
    <xf numFmtId="2" fontId="1" fillId="3" borderId="0" xfId="8" applyNumberFormat="1" applyFill="1"/>
    <xf numFmtId="0" fontId="1" fillId="3" borderId="14" xfId="8" applyFill="1" applyBorder="1"/>
    <xf numFmtId="0" fontId="1" fillId="3" borderId="14" xfId="8" quotePrefix="1" applyFill="1" applyBorder="1"/>
    <xf numFmtId="167" fontId="1" fillId="3" borderId="15" xfId="8" applyNumberFormat="1" applyFill="1" applyBorder="1"/>
    <xf numFmtId="167" fontId="1" fillId="3" borderId="14" xfId="8" applyNumberFormat="1" applyFill="1" applyBorder="1"/>
    <xf numFmtId="167" fontId="1" fillId="3" borderId="13" xfId="8" applyNumberFormat="1" applyFill="1" applyBorder="1"/>
    <xf numFmtId="2" fontId="1" fillId="3" borderId="14" xfId="8" applyNumberFormat="1" applyFill="1" applyBorder="1"/>
    <xf numFmtId="0" fontId="50" fillId="3" borderId="0" xfId="70" applyFill="1">
      <alignment vertical="center"/>
    </xf>
    <xf numFmtId="0" fontId="48" fillId="3" borderId="16" xfId="69" applyFill="1">
      <alignment vertical="center"/>
    </xf>
    <xf numFmtId="2" fontId="1" fillId="3" borderId="0" xfId="8" applyNumberFormat="1" applyFill="1" applyBorder="1"/>
    <xf numFmtId="0" fontId="1" fillId="3" borderId="0" xfId="8" applyFill="1" applyAlignment="1">
      <alignment horizontal="left"/>
    </xf>
    <xf numFmtId="0" fontId="1" fillId="3" borderId="0" xfId="8" applyFill="1" applyBorder="1" applyAlignment="1">
      <alignment horizontal="left"/>
    </xf>
    <xf numFmtId="167" fontId="6" fillId="3" borderId="14" xfId="0" quotePrefix="1" applyNumberFormat="1" applyFont="1" applyFill="1" applyBorder="1" applyAlignment="1">
      <alignment horizontal="right"/>
    </xf>
    <xf numFmtId="0" fontId="1" fillId="3" borderId="0" xfId="8" quotePrefix="1" applyFill="1" applyBorder="1"/>
    <xf numFmtId="167" fontId="0" fillId="3" borderId="0" xfId="0" applyNumberFormat="1" applyFill="1"/>
    <xf numFmtId="0" fontId="1" fillId="3" borderId="13" xfId="8" applyFill="1" applyBorder="1"/>
    <xf numFmtId="167" fontId="6" fillId="3" borderId="13" xfId="0" quotePrefix="1" applyNumberFormat="1" applyFont="1" applyFill="1" applyBorder="1" applyAlignment="1">
      <alignment horizontal="right"/>
    </xf>
    <xf numFmtId="0" fontId="6" fillId="3" borderId="0" xfId="0" applyFont="1" applyFill="1" applyBorder="1" applyAlignment="1">
      <alignment horizontal="left"/>
    </xf>
    <xf numFmtId="0" fontId="48" fillId="3" borderId="13" xfId="68" applyFill="1" applyBorder="1" applyAlignment="1">
      <alignment horizontal="center" vertical="center" wrapText="1"/>
    </xf>
    <xf numFmtId="0" fontId="48" fillId="3" borderId="14" xfId="68" applyFill="1" applyBorder="1" applyAlignment="1">
      <alignment horizontal="center" vertical="center"/>
    </xf>
    <xf numFmtId="0" fontId="0" fillId="3" borderId="0" xfId="8" applyFont="1" applyFill="1" applyAlignment="1">
      <alignment vertical="top"/>
    </xf>
    <xf numFmtId="0" fontId="48" fillId="3" borderId="18" xfId="68" applyFont="1" applyBorder="1" applyAlignment="1">
      <alignment horizontal="center" vertical="center"/>
    </xf>
    <xf numFmtId="0" fontId="48" fillId="3" borderId="17" xfId="68" applyFill="1" applyBorder="1" applyAlignment="1">
      <alignment vertical="center" wrapText="1"/>
    </xf>
    <xf numFmtId="0" fontId="48" fillId="3" borderId="17" xfId="68" applyFont="1" applyFill="1" applyBorder="1" applyAlignment="1">
      <alignment horizontal="center" vertical="center" wrapText="1"/>
    </xf>
    <xf numFmtId="0" fontId="48" fillId="3" borderId="18" xfId="68" applyFont="1" applyFill="1" applyBorder="1" applyAlignment="1">
      <alignment horizontal="center" vertical="center" wrapText="1"/>
    </xf>
    <xf numFmtId="0" fontId="48" fillId="3" borderId="22" xfId="68" applyFont="1" applyFill="1" applyBorder="1" applyAlignment="1">
      <alignment horizontal="center" vertical="center" wrapText="1"/>
    </xf>
    <xf numFmtId="167" fontId="1" fillId="3" borderId="0" xfId="8" applyNumberFormat="1" applyFill="1"/>
    <xf numFmtId="0" fontId="1" fillId="3" borderId="14" xfId="8" applyFill="1" applyBorder="1" applyAlignment="1">
      <alignment horizontal="left"/>
    </xf>
    <xf numFmtId="0" fontId="48" fillId="3" borderId="15" xfId="68" applyFont="1" applyFill="1" applyBorder="1" applyAlignment="1">
      <alignment horizontal="center" vertical="center"/>
    </xf>
    <xf numFmtId="0" fontId="48" fillId="3" borderId="14" xfId="68" applyFont="1" applyFill="1" applyBorder="1" applyAlignment="1">
      <alignment horizontal="center" vertical="center"/>
    </xf>
    <xf numFmtId="0" fontId="48" fillId="3" borderId="13" xfId="68" applyFont="1" applyFill="1" applyBorder="1" applyAlignment="1">
      <alignment horizontal="center" vertical="center"/>
    </xf>
    <xf numFmtId="0" fontId="48" fillId="3" borderId="15" xfId="68" applyBorder="1" applyAlignment="1">
      <alignment horizontal="center" vertical="center"/>
    </xf>
    <xf numFmtId="0" fontId="48" fillId="3" borderId="14" xfId="68" applyBorder="1" applyAlignment="1">
      <alignment horizontal="center" vertical="center"/>
    </xf>
    <xf numFmtId="0" fontId="48" fillId="3" borderId="13" xfId="68" applyBorder="1" applyAlignment="1">
      <alignment horizontal="center" vertical="center"/>
    </xf>
    <xf numFmtId="0" fontId="48" fillId="3" borderId="14" xfId="68" applyBorder="1" applyAlignment="1">
      <alignment horizontal="center" vertical="center" wrapText="1"/>
    </xf>
    <xf numFmtId="0" fontId="48" fillId="3" borderId="13" xfId="68" applyBorder="1" applyAlignment="1">
      <alignment horizontal="center" vertical="center" wrapText="1"/>
    </xf>
    <xf numFmtId="0" fontId="48" fillId="3" borderId="15" xfId="68" applyBorder="1" applyAlignment="1">
      <alignment horizontal="center" vertical="center" wrapText="1"/>
    </xf>
    <xf numFmtId="0" fontId="48" fillId="3" borderId="14" xfId="68" applyAlignment="1">
      <alignment horizontal="left" vertical="center"/>
    </xf>
    <xf numFmtId="0" fontId="48" fillId="4" borderId="16" xfId="69">
      <alignment vertical="center"/>
    </xf>
    <xf numFmtId="0" fontId="48" fillId="3" borderId="17" xfId="68" applyBorder="1" applyAlignment="1">
      <alignment horizontal="center" vertical="center" wrapText="1"/>
    </xf>
    <xf numFmtId="0" fontId="48" fillId="3" borderId="14" xfId="68" applyFill="1" applyBorder="1" applyAlignment="1">
      <alignment horizontal="center" vertical="center" wrapText="1"/>
    </xf>
    <xf numFmtId="0" fontId="48" fillId="3" borderId="14" xfId="68" applyBorder="1">
      <alignment horizontal="center" vertical="center"/>
    </xf>
    <xf numFmtId="0" fontId="48" fillId="3" borderId="17" xfId="68" applyFill="1" applyBorder="1" applyAlignment="1">
      <alignment horizontal="left" vertical="center"/>
    </xf>
    <xf numFmtId="0" fontId="48" fillId="3" borderId="17" xfId="68" applyFill="1" applyBorder="1" applyAlignment="1">
      <alignment horizontal="center" vertical="center"/>
    </xf>
    <xf numFmtId="0" fontId="48" fillId="3" borderId="17" xfId="68" applyBorder="1" applyAlignment="1">
      <alignment horizontal="left" vertical="center"/>
    </xf>
    <xf numFmtId="0" fontId="48" fillId="3" borderId="17" xfId="68" applyFont="1" applyBorder="1" applyAlignment="1">
      <alignment horizontal="center" vertical="center"/>
    </xf>
    <xf numFmtId="0" fontId="48" fillId="3" borderId="18" xfId="68" applyFont="1" applyBorder="1" applyAlignment="1">
      <alignment horizontal="center" vertical="center"/>
    </xf>
    <xf numFmtId="0" fontId="48" fillId="3" borderId="14" xfId="68" applyBorder="1" applyAlignment="1">
      <alignment horizontal="center" vertical="center" wrapText="1"/>
    </xf>
    <xf numFmtId="0" fontId="13" fillId="3" borderId="0" xfId="0" applyFont="1" applyFill="1" applyBorder="1" applyAlignment="1">
      <alignment vertical="top"/>
    </xf>
    <xf numFmtId="0" fontId="50" fillId="3" borderId="0" xfId="70" applyFont="1" applyFill="1">
      <alignment vertical="center"/>
    </xf>
    <xf numFmtId="0" fontId="0" fillId="3" borderId="14" xfId="8" applyFont="1" applyFill="1" applyBorder="1" applyAlignment="1">
      <alignment vertical="top"/>
    </xf>
    <xf numFmtId="0" fontId="1" fillId="3" borderId="0" xfId="0" applyFont="1" applyFill="1" applyBorder="1" applyAlignment="1">
      <alignment horizontal="left"/>
    </xf>
    <xf numFmtId="167" fontId="1" fillId="3" borderId="0" xfId="0" applyNumberFormat="1" applyFont="1" applyFill="1" applyBorder="1"/>
    <xf numFmtId="0" fontId="1" fillId="3" borderId="0" xfId="0" applyFont="1" applyFill="1"/>
    <xf numFmtId="0" fontId="1" fillId="3" borderId="0" xfId="0" applyFont="1" applyFill="1" applyBorder="1"/>
    <xf numFmtId="0" fontId="0" fillId="3" borderId="0" xfId="0" applyFill="1" applyBorder="1" applyAlignment="1">
      <alignment horizontal="center"/>
    </xf>
    <xf numFmtId="167" fontId="1" fillId="3" borderId="20" xfId="8" applyNumberFormat="1" applyFill="1" applyBorder="1"/>
    <xf numFmtId="167" fontId="1" fillId="3" borderId="16" xfId="8" applyNumberFormat="1" applyFill="1" applyBorder="1"/>
    <xf numFmtId="0" fontId="1" fillId="3" borderId="21" xfId="8" applyFill="1" applyBorder="1"/>
    <xf numFmtId="0" fontId="48" fillId="3" borderId="18" xfId="69" applyFill="1" applyBorder="1">
      <alignment vertical="center"/>
    </xf>
    <xf numFmtId="0" fontId="48" fillId="3" borderId="17" xfId="69" applyFill="1" applyBorder="1">
      <alignment vertical="center"/>
    </xf>
    <xf numFmtId="0" fontId="1" fillId="3" borderId="0" xfId="39" applyFill="1" applyBorder="1"/>
    <xf numFmtId="0" fontId="52" fillId="3" borderId="0" xfId="66" applyFill="1" applyBorder="1" applyAlignment="1">
      <alignment vertical="top"/>
    </xf>
    <xf numFmtId="0" fontId="0" fillId="3" borderId="0" xfId="0" applyFont="1" applyFill="1" applyBorder="1"/>
    <xf numFmtId="167" fontId="0" fillId="3" borderId="0" xfId="8" applyNumberFormat="1" applyFont="1" applyFill="1" applyBorder="1"/>
    <xf numFmtId="0" fontId="0" fillId="3" borderId="0" xfId="0" applyFont="1" applyFill="1" applyBorder="1" applyAlignment="1">
      <alignment horizontal="left"/>
    </xf>
    <xf numFmtId="167" fontId="0" fillId="3" borderId="0" xfId="0" applyNumberFormat="1" applyFont="1" applyFill="1" applyBorder="1"/>
    <xf numFmtId="0" fontId="0" fillId="3" borderId="0" xfId="8" applyFont="1" applyFill="1" applyBorder="1" applyAlignment="1">
      <alignment vertical="top"/>
    </xf>
    <xf numFmtId="0" fontId="48" fillId="3" borderId="18" xfId="68" applyFill="1" applyBorder="1" applyAlignment="1">
      <alignment horizontal="center" vertical="center"/>
    </xf>
    <xf numFmtId="0" fontId="48" fillId="3" borderId="13" xfId="68" applyFill="1" applyBorder="1" applyAlignment="1">
      <alignment horizontal="center" vertical="center"/>
    </xf>
    <xf numFmtId="0" fontId="1" fillId="3" borderId="14" xfId="0" applyFont="1" applyFill="1" applyBorder="1" applyAlignment="1">
      <alignment horizontal="left"/>
    </xf>
    <xf numFmtId="0" fontId="1" fillId="3" borderId="14" xfId="0" applyFont="1" applyFill="1" applyBorder="1"/>
    <xf numFmtId="167" fontId="1" fillId="3" borderId="14" xfId="0" applyNumberFormat="1" applyFont="1" applyFill="1" applyBorder="1"/>
    <xf numFmtId="0" fontId="1" fillId="3" borderId="19" xfId="0" applyFont="1" applyFill="1" applyBorder="1"/>
    <xf numFmtId="0" fontId="1" fillId="3" borderId="12" xfId="0" applyFont="1" applyFill="1" applyBorder="1"/>
    <xf numFmtId="0" fontId="1" fillId="3" borderId="13" xfId="0" applyFont="1" applyFill="1" applyBorder="1"/>
    <xf numFmtId="0" fontId="48" fillId="3" borderId="13" xfId="68" applyBorder="1">
      <alignment horizontal="center" vertical="center"/>
    </xf>
    <xf numFmtId="167" fontId="1" fillId="3" borderId="12" xfId="0" applyNumberFormat="1" applyFont="1" applyFill="1" applyBorder="1"/>
    <xf numFmtId="167" fontId="1" fillId="3" borderId="13" xfId="0" applyNumberFormat="1" applyFont="1" applyFill="1" applyBorder="1"/>
    <xf numFmtId="0" fontId="0" fillId="3" borderId="14" xfId="0" applyFont="1" applyFill="1" applyBorder="1" applyAlignment="1">
      <alignment horizontal="left"/>
    </xf>
    <xf numFmtId="0" fontId="0" fillId="3" borderId="14" xfId="0" applyFont="1" applyFill="1" applyBorder="1"/>
    <xf numFmtId="167" fontId="0" fillId="3" borderId="14" xfId="8" applyNumberFormat="1" applyFont="1" applyFill="1" applyBorder="1"/>
    <xf numFmtId="0" fontId="0" fillId="3" borderId="12" xfId="0" applyFont="1" applyFill="1" applyBorder="1"/>
    <xf numFmtId="0" fontId="0" fillId="3" borderId="13" xfId="0" applyFont="1" applyFill="1" applyBorder="1"/>
    <xf numFmtId="167" fontId="0" fillId="3" borderId="12" xfId="0" applyNumberFormat="1" applyFont="1" applyFill="1" applyBorder="1"/>
    <xf numFmtId="167" fontId="0" fillId="3" borderId="14" xfId="0" applyNumberFormat="1" applyFont="1" applyFill="1" applyBorder="1"/>
    <xf numFmtId="167" fontId="0" fillId="3" borderId="13" xfId="0" applyNumberFormat="1" applyFont="1" applyFill="1" applyBorder="1"/>
    <xf numFmtId="0" fontId="48" fillId="3" borderId="14" xfId="69" applyFill="1" applyBorder="1">
      <alignment vertical="center"/>
    </xf>
    <xf numFmtId="0" fontId="48" fillId="3" borderId="14" xfId="69" quotePrefix="1" applyFill="1" applyBorder="1" applyAlignment="1">
      <alignment horizontal="right" vertical="center"/>
    </xf>
    <xf numFmtId="0" fontId="48" fillId="3" borderId="13" xfId="69" applyFill="1" applyBorder="1">
      <alignment vertical="center"/>
    </xf>
    <xf numFmtId="2" fontId="48" fillId="3" borderId="17" xfId="69" applyNumberFormat="1" applyFill="1" applyBorder="1">
      <alignment vertical="center"/>
    </xf>
    <xf numFmtId="167" fontId="0" fillId="3" borderId="16" xfId="0" applyNumberFormat="1" applyFill="1" applyBorder="1"/>
    <xf numFmtId="167" fontId="0" fillId="3" borderId="19" xfId="0" applyNumberFormat="1" applyFill="1" applyBorder="1"/>
    <xf numFmtId="167" fontId="0" fillId="3" borderId="0" xfId="0" applyNumberFormat="1" applyFill="1" applyBorder="1"/>
    <xf numFmtId="167" fontId="0" fillId="3" borderId="12" xfId="0" applyNumberFormat="1" applyFill="1" applyBorder="1"/>
    <xf numFmtId="0" fontId="1" fillId="3" borderId="21" xfId="8" quotePrefix="1" applyFill="1" applyBorder="1" applyAlignment="1">
      <alignment horizontal="right"/>
    </xf>
    <xf numFmtId="0" fontId="1" fillId="3" borderId="0" xfId="8" applyFill="1" applyBorder="1" applyAlignment="1">
      <alignment horizontal="right"/>
    </xf>
    <xf numFmtId="0" fontId="1" fillId="3" borderId="12" xfId="8" applyFill="1" applyBorder="1" applyAlignment="1">
      <alignment horizontal="right"/>
    </xf>
    <xf numFmtId="0" fontId="1" fillId="3" borderId="21" xfId="8" applyFill="1" applyBorder="1" applyAlignment="1">
      <alignment horizontal="right"/>
    </xf>
    <xf numFmtId="167" fontId="48" fillId="3" borderId="17" xfId="69" applyNumberFormat="1" applyFill="1" applyBorder="1">
      <alignment vertical="center"/>
    </xf>
    <xf numFmtId="167" fontId="48" fillId="3" borderId="18" xfId="69" applyNumberFormat="1" applyFill="1" applyBorder="1">
      <alignment vertical="center"/>
    </xf>
    <xf numFmtId="0" fontId="50" fillId="3" borderId="0" xfId="70" applyFill="1" applyBorder="1">
      <alignment vertical="center"/>
    </xf>
    <xf numFmtId="0" fontId="0" fillId="3" borderId="12" xfId="0" applyFill="1" applyBorder="1"/>
    <xf numFmtId="0" fontId="6" fillId="3" borderId="0" xfId="8" applyFont="1" applyFill="1" applyBorder="1" applyAlignment="1">
      <alignment horizontal="right"/>
    </xf>
    <xf numFmtId="167" fontId="48" fillId="3" borderId="22" xfId="69" applyNumberFormat="1" applyFill="1" applyBorder="1">
      <alignment vertical="center"/>
    </xf>
    <xf numFmtId="0" fontId="48" fillId="3" borderId="15" xfId="68" applyBorder="1">
      <alignment horizontal="center" vertical="center"/>
    </xf>
    <xf numFmtId="0" fontId="0" fillId="3" borderId="16" xfId="8" applyFont="1" applyFill="1" applyBorder="1" applyAlignment="1">
      <alignment vertical="top"/>
    </xf>
    <xf numFmtId="0" fontId="1" fillId="3" borderId="16" xfId="8" applyFill="1" applyBorder="1"/>
    <xf numFmtId="0" fontId="0" fillId="0" borderId="0" xfId="0" applyFont="1" applyBorder="1"/>
    <xf numFmtId="0" fontId="0" fillId="0" borderId="12" xfId="0" applyFont="1" applyBorder="1"/>
    <xf numFmtId="167" fontId="0" fillId="3" borderId="16" xfId="8" applyNumberFormat="1" applyFont="1" applyFill="1" applyBorder="1"/>
    <xf numFmtId="167" fontId="0" fillId="3" borderId="21" xfId="8" applyNumberFormat="1" applyFont="1" applyFill="1" applyBorder="1"/>
    <xf numFmtId="167" fontId="0" fillId="3" borderId="15" xfId="8" applyNumberFormat="1" applyFont="1" applyFill="1" applyBorder="1"/>
    <xf numFmtId="167" fontId="1" fillId="3" borderId="15" xfId="8" quotePrefix="1" applyNumberFormat="1" applyFill="1" applyBorder="1" applyAlignment="1">
      <alignment horizontal="right"/>
    </xf>
    <xf numFmtId="167" fontId="1" fillId="3" borderId="14" xfId="8" applyNumberFormat="1" applyFill="1" applyBorder="1" applyAlignment="1">
      <alignment horizontal="right"/>
    </xf>
    <xf numFmtId="0" fontId="0" fillId="3" borderId="0" xfId="0" applyFill="1" applyAlignment="1">
      <alignment horizontal="left" vertical="top"/>
    </xf>
    <xf numFmtId="0" fontId="1" fillId="3" borderId="14" xfId="8" quotePrefix="1" applyFill="1" applyBorder="1" applyAlignment="1">
      <alignment horizontal="right"/>
    </xf>
    <xf numFmtId="0" fontId="1" fillId="3" borderId="0" xfId="8" quotePrefix="1" applyFill="1"/>
    <xf numFmtId="0" fontId="1" fillId="3" borderId="15" xfId="8" applyFill="1" applyBorder="1"/>
    <xf numFmtId="0" fontId="50" fillId="3" borderId="0" xfId="70" applyFill="1" applyAlignment="1">
      <alignment vertical="top"/>
    </xf>
    <xf numFmtId="0" fontId="0" fillId="3" borderId="16" xfId="0" applyFont="1" applyFill="1" applyBorder="1" applyAlignment="1">
      <alignment horizontal="left"/>
    </xf>
    <xf numFmtId="0" fontId="0" fillId="3" borderId="16" xfId="8" applyFont="1" applyFill="1" applyBorder="1"/>
    <xf numFmtId="0" fontId="0" fillId="3" borderId="19" xfId="8" applyFont="1" applyFill="1" applyBorder="1"/>
    <xf numFmtId="167" fontId="0" fillId="3" borderId="21" xfId="0" applyNumberFormat="1" applyFont="1" applyFill="1" applyBorder="1"/>
    <xf numFmtId="0" fontId="0" fillId="3" borderId="0" xfId="8" applyFont="1" applyFill="1" applyBorder="1"/>
    <xf numFmtId="0" fontId="0" fillId="3" borderId="12" xfId="8" applyFont="1" applyFill="1" applyBorder="1"/>
    <xf numFmtId="0" fontId="0" fillId="3" borderId="14" xfId="8" applyFont="1" applyFill="1" applyBorder="1"/>
    <xf numFmtId="0" fontId="0" fillId="3" borderId="13" xfId="8" applyFont="1" applyFill="1" applyBorder="1"/>
    <xf numFmtId="167" fontId="0" fillId="3" borderId="15" xfId="0" applyNumberFormat="1" applyFont="1" applyFill="1" applyBorder="1"/>
    <xf numFmtId="0" fontId="1" fillId="3" borderId="0" xfId="8" applyFont="1" applyFill="1" applyBorder="1"/>
    <xf numFmtId="0" fontId="1" fillId="3" borderId="12" xfId="8" applyFont="1" applyFill="1" applyBorder="1"/>
    <xf numFmtId="167" fontId="1" fillId="3" borderId="0" xfId="0" applyNumberFormat="1" applyFont="1" applyFill="1"/>
    <xf numFmtId="0" fontId="1" fillId="3" borderId="21" xfId="8" applyFont="1" applyFill="1" applyBorder="1"/>
    <xf numFmtId="0" fontId="48" fillId="4" borderId="16" xfId="69" applyFont="1">
      <alignment vertical="center"/>
    </xf>
    <xf numFmtId="167" fontId="48" fillId="4" borderId="16" xfId="69" applyNumberFormat="1" applyFont="1">
      <alignment vertical="center"/>
    </xf>
    <xf numFmtId="0" fontId="1" fillId="3" borderId="14" xfId="8" applyFont="1" applyFill="1" applyBorder="1"/>
    <xf numFmtId="0" fontId="1" fillId="3" borderId="13" xfId="8" applyFont="1" applyFill="1" applyBorder="1"/>
    <xf numFmtId="0" fontId="1" fillId="3" borderId="0" xfId="8" quotePrefix="1" applyFont="1" applyFill="1" applyBorder="1" applyAlignment="1">
      <alignment horizontal="right"/>
    </xf>
    <xf numFmtId="0" fontId="1" fillId="3" borderId="0" xfId="8" applyFont="1" applyFill="1" applyBorder="1" applyAlignment="1">
      <alignment horizontal="right"/>
    </xf>
    <xf numFmtId="0" fontId="1" fillId="3" borderId="14" xfId="8" quotePrefix="1" applyFont="1" applyFill="1" applyBorder="1" applyAlignment="1">
      <alignment horizontal="right"/>
    </xf>
    <xf numFmtId="0" fontId="1" fillId="3" borderId="14" xfId="8" applyFont="1" applyFill="1" applyBorder="1" applyAlignment="1">
      <alignment horizontal="right"/>
    </xf>
    <xf numFmtId="0" fontId="1" fillId="3" borderId="15" xfId="8" applyFont="1" applyFill="1" applyBorder="1"/>
    <xf numFmtId="167" fontId="1" fillId="3" borderId="19" xfId="8" applyNumberFormat="1" applyFill="1" applyBorder="1"/>
    <xf numFmtId="2" fontId="0" fillId="3" borderId="16" xfId="8" applyNumberFormat="1" applyFont="1" applyFill="1" applyBorder="1"/>
    <xf numFmtId="2" fontId="0" fillId="3" borderId="0" xfId="8" applyNumberFormat="1" applyFont="1" applyFill="1" applyBorder="1"/>
    <xf numFmtId="2" fontId="0" fillId="3" borderId="14" xfId="8" applyNumberFormat="1" applyFont="1" applyFill="1" applyBorder="1"/>
    <xf numFmtId="0" fontId="0" fillId="3" borderId="24" xfId="0" applyFont="1" applyFill="1" applyBorder="1"/>
    <xf numFmtId="0" fontId="0" fillId="3" borderId="23" xfId="0" applyFont="1" applyFill="1" applyBorder="1"/>
    <xf numFmtId="167" fontId="1" fillId="3" borderId="21" xfId="8" applyNumberFormat="1" applyFont="1" applyFill="1" applyBorder="1"/>
    <xf numFmtId="167" fontId="1" fillId="3" borderId="0" xfId="8" applyNumberFormat="1" applyFont="1" applyFill="1" applyBorder="1"/>
    <xf numFmtId="167" fontId="1" fillId="3" borderId="12" xfId="8" applyNumberFormat="1" applyFont="1" applyFill="1" applyBorder="1"/>
    <xf numFmtId="167" fontId="1" fillId="3" borderId="21" xfId="0" applyNumberFormat="1" applyFont="1" applyFill="1" applyBorder="1"/>
    <xf numFmtId="167" fontId="1" fillId="3" borderId="21" xfId="0" quotePrefix="1" applyNumberFormat="1" applyFont="1" applyFill="1" applyBorder="1" applyAlignment="1">
      <alignment horizontal="right"/>
    </xf>
    <xf numFmtId="167" fontId="1" fillId="3" borderId="0" xfId="0" applyNumberFormat="1" applyFont="1" applyFill="1" applyBorder="1" applyAlignment="1">
      <alignment horizontal="right"/>
    </xf>
    <xf numFmtId="167" fontId="1" fillId="3" borderId="12" xfId="0" applyNumberFormat="1" applyFont="1" applyFill="1" applyBorder="1" applyAlignment="1">
      <alignment horizontal="right"/>
    </xf>
    <xf numFmtId="0" fontId="1" fillId="3" borderId="0" xfId="8" applyFont="1" applyFill="1" applyAlignment="1">
      <alignment horizontal="left"/>
    </xf>
    <xf numFmtId="0" fontId="1" fillId="3" borderId="0" xfId="8" applyFont="1" applyFill="1" applyBorder="1" applyAlignment="1">
      <alignment horizontal="left"/>
    </xf>
    <xf numFmtId="167" fontId="1" fillId="3" borderId="15" xfId="0" quotePrefix="1" applyNumberFormat="1" applyFont="1" applyFill="1" applyBorder="1" applyAlignment="1">
      <alignment horizontal="right"/>
    </xf>
    <xf numFmtId="167" fontId="1" fillId="3" borderId="14" xfId="0" applyNumberFormat="1" applyFont="1" applyFill="1" applyBorder="1" applyAlignment="1">
      <alignment horizontal="right"/>
    </xf>
    <xf numFmtId="167" fontId="1" fillId="3" borderId="13" xfId="0" applyNumberFormat="1" applyFont="1" applyFill="1" applyBorder="1" applyAlignment="1">
      <alignment horizontal="right"/>
    </xf>
    <xf numFmtId="0" fontId="1" fillId="3" borderId="14" xfId="8" applyFont="1" applyFill="1" applyBorder="1" applyAlignment="1">
      <alignment horizontal="left"/>
    </xf>
    <xf numFmtId="0" fontId="48" fillId="3" borderId="14" xfId="68" applyFill="1" applyBorder="1">
      <alignment horizontal="center" vertical="center"/>
    </xf>
    <xf numFmtId="0" fontId="0" fillId="3" borderId="0" xfId="0" applyFont="1" applyFill="1" applyAlignment="1">
      <alignment horizontal="left"/>
    </xf>
    <xf numFmtId="167" fontId="0" fillId="3" borderId="0" xfId="0" applyNumberFormat="1" applyFont="1" applyFill="1"/>
    <xf numFmtId="0" fontId="48" fillId="3" borderId="14" xfId="68" applyFill="1" applyAlignment="1">
      <alignment horizontal="left" vertical="center"/>
    </xf>
    <xf numFmtId="0" fontId="0" fillId="3" borderId="0" xfId="0" applyFont="1" applyFill="1" applyAlignment="1"/>
    <xf numFmtId="0" fontId="0" fillId="3" borderId="0" xfId="0" applyFont="1" applyFill="1"/>
    <xf numFmtId="0" fontId="0" fillId="3" borderId="0" xfId="0" quotePrefix="1" applyFont="1" applyFill="1" applyAlignment="1">
      <alignment horizontal="right"/>
    </xf>
    <xf numFmtId="0" fontId="0" fillId="3" borderId="14" xfId="0" applyFont="1" applyFill="1" applyBorder="1" applyAlignment="1"/>
    <xf numFmtId="0" fontId="52" fillId="3" borderId="0" xfId="66" applyFill="1" applyAlignment="1">
      <alignment vertical="top" wrapText="1"/>
    </xf>
    <xf numFmtId="167" fontId="0" fillId="3" borderId="12" xfId="8" applyNumberFormat="1" applyFont="1" applyFill="1" applyBorder="1"/>
    <xf numFmtId="0" fontId="0" fillId="3" borderId="14" xfId="8" quotePrefix="1" applyFont="1" applyFill="1" applyBorder="1"/>
    <xf numFmtId="0" fontId="0" fillId="3" borderId="13" xfId="8" quotePrefix="1" applyFont="1" applyFill="1" applyBorder="1"/>
    <xf numFmtId="167" fontId="0" fillId="3" borderId="13" xfId="8" applyNumberFormat="1" applyFont="1" applyFill="1" applyBorder="1"/>
    <xf numFmtId="0" fontId="48" fillId="3" borderId="14" xfId="68" applyFont="1" applyFill="1" applyBorder="1" applyAlignment="1">
      <alignment horizontal="center" vertical="center" wrapText="1"/>
    </xf>
    <xf numFmtId="0" fontId="48" fillId="3" borderId="13" xfId="68" applyFont="1" applyFill="1" applyBorder="1" applyAlignment="1">
      <alignment horizontal="center" vertical="center" wrapText="1"/>
    </xf>
    <xf numFmtId="0" fontId="48" fillId="3" borderId="15" xfId="68" applyFont="1" applyFill="1" applyBorder="1" applyAlignment="1">
      <alignment horizontal="center" vertical="center" wrapText="1"/>
    </xf>
    <xf numFmtId="0" fontId="48" fillId="0" borderId="17" xfId="69" applyFont="1" applyFill="1" applyBorder="1">
      <alignment vertical="center"/>
    </xf>
    <xf numFmtId="0" fontId="48" fillId="0" borderId="18" xfId="69" applyFont="1" applyFill="1" applyBorder="1">
      <alignment vertical="center"/>
    </xf>
    <xf numFmtId="167" fontId="48" fillId="0" borderId="17" xfId="69" applyNumberFormat="1" applyFont="1" applyFill="1" applyBorder="1">
      <alignment vertical="center"/>
    </xf>
    <xf numFmtId="0" fontId="0" fillId="0" borderId="0" xfId="0" applyFont="1" applyAlignment="1">
      <alignment horizontal="left"/>
    </xf>
    <xf numFmtId="167" fontId="0" fillId="0" borderId="0" xfId="0" applyNumberFormat="1" applyFont="1"/>
    <xf numFmtId="0" fontId="0" fillId="0" borderId="0" xfId="8" applyFont="1"/>
    <xf numFmtId="167" fontId="0" fillId="0" borderId="0" xfId="0" quotePrefix="1" applyNumberFormat="1" applyFont="1" applyAlignment="1">
      <alignment horizontal="right"/>
    </xf>
    <xf numFmtId="0" fontId="1" fillId="3" borderId="0" xfId="8" applyFont="1" applyFill="1"/>
    <xf numFmtId="167" fontId="1" fillId="3" borderId="0" xfId="0" quotePrefix="1" applyNumberFormat="1" applyFont="1" applyFill="1" applyAlignment="1">
      <alignment horizontal="right"/>
    </xf>
    <xf numFmtId="167" fontId="1" fillId="3" borderId="14" xfId="0" quotePrefix="1" applyNumberFormat="1" applyFont="1" applyFill="1" applyBorder="1" applyAlignment="1">
      <alignment horizontal="right"/>
    </xf>
    <xf numFmtId="0" fontId="1" fillId="3" borderId="21" xfId="8" quotePrefix="1" applyFont="1" applyFill="1" applyBorder="1" applyAlignment="1">
      <alignment horizontal="right"/>
    </xf>
    <xf numFmtId="0" fontId="1" fillId="3" borderId="12" xfId="8" applyFont="1" applyFill="1" applyBorder="1" applyAlignment="1">
      <alignment horizontal="right"/>
    </xf>
    <xf numFmtId="0" fontId="48" fillId="3" borderId="17" xfId="69" applyFont="1" applyFill="1" applyBorder="1">
      <alignment vertical="center"/>
    </xf>
    <xf numFmtId="0" fontId="48" fillId="3" borderId="18" xfId="69" applyFont="1" applyFill="1" applyBorder="1">
      <alignment vertical="center"/>
    </xf>
    <xf numFmtId="167" fontId="48" fillId="3" borderId="22" xfId="69" applyNumberFormat="1" applyFont="1" applyFill="1" applyBorder="1">
      <alignment vertical="center"/>
    </xf>
    <xf numFmtId="167" fontId="48" fillId="3" borderId="17" xfId="69" applyNumberFormat="1" applyFont="1" applyFill="1" applyBorder="1">
      <alignment vertical="center"/>
    </xf>
    <xf numFmtId="167" fontId="48" fillId="3" borderId="18" xfId="69" applyNumberFormat="1" applyFont="1" applyFill="1" applyBorder="1">
      <alignment vertical="center"/>
    </xf>
    <xf numFmtId="167" fontId="1" fillId="3" borderId="0" xfId="0" applyNumberFormat="1" applyFont="1" applyFill="1" applyAlignment="1">
      <alignment horizontal="right"/>
    </xf>
    <xf numFmtId="0" fontId="48" fillId="3" borderId="17" xfId="68" applyBorder="1" applyAlignment="1">
      <alignment horizontal="left" vertical="center" wrapText="1"/>
    </xf>
    <xf numFmtId="0" fontId="48" fillId="4" borderId="16" xfId="69" applyFont="1" applyAlignment="1">
      <alignment vertical="center"/>
    </xf>
    <xf numFmtId="0" fontId="46" fillId="3" borderId="0" xfId="53" applyFont="1" applyFill="1" applyBorder="1" applyAlignment="1">
      <alignment vertical="top"/>
    </xf>
    <xf numFmtId="0" fontId="1" fillId="3" borderId="14" xfId="0" applyFont="1" applyFill="1" applyBorder="1" applyAlignment="1">
      <alignment vertical="top"/>
    </xf>
    <xf numFmtId="0" fontId="46" fillId="3" borderId="16" xfId="53" applyFont="1" applyFill="1" applyBorder="1" applyAlignment="1">
      <alignment vertical="top"/>
    </xf>
    <xf numFmtId="0" fontId="1" fillId="3" borderId="0" xfId="0" applyFont="1" applyFill="1" applyBorder="1" applyAlignment="1">
      <alignment vertical="top"/>
    </xf>
    <xf numFmtId="0" fontId="46" fillId="3" borderId="0" xfId="53" applyFont="1" applyFill="1" applyAlignment="1">
      <alignment vertical="top"/>
    </xf>
    <xf numFmtId="0" fontId="1" fillId="3" borderId="0" xfId="0" applyFont="1" applyFill="1" applyAlignment="1">
      <alignment vertical="top"/>
    </xf>
    <xf numFmtId="0" fontId="0" fillId="3" borderId="0" xfId="0" applyFont="1" applyFill="1" applyBorder="1" applyAlignment="1">
      <alignment vertical="top" wrapText="1"/>
    </xf>
    <xf numFmtId="0" fontId="0" fillId="3" borderId="14" xfId="0" applyFont="1" applyFill="1" applyBorder="1" applyAlignment="1">
      <alignment vertical="top" wrapText="1"/>
    </xf>
    <xf numFmtId="0" fontId="0" fillId="3" borderId="16" xfId="0" applyFont="1" applyFill="1" applyBorder="1" applyAlignment="1">
      <alignment vertical="top" wrapText="1"/>
    </xf>
    <xf numFmtId="0" fontId="0" fillId="3" borderId="0" xfId="0" applyFont="1" applyFill="1" applyAlignment="1">
      <alignment vertical="top" wrapText="1"/>
    </xf>
    <xf numFmtId="0" fontId="48" fillId="4" borderId="16" xfId="69" applyFont="1" applyAlignment="1">
      <alignment vertical="top"/>
    </xf>
    <xf numFmtId="0" fontId="52" fillId="3" borderId="0" xfId="39" applyFont="1" applyFill="1"/>
    <xf numFmtId="0" fontId="45" fillId="3" borderId="0" xfId="112" applyFill="1"/>
    <xf numFmtId="0" fontId="1" fillId="4" borderId="0" xfId="39" applyFill="1"/>
    <xf numFmtId="0" fontId="1" fillId="4" borderId="0" xfId="39" applyFill="1" applyAlignment="1">
      <alignment vertical="top"/>
    </xf>
    <xf numFmtId="0" fontId="53" fillId="3" borderId="0" xfId="112" applyFont="1" applyFill="1" applyBorder="1" applyAlignment="1">
      <alignment vertical="top"/>
    </xf>
    <xf numFmtId="0" fontId="1" fillId="3" borderId="0" xfId="39" applyFill="1" applyAlignment="1">
      <alignment vertical="top"/>
    </xf>
    <xf numFmtId="0" fontId="45" fillId="3" borderId="0" xfId="112" applyFill="1" applyAlignment="1">
      <alignment vertical="top"/>
    </xf>
    <xf numFmtId="0" fontId="0" fillId="0" borderId="0" xfId="0" applyAlignment="1">
      <alignment horizontal="left"/>
    </xf>
    <xf numFmtId="0" fontId="1" fillId="3" borderId="0" xfId="0" applyFont="1" applyFill="1" applyAlignment="1">
      <alignment vertical="top" wrapText="1"/>
    </xf>
    <xf numFmtId="0" fontId="45" fillId="3" borderId="0" xfId="112" applyFill="1" applyBorder="1" applyAlignment="1">
      <alignment vertical="top" wrapText="1"/>
    </xf>
    <xf numFmtId="0" fontId="0" fillId="3" borderId="0" xfId="0" applyFont="1" applyFill="1" applyAlignment="1">
      <alignment vertical="top"/>
    </xf>
    <xf numFmtId="0" fontId="45" fillId="3" borderId="0" xfId="112" applyFill="1" applyAlignment="1">
      <alignment vertical="top" wrapText="1"/>
    </xf>
    <xf numFmtId="0" fontId="53" fillId="3" borderId="0" xfId="166" applyFill="1" applyBorder="1" applyAlignment="1">
      <alignment vertical="top" wrapText="1"/>
    </xf>
    <xf numFmtId="0" fontId="53" fillId="3" borderId="0" xfId="166" applyFill="1" applyBorder="1" applyAlignment="1">
      <alignment vertical="top"/>
    </xf>
    <xf numFmtId="0" fontId="53" fillId="3" borderId="0" xfId="166" applyFill="1" applyAlignment="1">
      <alignment vertical="top"/>
    </xf>
    <xf numFmtId="0" fontId="0" fillId="4" borderId="0" xfId="39" applyFont="1" applyFill="1"/>
    <xf numFmtId="1" fontId="0" fillId="3" borderId="0" xfId="0" applyNumberFormat="1" applyFill="1"/>
    <xf numFmtId="0" fontId="46" fillId="3" borderId="0" xfId="53" applyFont="1" applyFill="1"/>
    <xf numFmtId="0" fontId="48" fillId="4" borderId="16" xfId="69">
      <alignment vertical="center"/>
    </xf>
    <xf numFmtId="0" fontId="48" fillId="3" borderId="17" xfId="68" applyBorder="1" applyAlignment="1">
      <alignment horizontal="center" vertical="center" wrapText="1"/>
    </xf>
    <xf numFmtId="0" fontId="48" fillId="3" borderId="18" xfId="68" applyBorder="1" applyAlignment="1">
      <alignment horizontal="center" vertical="center" wrapText="1"/>
    </xf>
    <xf numFmtId="0" fontId="48" fillId="3" borderId="17" xfId="68" applyBorder="1" applyAlignment="1">
      <alignment horizontal="left" vertical="center" wrapText="1"/>
    </xf>
    <xf numFmtId="0" fontId="48" fillId="3" borderId="14" xfId="68" applyFont="1" applyBorder="1">
      <alignment horizontal="center" vertical="center"/>
    </xf>
    <xf numFmtId="0" fontId="48" fillId="3" borderId="13" xfId="68" applyFont="1" applyBorder="1">
      <alignment horizontal="center" vertical="center"/>
    </xf>
    <xf numFmtId="0" fontId="48" fillId="3" borderId="15" xfId="68" applyFont="1" applyBorder="1">
      <alignment horizontal="center" vertical="center"/>
    </xf>
    <xf numFmtId="0" fontId="48" fillId="4" borderId="16" xfId="69">
      <alignment vertical="center"/>
    </xf>
    <xf numFmtId="0" fontId="48" fillId="3" borderId="14" xfId="68" applyFill="1" applyBorder="1" applyAlignment="1">
      <alignment horizontal="center" vertical="center"/>
    </xf>
    <xf numFmtId="0" fontId="48" fillId="3" borderId="13" xfId="68" applyFill="1" applyBorder="1" applyAlignment="1">
      <alignment horizontal="center" vertical="center"/>
    </xf>
    <xf numFmtId="0" fontId="48" fillId="3" borderId="18" xfId="68" applyFill="1" applyBorder="1">
      <alignment horizontal="center" vertical="center"/>
    </xf>
    <xf numFmtId="0" fontId="0" fillId="3" borderId="14" xfId="8" applyFont="1" applyFill="1" applyBorder="1" applyAlignment="1">
      <alignment horizontal="left"/>
    </xf>
    <xf numFmtId="1" fontId="0" fillId="3" borderId="0" xfId="0" applyNumberFormat="1" applyFont="1" applyFill="1" applyBorder="1"/>
    <xf numFmtId="1" fontId="0" fillId="3" borderId="14" xfId="0" applyNumberFormat="1" applyFont="1" applyFill="1" applyBorder="1"/>
    <xf numFmtId="0" fontId="0" fillId="3" borderId="0" xfId="39" applyFont="1" applyFill="1" applyAlignment="1">
      <alignment vertical="top"/>
    </xf>
    <xf numFmtId="1" fontId="1" fillId="3" borderId="0" xfId="8" applyNumberFormat="1" applyFill="1" applyBorder="1"/>
    <xf numFmtId="1" fontId="1" fillId="3" borderId="0" xfId="8" applyNumberFormat="1" applyFill="1" applyBorder="1" applyAlignment="1">
      <alignment horizontal="right"/>
    </xf>
    <xf numFmtId="1" fontId="48" fillId="3" borderId="17" xfId="69" applyNumberFormat="1" applyFill="1" applyBorder="1">
      <alignment vertical="center"/>
    </xf>
    <xf numFmtId="0" fontId="1" fillId="3" borderId="0" xfId="8" applyFill="1" applyAlignment="1">
      <alignment wrapText="1"/>
    </xf>
    <xf numFmtId="0" fontId="0" fillId="3" borderId="0" xfId="0" applyFill="1" applyAlignment="1">
      <alignment wrapText="1"/>
    </xf>
    <xf numFmtId="0" fontId="0" fillId="3" borderId="21" xfId="8" quotePrefix="1" applyFont="1" applyFill="1" applyBorder="1" applyAlignment="1">
      <alignment horizontal="right"/>
    </xf>
    <xf numFmtId="0" fontId="0" fillId="3" borderId="0" xfId="8" applyFont="1" applyFill="1" applyBorder="1" applyAlignment="1">
      <alignment horizontal="right"/>
    </xf>
    <xf numFmtId="0" fontId="0" fillId="3" borderId="14" xfId="8" quotePrefix="1" applyFont="1" applyFill="1" applyBorder="1" applyAlignment="1">
      <alignment horizontal="right"/>
    </xf>
    <xf numFmtId="0" fontId="0" fillId="3" borderId="14" xfId="8" applyFont="1" applyFill="1" applyBorder="1" applyAlignment="1">
      <alignment horizontal="right"/>
    </xf>
    <xf numFmtId="167" fontId="48" fillId="4" borderId="16" xfId="69" quotePrefix="1" applyNumberFormat="1" applyFont="1">
      <alignment vertical="center"/>
    </xf>
    <xf numFmtId="167" fontId="48" fillId="4" borderId="17" xfId="69" applyNumberFormat="1" applyFont="1" applyBorder="1">
      <alignment vertical="center"/>
    </xf>
    <xf numFmtId="0" fontId="48" fillId="4" borderId="16" xfId="69" applyFont="1" applyBorder="1">
      <alignment vertical="center"/>
    </xf>
    <xf numFmtId="0" fontId="48" fillId="4" borderId="19" xfId="69" applyFont="1" applyBorder="1">
      <alignment vertical="center"/>
    </xf>
    <xf numFmtId="0" fontId="48" fillId="4" borderId="17" xfId="69" applyFont="1" applyBorder="1">
      <alignment vertical="center"/>
    </xf>
    <xf numFmtId="0" fontId="48" fillId="4" borderId="18" xfId="69" applyFont="1" applyBorder="1">
      <alignment vertical="center"/>
    </xf>
    <xf numFmtId="0" fontId="48" fillId="3" borderId="14" xfId="68" applyFont="1" applyBorder="1" applyAlignment="1">
      <alignment horizontal="center" vertical="center" wrapText="1"/>
    </xf>
    <xf numFmtId="0" fontId="48" fillId="3" borderId="13" xfId="68" applyFont="1" applyBorder="1" applyAlignment="1">
      <alignment horizontal="center" vertical="center" wrapText="1"/>
    </xf>
    <xf numFmtId="0" fontId="48" fillId="3" borderId="15" xfId="68" applyFont="1" applyBorder="1" applyAlignment="1">
      <alignment horizontal="center" vertical="center" wrapText="1"/>
    </xf>
    <xf numFmtId="2" fontId="0" fillId="3" borderId="0" xfId="0" applyNumberFormat="1" applyFont="1" applyFill="1" applyBorder="1" applyAlignment="1">
      <alignment horizontal="right"/>
    </xf>
    <xf numFmtId="167" fontId="1" fillId="3" borderId="0" xfId="8" applyNumberFormat="1" applyFont="1" applyFill="1"/>
    <xf numFmtId="0" fontId="1" fillId="0" borderId="0" xfId="8" applyFont="1"/>
    <xf numFmtId="0" fontId="1" fillId="0" borderId="0" xfId="8" applyFont="1" applyBorder="1"/>
    <xf numFmtId="0" fontId="1" fillId="0" borderId="0" xfId="8" quotePrefix="1" applyFont="1" applyBorder="1"/>
    <xf numFmtId="0" fontId="1" fillId="0" borderId="14" xfId="8" quotePrefix="1" applyFont="1" applyBorder="1"/>
    <xf numFmtId="0" fontId="51" fillId="3" borderId="0" xfId="0" applyFont="1" applyFill="1"/>
    <xf numFmtId="0" fontId="1" fillId="3" borderId="0" xfId="39" applyFont="1" applyFill="1"/>
    <xf numFmtId="0" fontId="54" fillId="3" borderId="0" xfId="53" applyFont="1" applyFill="1"/>
    <xf numFmtId="0" fontId="46" fillId="3" borderId="14" xfId="53" applyFont="1" applyFill="1" applyBorder="1" applyAlignment="1">
      <alignment vertical="top"/>
    </xf>
    <xf numFmtId="0" fontId="48" fillId="3" borderId="17" xfId="68" applyBorder="1">
      <alignment horizontal="center" vertical="center"/>
    </xf>
    <xf numFmtId="0" fontId="48" fillId="3" borderId="18" xfId="68" applyBorder="1">
      <alignment horizontal="center" vertical="center"/>
    </xf>
    <xf numFmtId="0" fontId="48" fillId="3" borderId="17" xfId="68" applyFont="1" applyFill="1" applyBorder="1" applyAlignment="1">
      <alignment horizontal="center" vertical="center"/>
    </xf>
    <xf numFmtId="0" fontId="48" fillId="3" borderId="18" xfId="68" applyFont="1" applyFill="1" applyBorder="1" applyAlignment="1">
      <alignment horizontal="center" vertical="center"/>
    </xf>
    <xf numFmtId="0" fontId="48" fillId="3" borderId="16" xfId="68" applyBorder="1" applyAlignment="1">
      <alignment horizontal="left" vertical="center"/>
    </xf>
    <xf numFmtId="0" fontId="48" fillId="3" borderId="14" xfId="68" applyBorder="1" applyAlignment="1">
      <alignment horizontal="left" vertical="center"/>
    </xf>
    <xf numFmtId="0" fontId="48" fillId="3" borderId="16" xfId="68" applyFont="1" applyFill="1" applyBorder="1" applyAlignment="1">
      <alignment horizontal="left" vertical="center"/>
    </xf>
    <xf numFmtId="0" fontId="48" fillId="3" borderId="14" xfId="68" applyFont="1" applyFill="1" applyBorder="1" applyAlignment="1">
      <alignment horizontal="left" vertical="center"/>
    </xf>
    <xf numFmtId="0" fontId="48" fillId="3" borderId="17" xfId="68" applyBorder="1" applyAlignment="1">
      <alignment horizontal="center" vertical="center" wrapText="1"/>
    </xf>
    <xf numFmtId="0" fontId="48" fillId="3" borderId="18" xfId="68" applyBorder="1" applyAlignment="1">
      <alignment horizontal="center" vertical="center" wrapText="1"/>
    </xf>
    <xf numFmtId="0" fontId="48" fillId="3" borderId="17" xfId="68" applyBorder="1" applyAlignment="1">
      <alignment horizontal="left" vertical="center" wrapText="1"/>
    </xf>
    <xf numFmtId="0" fontId="48" fillId="3" borderId="14" xfId="68" applyBorder="1" applyAlignment="1">
      <alignment horizontal="left" vertical="center" wrapText="1"/>
    </xf>
    <xf numFmtId="0" fontId="48" fillId="3" borderId="17" xfId="68" applyBorder="1" applyAlignment="1">
      <alignment horizontal="left" vertical="center"/>
    </xf>
    <xf numFmtId="0" fontId="48" fillId="3" borderId="17" xfId="68" applyFill="1" applyBorder="1" applyAlignment="1">
      <alignment horizontal="center" vertical="center"/>
    </xf>
    <xf numFmtId="0" fontId="48" fillId="3" borderId="18" xfId="68" applyFill="1" applyBorder="1" applyAlignment="1">
      <alignment horizontal="center" vertical="center"/>
    </xf>
    <xf numFmtId="0" fontId="48" fillId="3" borderId="22" xfId="68" applyFill="1" applyBorder="1" applyAlignment="1">
      <alignment horizontal="center" vertical="center"/>
    </xf>
    <xf numFmtId="0" fontId="48" fillId="3" borderId="16" xfId="68" applyFill="1" applyBorder="1" applyAlignment="1">
      <alignment horizontal="left" vertical="center"/>
    </xf>
    <xf numFmtId="0" fontId="48" fillId="3" borderId="14" xfId="68" applyFill="1" applyBorder="1" applyAlignment="1">
      <alignment horizontal="left" vertical="center"/>
    </xf>
    <xf numFmtId="0" fontId="50" fillId="3" borderId="0" xfId="70" applyFill="1" applyAlignment="1">
      <alignment horizontal="left" vertical="top" wrapText="1"/>
    </xf>
    <xf numFmtId="0" fontId="48" fillId="3" borderId="22" xfId="68" applyBorder="1">
      <alignment horizontal="center" vertical="center"/>
    </xf>
    <xf numFmtId="0" fontId="48" fillId="3" borderId="17" xfId="68" applyBorder="1" applyAlignment="1">
      <alignment horizontal="center" vertical="center"/>
    </xf>
    <xf numFmtId="0" fontId="48" fillId="3" borderId="22" xfId="68" applyBorder="1" applyAlignment="1">
      <alignment horizontal="center" vertical="center" wrapText="1"/>
    </xf>
    <xf numFmtId="0" fontId="48" fillId="3" borderId="18" xfId="68" applyBorder="1" applyAlignment="1">
      <alignment horizontal="center" vertical="center"/>
    </xf>
    <xf numFmtId="0" fontId="48" fillId="3" borderId="17" xfId="68" applyFill="1" applyBorder="1" applyAlignment="1">
      <alignment horizontal="left" vertical="center"/>
    </xf>
    <xf numFmtId="0" fontId="48" fillId="3" borderId="17" xfId="68" applyFill="1" applyBorder="1">
      <alignment horizontal="center" vertical="center"/>
    </xf>
    <xf numFmtId="0" fontId="48" fillId="3" borderId="18" xfId="68" applyFill="1" applyBorder="1">
      <alignment horizontal="center" vertical="center"/>
    </xf>
    <xf numFmtId="0" fontId="48" fillId="3" borderId="17" xfId="68" applyFill="1" applyBorder="1" applyAlignment="1">
      <alignment horizontal="left" vertical="center" wrapText="1"/>
    </xf>
    <xf numFmtId="0" fontId="48" fillId="3" borderId="14" xfId="68" applyFill="1" applyBorder="1" applyAlignment="1">
      <alignment horizontal="left" vertical="center" wrapText="1"/>
    </xf>
    <xf numFmtId="0" fontId="48" fillId="3" borderId="17" xfId="68" applyFill="1" applyBorder="1" applyAlignment="1">
      <alignment horizontal="center" vertical="center" wrapText="1"/>
    </xf>
    <xf numFmtId="0" fontId="48" fillId="3" borderId="18" xfId="68" applyFill="1" applyBorder="1" applyAlignment="1">
      <alignment horizontal="center" vertical="center" wrapText="1"/>
    </xf>
    <xf numFmtId="0" fontId="48" fillId="3" borderId="14" xfId="68" applyBorder="1" applyAlignment="1">
      <alignment horizontal="center" vertical="center" wrapText="1"/>
    </xf>
    <xf numFmtId="0" fontId="48" fillId="3" borderId="16" xfId="68" applyBorder="1" applyAlignment="1">
      <alignment horizontal="left" vertical="center" wrapText="1"/>
    </xf>
    <xf numFmtId="0" fontId="48" fillId="3" borderId="17" xfId="68" applyFont="1" applyBorder="1" applyAlignment="1">
      <alignment horizontal="center" vertical="center" wrapText="1"/>
    </xf>
    <xf numFmtId="0" fontId="48" fillId="3" borderId="18" xfId="68" applyFont="1" applyBorder="1" applyAlignment="1">
      <alignment horizontal="center" vertical="center" wrapText="1"/>
    </xf>
    <xf numFmtId="0" fontId="48" fillId="3" borderId="22" xfId="68" applyFont="1" applyBorder="1" applyAlignment="1">
      <alignment horizontal="center" vertical="center" wrapText="1"/>
    </xf>
    <xf numFmtId="0" fontId="48" fillId="3" borderId="17" xfId="68" applyFont="1" applyBorder="1" applyAlignment="1">
      <alignment horizontal="left" vertical="center" wrapText="1"/>
    </xf>
    <xf numFmtId="0" fontId="48" fillId="3" borderId="14" xfId="68" applyFont="1" applyBorder="1" applyAlignment="1">
      <alignment horizontal="left" vertical="center" wrapText="1"/>
    </xf>
    <xf numFmtId="0" fontId="48" fillId="3" borderId="14" xfId="68" applyFont="1" applyBorder="1" applyAlignment="1">
      <alignment horizontal="center" vertical="center" wrapText="1"/>
    </xf>
    <xf numFmtId="0" fontId="48" fillId="3" borderId="25" xfId="68" applyBorder="1" applyAlignment="1">
      <alignment horizontal="center" vertical="center" wrapText="1"/>
    </xf>
    <xf numFmtId="0" fontId="48" fillId="3" borderId="23" xfId="68" applyBorder="1" applyAlignment="1">
      <alignment horizontal="center" vertical="center" wrapText="1"/>
    </xf>
    <xf numFmtId="0" fontId="48" fillId="3" borderId="17" xfId="68" applyFont="1" applyBorder="1" applyAlignment="1">
      <alignment horizontal="left" vertical="center"/>
    </xf>
    <xf numFmtId="0" fontId="48" fillId="3" borderId="14" xfId="68" applyFont="1" applyBorder="1" applyAlignment="1">
      <alignment horizontal="left" vertical="center"/>
    </xf>
    <xf numFmtId="0" fontId="48" fillId="3" borderId="17" xfId="68" applyFont="1" applyBorder="1">
      <alignment horizontal="center" vertical="center"/>
    </xf>
    <xf numFmtId="0" fontId="48" fillId="3" borderId="18" xfId="68" applyFont="1" applyBorder="1">
      <alignment horizontal="center" vertical="center"/>
    </xf>
    <xf numFmtId="0" fontId="48" fillId="3" borderId="22" xfId="68" applyFont="1" applyBorder="1">
      <alignment horizontal="center" vertical="center"/>
    </xf>
    <xf numFmtId="0" fontId="48" fillId="3" borderId="0" xfId="68" applyFill="1" applyBorder="1" applyAlignment="1">
      <alignment horizontal="center" vertical="center" wrapText="1"/>
    </xf>
    <xf numFmtId="0" fontId="48" fillId="3" borderId="14" xfId="68" applyFill="1" applyBorder="1" applyAlignment="1">
      <alignment horizontal="center" vertical="center" wrapText="1"/>
    </xf>
    <xf numFmtId="0" fontId="48" fillId="3" borderId="19" xfId="68" applyFill="1" applyBorder="1" applyAlignment="1">
      <alignment horizontal="center" vertical="center" wrapText="1"/>
    </xf>
    <xf numFmtId="0" fontId="48" fillId="3" borderId="13" xfId="68" applyFill="1" applyBorder="1" applyAlignment="1">
      <alignment horizontal="center" vertical="center" wrapText="1"/>
    </xf>
    <xf numFmtId="0" fontId="48" fillId="3" borderId="16" xfId="68" applyBorder="1" applyAlignment="1">
      <alignment horizontal="center" vertical="center"/>
    </xf>
    <xf numFmtId="0" fontId="48" fillId="3" borderId="14" xfId="68" applyBorder="1" applyAlignment="1">
      <alignment horizontal="center" vertical="center"/>
    </xf>
    <xf numFmtId="0" fontId="48" fillId="3" borderId="14" xfId="68" applyFill="1" applyBorder="1">
      <alignment horizontal="center" vertical="center"/>
    </xf>
    <xf numFmtId="0" fontId="48" fillId="3" borderId="13" xfId="68" applyFill="1" applyBorder="1">
      <alignment horizontal="center" vertical="center"/>
    </xf>
    <xf numFmtId="0" fontId="48" fillId="4" borderId="16" xfId="69">
      <alignment vertical="center"/>
    </xf>
    <xf numFmtId="0" fontId="0" fillId="3" borderId="0" xfId="0" applyFont="1" applyFill="1" applyAlignment="1">
      <alignment horizontal="left" vertical="center"/>
    </xf>
    <xf numFmtId="0" fontId="0" fillId="3" borderId="14" xfId="0" applyFont="1" applyFill="1" applyBorder="1" applyAlignment="1">
      <alignment horizontal="left" vertical="center"/>
    </xf>
    <xf numFmtId="0" fontId="48" fillId="3" borderId="17" xfId="68" applyFont="1" applyFill="1" applyBorder="1" applyAlignment="1">
      <alignment horizontal="center" vertical="center" wrapText="1"/>
    </xf>
    <xf numFmtId="0" fontId="48" fillId="3" borderId="14" xfId="68" applyFont="1" applyFill="1" applyBorder="1" applyAlignment="1">
      <alignment horizontal="center" vertical="center" wrapText="1"/>
    </xf>
    <xf numFmtId="0" fontId="48" fillId="3" borderId="22" xfId="68" applyBorder="1" applyAlignment="1">
      <alignment horizontal="center" vertical="center"/>
    </xf>
    <xf numFmtId="0" fontId="48" fillId="3" borderId="17" xfId="68" applyFont="1" applyFill="1" applyBorder="1" applyAlignment="1">
      <alignment horizontal="left" vertical="center"/>
    </xf>
    <xf numFmtId="0" fontId="48" fillId="3" borderId="18" xfId="68" applyFont="1" applyFill="1" applyBorder="1" applyAlignment="1">
      <alignment horizontal="center" vertical="center" wrapText="1"/>
    </xf>
    <xf numFmtId="0" fontId="48" fillId="3" borderId="22" xfId="68" applyFont="1" applyFill="1" applyBorder="1" applyAlignment="1">
      <alignment horizontal="center" vertical="center" wrapText="1"/>
    </xf>
    <xf numFmtId="0" fontId="48" fillId="3" borderId="22" xfId="68" applyFont="1" applyFill="1" applyBorder="1" applyAlignment="1">
      <alignment horizontal="center" vertical="center"/>
    </xf>
    <xf numFmtId="0" fontId="0" fillId="3" borderId="0" xfId="8" applyFont="1" applyFill="1" applyAlignment="1">
      <alignment horizontal="left" vertical="top" wrapText="1"/>
    </xf>
    <xf numFmtId="0" fontId="1" fillId="3" borderId="0" xfId="8" applyFill="1" applyAlignment="1">
      <alignment horizontal="left" vertical="top" wrapText="1"/>
    </xf>
    <xf numFmtId="0" fontId="1" fillId="3" borderId="0" xfId="8" applyFont="1" applyFill="1" applyAlignment="1">
      <alignment vertical="top" wrapText="1"/>
    </xf>
  </cellXfs>
  <cellStyles count="167">
    <cellStyle name="20% - Accent1" xfId="88" builtinId="30" customBuiltin="1"/>
    <cellStyle name="20% - Accent2" xfId="92" builtinId="34" customBuiltin="1"/>
    <cellStyle name="20% - Accent3" xfId="96" builtinId="38" customBuiltin="1"/>
    <cellStyle name="20% - Accent4" xfId="100" builtinId="42" customBuiltin="1"/>
    <cellStyle name="20% - Accent5" xfId="104" builtinId="46" customBuiltin="1"/>
    <cellStyle name="20% - Accent6" xfId="108" builtinId="50" customBuiltin="1"/>
    <cellStyle name="40% - Accent1" xfId="89" builtinId="31" customBuiltin="1"/>
    <cellStyle name="40% - Accent2" xfId="93" builtinId="35" customBuiltin="1"/>
    <cellStyle name="40% - Accent3" xfId="97" builtinId="39" customBuiltin="1"/>
    <cellStyle name="40% - Accent4" xfId="101" builtinId="43" customBuiltin="1"/>
    <cellStyle name="40% - Accent5" xfId="105" builtinId="47" customBuiltin="1"/>
    <cellStyle name="40% - Accent6" xfId="109" builtinId="51" customBuiltin="1"/>
    <cellStyle name="60% - Accent1" xfId="90" builtinId="32" customBuiltin="1"/>
    <cellStyle name="60% - Accent2" xfId="94" builtinId="36" customBuiltin="1"/>
    <cellStyle name="60% - Accent3" xfId="98" builtinId="40" customBuiltin="1"/>
    <cellStyle name="60% - Accent4" xfId="102" builtinId="44" customBuiltin="1"/>
    <cellStyle name="60% - Accent5" xfId="106" builtinId="48" customBuiltin="1"/>
    <cellStyle name="60% - Accent6" xfId="110" builtinId="52" customBuiltin="1"/>
    <cellStyle name="Accent1" xfId="87" builtinId="29" customBuiltin="1"/>
    <cellStyle name="Accent2" xfId="91" builtinId="33" customBuiltin="1"/>
    <cellStyle name="Accent3" xfId="95" builtinId="37" customBuiltin="1"/>
    <cellStyle name="Accent4" xfId="99" builtinId="41" customBuiltin="1"/>
    <cellStyle name="Accent5" xfId="103" builtinId="45" customBuiltin="1"/>
    <cellStyle name="Accent6" xfId="107" builtinId="49" customBuiltin="1"/>
    <cellStyle name="AM Cancer" xfId="131"/>
    <cellStyle name="Bad" xfId="76" builtinId="27" customBuiltin="1"/>
    <cellStyle name="Calculation" xfId="80" builtinId="22" customBuiltin="1"/>
    <cellStyle name="Caption" xfId="66"/>
    <cellStyle name="Caption 2" xfId="157"/>
    <cellStyle name="Caption 3" xfId="154"/>
    <cellStyle name="Caption 4" xfId="151"/>
    <cellStyle name="Check Cell" xfId="82" builtinId="23" customBuiltin="1"/>
    <cellStyle name="Comma 2" xfId="2"/>
    <cellStyle name="Comma 2 2" xfId="124"/>
    <cellStyle name="Comma 3" xfId="49"/>
    <cellStyle name="Comma 3 2" xfId="62"/>
    <cellStyle name="Comma 3 2 2" xfId="134"/>
    <cellStyle name="Comma 3 3" xfId="132"/>
    <cellStyle name="Comma 4" xfId="52"/>
    <cellStyle name="Comma 5" xfId="55"/>
    <cellStyle name="Comma 6" xfId="54"/>
    <cellStyle name="Comma 7" xfId="56"/>
    <cellStyle name="Comma 8" xfId="57"/>
    <cellStyle name="Comma 9" xfId="51"/>
    <cellStyle name="Currency 2" xfId="3"/>
    <cellStyle name="Currency 2 2" xfId="4"/>
    <cellStyle name="Currency 2 3" xfId="5"/>
    <cellStyle name="Currency 2 4" xfId="6"/>
    <cellStyle name="Currency 2 5" xfId="43"/>
    <cellStyle name="Explanatory Text" xfId="85" builtinId="53" customBuiltin="1"/>
    <cellStyle name="Followed Hyperlink" xfId="67" builtinId="9" customBuiltin="1"/>
    <cellStyle name="Followed Hyperlink 2" xfId="160"/>
    <cellStyle name="Good" xfId="75" builtinId="26" customBuiltin="1"/>
    <cellStyle name="Heading 1" xfId="65" builtinId="16" customBuiltin="1"/>
    <cellStyle name="Heading 1 2" xfId="114"/>
    <cellStyle name="Heading 1 3 2" xfId="163"/>
    <cellStyle name="Heading 1 4" xfId="161"/>
    <cellStyle name="Heading 1 5" xfId="145"/>
    <cellStyle name="Heading 1 table" xfId="166"/>
    <cellStyle name="Heading 2" xfId="72" builtinId="17" customBuiltin="1"/>
    <cellStyle name="Heading 2 2" xfId="115"/>
    <cellStyle name="Heading 2 3" xfId="164"/>
    <cellStyle name="Heading 2 4" xfId="162"/>
    <cellStyle name="Heading 2 5" xfId="152"/>
    <cellStyle name="Heading 2 table" xfId="112"/>
    <cellStyle name="Heading 3" xfId="73" builtinId="18" customBuiltin="1"/>
    <cellStyle name="Heading 4" xfId="74" builtinId="19" customBuiltin="1"/>
    <cellStyle name="Hyperlink" xfId="53" builtinId="8" customBuiltin="1"/>
    <cellStyle name="Hyperlink 2" xfId="42"/>
    <cellStyle name="Hyperlink 3" xfId="116"/>
    <cellStyle name="Hyperlink 3 2" xfId="150"/>
    <cellStyle name="Hyperlink 4" xfId="111"/>
    <cellStyle name="Hyperlink 4 2" xfId="155"/>
    <cellStyle name="Hyperlink 5" xfId="156"/>
    <cellStyle name="Hyperlink 6" xfId="153"/>
    <cellStyle name="Hyperlink 7" xfId="158"/>
    <cellStyle name="Hyperlink 8" xfId="146"/>
    <cellStyle name="Input" xfId="78" builtinId="20" customBuiltin="1"/>
    <cellStyle name="Input 2" xfId="7"/>
    <cellStyle name="Linked Cell" xfId="81" builtinId="24" customBuiltin="1"/>
    <cellStyle name="Neutral" xfId="77" builtinId="28" customBuiltin="1"/>
    <cellStyle name="Neutral 2" xfId="125"/>
    <cellStyle name="Normal" xfId="0" builtinId="0" customBuiltin="1"/>
    <cellStyle name="Normal 10" xfId="8"/>
    <cellStyle name="Normal 11" xfId="9"/>
    <cellStyle name="Normal 12" xfId="1"/>
    <cellStyle name="Normal 12 2" xfId="136"/>
    <cellStyle name="Normal 13" xfId="58"/>
    <cellStyle name="Normal 13 2" xfId="141"/>
    <cellStyle name="Normal 14" xfId="61"/>
    <cellStyle name="Normal 14 2" xfId="120"/>
    <cellStyle name="Normal 15" xfId="143"/>
    <cellStyle name="Normal 2" xfId="10"/>
    <cellStyle name="Normal 2 2" xfId="11"/>
    <cellStyle name="Normal 2 2 2" xfId="63"/>
    <cellStyle name="Normal 2 2 3" xfId="165"/>
    <cellStyle name="Normal 2 3" xfId="12"/>
    <cellStyle name="Normal 2 3 2" xfId="139"/>
    <cellStyle name="Normal 2 4" xfId="13"/>
    <cellStyle name="Normal 2 4 2" xfId="142"/>
    <cellStyle name="Normal 2 5" xfId="59"/>
    <cellStyle name="Normal 2 5 2" xfId="122"/>
    <cellStyle name="Normal 2 6" xfId="117"/>
    <cellStyle name="Normal 2 6 2" xfId="148"/>
    <cellStyle name="Normal 2 7" xfId="119"/>
    <cellStyle name="Normal 2 8" xfId="147"/>
    <cellStyle name="Normal 3" xfId="14"/>
    <cellStyle name="Normal 3 2" xfId="15"/>
    <cellStyle name="Normal 3 2 2" xfId="16"/>
    <cellStyle name="Normal 3 2 3" xfId="60"/>
    <cellStyle name="Normal 3 2 4" xfId="140"/>
    <cellStyle name="Normal 3 3" xfId="17"/>
    <cellStyle name="Normal 3 4" xfId="64"/>
    <cellStyle name="Normal 3 5" xfId="149"/>
    <cellStyle name="Normal 4" xfId="18"/>
    <cellStyle name="Normal 4 2" xfId="19"/>
    <cellStyle name="Normal 4 2 2" xfId="20"/>
    <cellStyle name="Normal 4 2 3" xfId="44"/>
    <cellStyle name="Normal 4 3" xfId="21"/>
    <cellStyle name="Normal 4 4" xfId="113"/>
    <cellStyle name="Normal 4 5" xfId="123"/>
    <cellStyle name="Normal 5" xfId="22"/>
    <cellStyle name="Normal 5 2" xfId="23"/>
    <cellStyle name="Normal 5 2 2" xfId="24"/>
    <cellStyle name="Normal 5 2 3" xfId="45"/>
    <cellStyle name="Normal 5 3" xfId="25"/>
    <cellStyle name="Normal 6" xfId="26"/>
    <cellStyle name="Normal 6 2" xfId="27"/>
    <cellStyle name="Normal 6 2 2" xfId="28"/>
    <cellStyle name="Normal 6 3" xfId="29"/>
    <cellStyle name="Normal 6 4" xfId="30"/>
    <cellStyle name="Normal 6 5" xfId="31"/>
    <cellStyle name="Normal 6 6" xfId="46"/>
    <cellStyle name="Normal 6 7" xfId="121"/>
    <cellStyle name="Normal 7" xfId="32"/>
    <cellStyle name="Normal 7 2" xfId="33"/>
    <cellStyle name="Normal 7 3" xfId="34"/>
    <cellStyle name="Normal 7 4" xfId="35"/>
    <cellStyle name="Normal 7 5" xfId="47"/>
    <cellStyle name="Normal 8" xfId="36"/>
    <cellStyle name="Normal 8 2" xfId="37"/>
    <cellStyle name="Normal 8 2 2" xfId="135"/>
    <cellStyle name="Normal 8 3" xfId="38"/>
    <cellStyle name="Normal 8 4" xfId="48"/>
    <cellStyle name="Normal 9" xfId="39"/>
    <cellStyle name="Normal 9 2" xfId="133"/>
    <cellStyle name="Note" xfId="84" builtinId="10" customBuiltin="1"/>
    <cellStyle name="NoteStyle" xfId="159"/>
    <cellStyle name="NoteText" xfId="70"/>
    <cellStyle name="Output" xfId="79" builtinId="21" customBuiltin="1"/>
    <cellStyle name="Percent 2" xfId="50"/>
    <cellStyle name="Percent 2 2" xfId="118"/>
    <cellStyle name="Percent 2 3" xfId="127"/>
    <cellStyle name="Percent 3" xfId="128"/>
    <cellStyle name="Percent 4" xfId="126"/>
    <cellStyle name="Percent 5" xfId="129"/>
    <cellStyle name="Percent 5 2" xfId="130"/>
    <cellStyle name="Percent 6" xfId="138"/>
    <cellStyle name="Percent 7" xfId="137"/>
    <cellStyle name="Percent 8" xfId="144"/>
    <cellStyle name="Style 1" xfId="40"/>
    <cellStyle name="Style 2" xfId="41"/>
    <cellStyle name="TableHeading" xfId="68"/>
    <cellStyle name="TableSubHeading" xfId="69"/>
    <cellStyle name="Title" xfId="71" builtinId="15" customBuiltin="1"/>
    <cellStyle name="Total" xfId="86" builtinId="25" customBuiltin="1"/>
    <cellStyle name="Warning Text" xfId="83" builtinId="11" customBuiltin="1"/>
  </cellStyles>
  <dxfs count="0"/>
  <tableStyles count="2" defaultTableStyle="TableStyleMedium2" defaultPivotStyle="PivotStyleLight16">
    <tableStyle name="Table Style 1" pivot="0" count="0"/>
    <tableStyle name="Table Style 2" pivot="0" count="0"/>
  </tableStyles>
  <colors>
    <mruColors>
      <color rgb="FFABDDA4"/>
      <color rgb="FF2B8C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6907777777777775"/>
        </c:manualLayout>
      </c:layout>
      <c:barChart>
        <c:barDir val="col"/>
        <c:grouping val="clustered"/>
        <c:varyColors val="0"/>
        <c:ser>
          <c:idx val="0"/>
          <c:order val="0"/>
          <c:tx>
            <c:v>Percentage</c:v>
          </c:tx>
          <c:spPr>
            <a:solidFill>
              <a:schemeClr val="bg1">
                <a:lumMod val="65000"/>
              </a:schemeClr>
            </a:solidFill>
            <a:ln>
              <a:noFill/>
            </a:ln>
            <a:effectLst/>
          </c:spPr>
          <c:invertIfNegative val="0"/>
          <c:dLbls>
            <c:dLbl>
              <c:idx val="0"/>
              <c:layout/>
              <c:tx>
                <c:rich>
                  <a:bodyPr/>
                  <a:lstStyle/>
                  <a:p>
                    <a:fld id="{2ED4BAA0-C2D8-4728-81F7-939047ACE625}"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2764C0E4-3CD8-4C24-AFE0-266AD5BF2BCF}"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4221ADEB-7F3B-47BF-8D4D-ED3080E3B4B9}"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3EE1DCBB-1356-4CFD-BA82-CAD518359C96}"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4A4625E0-95B8-47D5-A3BB-70593DFE06EB}"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61B07385-FD72-4803-B23A-5D0FB5EF7504}"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Age!$I$7:$N$7</c:f>
              <c:strCache>
                <c:ptCount val="6"/>
                <c:pt idx="0">
                  <c:v>&lt;20</c:v>
                </c:pt>
                <c:pt idx="1">
                  <c:v>20−24</c:v>
                </c:pt>
                <c:pt idx="2">
                  <c:v>25−29</c:v>
                </c:pt>
                <c:pt idx="3">
                  <c:v>30−34</c:v>
                </c:pt>
                <c:pt idx="4">
                  <c:v>35−39</c:v>
                </c:pt>
                <c:pt idx="5">
                  <c:v>40+</c:v>
                </c:pt>
              </c:strCache>
            </c:strRef>
          </c:cat>
          <c:val>
            <c:numRef>
              <c:f>Age!$I$17:$N$17</c:f>
              <c:numCache>
                <c:formatCode>0.0</c:formatCode>
                <c:ptCount val="6"/>
                <c:pt idx="0">
                  <c:v>5.6612693535043137</c:v>
                </c:pt>
                <c:pt idx="1">
                  <c:v>18.366623330575582</c:v>
                </c:pt>
                <c:pt idx="2">
                  <c:v>25.978016782886183</c:v>
                </c:pt>
                <c:pt idx="3">
                  <c:v>28.510645482634612</c:v>
                </c:pt>
                <c:pt idx="4">
                  <c:v>17.071605855437554</c:v>
                </c:pt>
                <c:pt idx="5">
                  <c:v>4.4118391949617575</c:v>
                </c:pt>
              </c:numCache>
            </c:numRef>
          </c:val>
          <c:extLst>
            <c:ext xmlns:c15="http://schemas.microsoft.com/office/drawing/2012/chart" uri="{02D57815-91ED-43cb-92C2-25804820EDAC}">
              <c15:datalabelsRange>
                <c15:f>Age!$B$17:$G$17</c15:f>
                <c15:dlblRangeCache>
                  <c:ptCount val="6"/>
                  <c:pt idx="0">
                    <c:v>3353</c:v>
                  </c:pt>
                  <c:pt idx="1">
                    <c:v>10878</c:v>
                  </c:pt>
                  <c:pt idx="2">
                    <c:v>15386</c:v>
                  </c:pt>
                  <c:pt idx="3">
                    <c:v>16886</c:v>
                  </c:pt>
                  <c:pt idx="4">
                    <c:v>10111</c:v>
                  </c:pt>
                  <c:pt idx="5">
                    <c:v>2613</c:v>
                  </c:pt>
                </c15:dlblRangeCache>
              </c15:datalabelsRange>
            </c:ext>
          </c:extLst>
        </c:ser>
        <c:dLbls>
          <c:showLegendKey val="0"/>
          <c:showVal val="0"/>
          <c:showCatName val="0"/>
          <c:showSerName val="0"/>
          <c:showPercent val="0"/>
          <c:showBubbleSize val="0"/>
        </c:dLbls>
        <c:gapWidth val="100"/>
        <c:axId val="813161608"/>
        <c:axId val="813170232"/>
      </c:barChart>
      <c:catAx>
        <c:axId val="81316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0232"/>
        <c:crosses val="autoZero"/>
        <c:auto val="1"/>
        <c:lblAlgn val="ctr"/>
        <c:lblOffset val="100"/>
        <c:noMultiLvlLbl val="0"/>
      </c:catAx>
      <c:valAx>
        <c:axId val="81317023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26877394636016"/>
          <c:y val="7.4012777777777775E-2"/>
          <c:w val="0.70603735632183895"/>
          <c:h val="0.82720944444444444"/>
        </c:manualLayout>
      </c:layout>
      <c:barChart>
        <c:barDir val="bar"/>
        <c:grouping val="stacked"/>
        <c:varyColors val="0"/>
        <c:ser>
          <c:idx val="0"/>
          <c:order val="0"/>
          <c:tx>
            <c:v>Emergency caesarean</c:v>
          </c:tx>
          <c:spPr>
            <a:solidFill>
              <a:srgbClr val="2B8CBE"/>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(BirthType!$E$30:$E$35,BirthType!$E$37:$E$40,BirthType!$E$43:$E$47)</c:f>
              <c:numCache>
                <c:formatCode>0.0</c:formatCode>
                <c:ptCount val="15"/>
                <c:pt idx="0">
                  <c:v>13.310996040207126</c:v>
                </c:pt>
                <c:pt idx="1">
                  <c:v>12.854726555158805</c:v>
                </c:pt>
                <c:pt idx="2">
                  <c:v>13.980698043363299</c:v>
                </c:pt>
                <c:pt idx="3">
                  <c:v>14.615060494793234</c:v>
                </c:pt>
                <c:pt idx="4">
                  <c:v>14.910516790669615</c:v>
                </c:pt>
                <c:pt idx="5">
                  <c:v>15.803921568627452</c:v>
                </c:pt>
                <c:pt idx="6">
                  <c:v>11.65872125630959</c:v>
                </c:pt>
                <c:pt idx="7">
                  <c:v>14.914659435316638</c:v>
                </c:pt>
                <c:pt idx="8">
                  <c:v>17.685643564356436</c:v>
                </c:pt>
                <c:pt idx="9">
                  <c:v>14.238802938488101</c:v>
                </c:pt>
                <c:pt idx="10">
                  <c:v>15.605647758236312</c:v>
                </c:pt>
                <c:pt idx="11">
                  <c:v>15.039404553415062</c:v>
                </c:pt>
                <c:pt idx="12">
                  <c:v>13.896820864268037</c:v>
                </c:pt>
                <c:pt idx="13">
                  <c:v>13.704318936877078</c:v>
                </c:pt>
                <c:pt idx="14">
                  <c:v>13.580755205269968</c:v>
                </c:pt>
              </c:numCache>
            </c:numRef>
          </c:val>
        </c:ser>
        <c:ser>
          <c:idx val="1"/>
          <c:order val="1"/>
          <c:tx>
            <c:v>Elective caesarean</c:v>
          </c:tx>
          <c:spPr>
            <a:solidFill>
              <a:schemeClr val="bg1">
                <a:lumMod val="65000"/>
              </a:schemeClr>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(BirthType!$F$30:$F$35,BirthType!$F$37:$F$40,BirthType!$F$43:$F$47)</c:f>
              <c:numCache>
                <c:formatCode>0.0</c:formatCode>
                <c:ptCount val="15"/>
                <c:pt idx="0">
                  <c:v>2.2235759975632043</c:v>
                </c:pt>
                <c:pt idx="1">
                  <c:v>5.4219131742153728</c:v>
                </c:pt>
                <c:pt idx="2">
                  <c:v>9.2808038075092547</c:v>
                </c:pt>
                <c:pt idx="3">
                  <c:v>13.651959308974899</c:v>
                </c:pt>
                <c:pt idx="4">
                  <c:v>20.098532073195255</c:v>
                </c:pt>
                <c:pt idx="5">
                  <c:v>26.784313725490193</c:v>
                </c:pt>
                <c:pt idx="6">
                  <c:v>7.9570947840717885</c:v>
                </c:pt>
                <c:pt idx="7">
                  <c:v>8.4383474238315515</c:v>
                </c:pt>
                <c:pt idx="8">
                  <c:v>13.477722772277229</c:v>
                </c:pt>
                <c:pt idx="9">
                  <c:v>14.384373201530181</c:v>
                </c:pt>
                <c:pt idx="10">
                  <c:v>16.757493188010901</c:v>
                </c:pt>
                <c:pt idx="11">
                  <c:v>14.426444833625219</c:v>
                </c:pt>
                <c:pt idx="12">
                  <c:v>13.030649152865029</c:v>
                </c:pt>
                <c:pt idx="13">
                  <c:v>11.295681063122924</c:v>
                </c:pt>
                <c:pt idx="14">
                  <c:v>8.563698388424891</c:v>
                </c:pt>
              </c:numCache>
            </c:numRef>
          </c:val>
        </c:ser>
        <c:dLbls>
          <c:showLegendKey val="0"/>
          <c:showVal val="0"/>
          <c:showCatName val="0"/>
          <c:showSerName val="0"/>
          <c:showPercent val="0"/>
          <c:showBubbleSize val="0"/>
        </c:dLbls>
        <c:gapWidth val="100"/>
        <c:overlap val="100"/>
        <c:axId val="712046016"/>
        <c:axId val="712049152"/>
      </c:barChart>
      <c:catAx>
        <c:axId val="71204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9152"/>
        <c:crosses val="autoZero"/>
        <c:auto val="1"/>
        <c:lblAlgn val="ctr"/>
        <c:lblOffset val="100"/>
        <c:noMultiLvlLbl val="0"/>
      </c:catAx>
      <c:valAx>
        <c:axId val="71204915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6016"/>
        <c:crosses val="autoZero"/>
        <c:crossBetween val="between"/>
      </c:valAx>
      <c:spPr>
        <a:noFill/>
        <a:ln>
          <a:noFill/>
        </a:ln>
        <a:effectLst/>
      </c:spPr>
    </c:plotArea>
    <c:legend>
      <c:legendPos val="r"/>
      <c:layout>
        <c:manualLayout>
          <c:xMode val="edge"/>
          <c:yMode val="edge"/>
          <c:x val="0.2298611111111111"/>
          <c:y val="0.92007249999999996"/>
          <c:w val="0.48305076628352489"/>
          <c:h val="5.591027777777778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34942528735634"/>
          <c:y val="9.7139197530864196E-2"/>
          <c:w val="0.68878754789272034"/>
          <c:h val="0.88523611111111111"/>
        </c:manualLayout>
      </c:layout>
      <c:barChart>
        <c:barDir val="bar"/>
        <c:grouping val="stacked"/>
        <c:varyColors val="0"/>
        <c:ser>
          <c:idx val="0"/>
          <c:order val="0"/>
          <c:tx>
            <c:strRef>
              <c:f>Gestation!$B$92</c:f>
              <c:strCache>
                <c:ptCount val="1"/>
                <c:pt idx="0">
                  <c:v>Babies born at term with low birthweight1</c:v>
                </c:pt>
              </c:strCache>
            </c:strRef>
          </c:tx>
          <c:spPr>
            <a:solidFill>
              <a:schemeClr val="bg1">
                <a:lumMod val="65000"/>
              </a:schemeClr>
            </a:solidFill>
            <a:ln>
              <a:noFill/>
            </a:ln>
            <a:effectLst/>
          </c:spPr>
          <c:invertIfNegative val="0"/>
          <c:dPt>
            <c:idx val="6"/>
            <c:invertIfNegative val="0"/>
            <c:bubble3D val="0"/>
            <c:spPr>
              <a:solidFill>
                <a:srgbClr val="2B8CBE"/>
              </a:solidFill>
              <a:ln>
                <a:noFill/>
              </a:ln>
              <a:effectLst/>
            </c:spPr>
          </c:dPt>
          <c:dPt>
            <c:idx val="7"/>
            <c:invertIfNegative val="0"/>
            <c:bubble3D val="0"/>
            <c:spPr>
              <a:solidFill>
                <a:srgbClr val="2B8CBE"/>
              </a:solidFill>
              <a:ln>
                <a:noFill/>
              </a:ln>
              <a:effectLst/>
            </c:spPr>
          </c:dPt>
          <c:dPt>
            <c:idx val="8"/>
            <c:invertIfNegative val="0"/>
            <c:bubble3D val="0"/>
            <c:spPr>
              <a:solidFill>
                <a:srgbClr val="2B8CBE"/>
              </a:solidFill>
              <a:ln>
                <a:noFill/>
              </a:ln>
              <a:effectLst/>
            </c:spPr>
          </c:dPt>
          <c:dPt>
            <c:idx val="9"/>
            <c:invertIfNegative val="0"/>
            <c:bubble3D val="0"/>
            <c:spPr>
              <a:solidFill>
                <a:srgbClr val="2B8CBE"/>
              </a:solidFill>
              <a:ln>
                <a:noFill/>
              </a:ln>
              <a:effectLst/>
            </c:spPr>
          </c:dPt>
          <c:cat>
            <c:multiLvlStrRef>
              <c:f>Extra!$D$3:$E$17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Maternal age group (years)</c:v>
                  </c:pt>
                  <c:pt idx="6">
                    <c:v>Ethnic group</c:v>
                  </c:pt>
                  <c:pt idx="10">
                    <c:v>Deprivation quintile</c:v>
                  </c:pt>
                </c:lvl>
              </c:multiLvlStrCache>
            </c:multiLvlStrRef>
          </c:cat>
          <c:val>
            <c:numRef>
              <c:f>(Gestation!$K$97:$K$102,Gestation!$K$105:$K$108,Gestation!$K$111:$K$115)</c:f>
              <c:numCache>
                <c:formatCode>0.0</c:formatCode>
                <c:ptCount val="15"/>
                <c:pt idx="0">
                  <c:v>2.0129648584100988</c:v>
                </c:pt>
                <c:pt idx="1">
                  <c:v>2.182725288431556</c:v>
                </c:pt>
                <c:pt idx="2">
                  <c:v>2.0412642669007903</c:v>
                </c:pt>
                <c:pt idx="3">
                  <c:v>1.7732616058975894</c:v>
                </c:pt>
                <c:pt idx="4">
                  <c:v>1.6926353547808544</c:v>
                </c:pt>
                <c:pt idx="5">
                  <c:v>2.9904848210240145</c:v>
                </c:pt>
                <c:pt idx="6">
                  <c:v>2.3536334215945867</c:v>
                </c:pt>
                <c:pt idx="7">
                  <c:v>1.3787234042553191</c:v>
                </c:pt>
                <c:pt idx="8">
                  <c:v>3.2410444823513975</c:v>
                </c:pt>
                <c:pt idx="9">
                  <c:v>1.5220041687969481</c:v>
                </c:pt>
                <c:pt idx="10">
                  <c:v>1.4803748472090181</c:v>
                </c:pt>
                <c:pt idx="11">
                  <c:v>1.4807738237401482</c:v>
                </c:pt>
                <c:pt idx="12">
                  <c:v>2.0977531679267383</c:v>
                </c:pt>
                <c:pt idx="13">
                  <c:v>2.0750000000000002</c:v>
                </c:pt>
                <c:pt idx="14">
                  <c:v>2.3275580254985289</c:v>
                </c:pt>
              </c:numCache>
            </c:numRef>
          </c:val>
        </c:ser>
        <c:dLbls>
          <c:showLegendKey val="0"/>
          <c:showVal val="0"/>
          <c:showCatName val="0"/>
          <c:showSerName val="0"/>
          <c:showPercent val="0"/>
          <c:showBubbleSize val="0"/>
        </c:dLbls>
        <c:gapWidth val="100"/>
        <c:overlap val="100"/>
        <c:axId val="712049936"/>
        <c:axId val="712047584"/>
      </c:barChart>
      <c:catAx>
        <c:axId val="71204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7584"/>
        <c:crosses val="autoZero"/>
        <c:auto val="1"/>
        <c:lblAlgn val="ctr"/>
        <c:lblOffset val="100"/>
        <c:noMultiLvlLbl val="0"/>
      </c:catAx>
      <c:valAx>
        <c:axId val="712047584"/>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9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26877394636016"/>
          <c:y val="7.4012777777777775E-2"/>
          <c:w val="0.70603735632183895"/>
          <c:h val="0.82720944444444444"/>
        </c:manualLayout>
      </c:layout>
      <c:barChart>
        <c:barDir val="bar"/>
        <c:grouping val="stacked"/>
        <c:varyColors val="0"/>
        <c:ser>
          <c:idx val="0"/>
          <c:order val="0"/>
          <c:tx>
            <c:strRef>
              <c:f>Bfeed!$H$7</c:f>
              <c:strCache>
                <c:ptCount val="1"/>
                <c:pt idx="0">
                  <c:v>Exclusive</c:v>
                </c:pt>
              </c:strCache>
            </c:strRef>
          </c:tx>
          <c:spPr>
            <a:solidFill>
              <a:srgbClr val="2B8CBE"/>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(Bfeed!$H$11:$H$16,Bfeed!$H$18:$H$21,Bfeed!$H$24:$H$28)</c:f>
              <c:numCache>
                <c:formatCode>0.0</c:formatCode>
                <c:ptCount val="15"/>
                <c:pt idx="0">
                  <c:v>62.791617240015817</c:v>
                </c:pt>
                <c:pt idx="1">
                  <c:v>67.800348229831684</c:v>
                </c:pt>
                <c:pt idx="2">
                  <c:v>71.41154976566844</c:v>
                </c:pt>
                <c:pt idx="3">
                  <c:v>72.247984590140547</c:v>
                </c:pt>
                <c:pt idx="4">
                  <c:v>69.952095808383234</c:v>
                </c:pt>
                <c:pt idx="5">
                  <c:v>63.817809621289669</c:v>
                </c:pt>
                <c:pt idx="6">
                  <c:v>69.343917814615921</c:v>
                </c:pt>
                <c:pt idx="7">
                  <c:v>66.206729605422424</c:v>
                </c:pt>
                <c:pt idx="8">
                  <c:v>63.484190948543088</c:v>
                </c:pt>
                <c:pt idx="9">
                  <c:v>72.672245693857647</c:v>
                </c:pt>
                <c:pt idx="10">
                  <c:v>71.95139592072907</c:v>
                </c:pt>
                <c:pt idx="11">
                  <c:v>71.816702140979089</c:v>
                </c:pt>
                <c:pt idx="12">
                  <c:v>71.468113374667851</c:v>
                </c:pt>
                <c:pt idx="13">
                  <c:v>69.112245812057694</c:v>
                </c:pt>
                <c:pt idx="14">
                  <c:v>67.365363479353107</c:v>
                </c:pt>
              </c:numCache>
            </c:numRef>
          </c:val>
        </c:ser>
        <c:ser>
          <c:idx val="1"/>
          <c:order val="1"/>
          <c:tx>
            <c:strRef>
              <c:f>Bfeed!$I$7</c:f>
              <c:strCache>
                <c:ptCount val="1"/>
                <c:pt idx="0">
                  <c:v>Fully</c:v>
                </c:pt>
              </c:strCache>
            </c:strRef>
          </c:tx>
          <c:spPr>
            <a:solidFill>
              <a:schemeClr val="bg1">
                <a:lumMod val="65000"/>
              </a:schemeClr>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(Bfeed!$I$11:$I$16,Bfeed!$I$18:$I$21,Bfeed!$I$24:$I$28)</c:f>
              <c:numCache>
                <c:formatCode>0.0</c:formatCode>
                <c:ptCount val="15"/>
                <c:pt idx="0">
                  <c:v>8.8572558323447996</c:v>
                </c:pt>
                <c:pt idx="1">
                  <c:v>8.5548461984910027</c:v>
                </c:pt>
                <c:pt idx="2">
                  <c:v>8.8887123679402649</c:v>
                </c:pt>
                <c:pt idx="3">
                  <c:v>9.987871869872297</c:v>
                </c:pt>
                <c:pt idx="4">
                  <c:v>10</c:v>
                </c:pt>
                <c:pt idx="5">
                  <c:v>11.412487205731832</c:v>
                </c:pt>
                <c:pt idx="6">
                  <c:v>8.2730173554362221</c:v>
                </c:pt>
                <c:pt idx="7">
                  <c:v>9.101912369886227</c:v>
                </c:pt>
                <c:pt idx="8">
                  <c:v>12.755734655920644</c:v>
                </c:pt>
                <c:pt idx="9">
                  <c:v>9.2378940526486826</c:v>
                </c:pt>
                <c:pt idx="10">
                  <c:v>11.06610733400839</c:v>
                </c:pt>
                <c:pt idx="11">
                  <c:v>10.179040941529987</c:v>
                </c:pt>
                <c:pt idx="12">
                  <c:v>9.1452612931798054</c:v>
                </c:pt>
                <c:pt idx="13">
                  <c:v>8.7790020603780334</c:v>
                </c:pt>
                <c:pt idx="14">
                  <c:v>8.9574501491599943</c:v>
                </c:pt>
              </c:numCache>
            </c:numRef>
          </c:val>
        </c:ser>
        <c:ser>
          <c:idx val="2"/>
          <c:order val="2"/>
          <c:tx>
            <c:strRef>
              <c:f>Bfeed!$J$7</c:f>
              <c:strCache>
                <c:ptCount val="1"/>
                <c:pt idx="0">
                  <c:v>Partial</c:v>
                </c:pt>
              </c:strCache>
            </c:strRef>
          </c:tx>
          <c:spPr>
            <a:solidFill>
              <a:srgbClr val="ABDDA4"/>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(Bfeed!$J$11:$J$16,Bfeed!$J$18:$J$21,Bfeed!$J$24:$J$28)</c:f>
              <c:numCache>
                <c:formatCode>0.0</c:formatCode>
                <c:ptCount val="15"/>
                <c:pt idx="0">
                  <c:v>14.86753657572163</c:v>
                </c:pt>
                <c:pt idx="1">
                  <c:v>13.209518282066163</c:v>
                </c:pt>
                <c:pt idx="2">
                  <c:v>12.550639447136389</c:v>
                </c:pt>
                <c:pt idx="3">
                  <c:v>12.470571448954841</c:v>
                </c:pt>
                <c:pt idx="4">
                  <c:v>14.203592814371257</c:v>
                </c:pt>
                <c:pt idx="5">
                  <c:v>17.860798362333675</c:v>
                </c:pt>
                <c:pt idx="6">
                  <c:v>12.032064752120787</c:v>
                </c:pt>
                <c:pt idx="7">
                  <c:v>16.412490922294847</c:v>
                </c:pt>
                <c:pt idx="8">
                  <c:v>21.032238065716058</c:v>
                </c:pt>
                <c:pt idx="9">
                  <c:v>11.358466038349041</c:v>
                </c:pt>
                <c:pt idx="10">
                  <c:v>12.715174309272385</c:v>
                </c:pt>
                <c:pt idx="11">
                  <c:v>13.021159383998999</c:v>
                </c:pt>
                <c:pt idx="12">
                  <c:v>12.987156775907883</c:v>
                </c:pt>
                <c:pt idx="13">
                  <c:v>13.885156319985667</c:v>
                </c:pt>
                <c:pt idx="14">
                  <c:v>13.479353116658816</c:v>
                </c:pt>
              </c:numCache>
            </c:numRef>
          </c:val>
        </c:ser>
        <c:dLbls>
          <c:showLegendKey val="0"/>
          <c:showVal val="0"/>
          <c:showCatName val="0"/>
          <c:showSerName val="0"/>
          <c:showPercent val="0"/>
          <c:showBubbleSize val="0"/>
        </c:dLbls>
        <c:gapWidth val="100"/>
        <c:overlap val="100"/>
        <c:axId val="712051896"/>
        <c:axId val="712050328"/>
      </c:barChart>
      <c:catAx>
        <c:axId val="7120518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50328"/>
        <c:crosses val="autoZero"/>
        <c:auto val="1"/>
        <c:lblAlgn val="ctr"/>
        <c:lblOffset val="100"/>
        <c:noMultiLvlLbl val="0"/>
      </c:catAx>
      <c:valAx>
        <c:axId val="712050328"/>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51896"/>
        <c:crosses val="autoZero"/>
        <c:crossBetween val="between"/>
      </c:valAx>
      <c:spPr>
        <a:noFill/>
        <a:ln>
          <a:noFill/>
        </a:ln>
        <a:effectLst/>
      </c:spPr>
    </c:plotArea>
    <c:legend>
      <c:legendPos val="r"/>
      <c:layout>
        <c:manualLayout>
          <c:xMode val="edge"/>
          <c:yMode val="edge"/>
          <c:x val="0.25419061302681994"/>
          <c:y val="0.92007249999999996"/>
          <c:w val="0.48305076628352489"/>
          <c:h val="5.591027777777778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0046877110268024"/>
        </c:manualLayout>
      </c:layout>
      <c:barChart>
        <c:barDir val="col"/>
        <c:grouping val="clustered"/>
        <c:varyColors val="0"/>
        <c:ser>
          <c:idx val="0"/>
          <c:order val="0"/>
          <c:tx>
            <c:strRef>
              <c:f>Babies!$A$10</c:f>
              <c:strCache>
                <c:ptCount val="1"/>
                <c:pt idx="0">
                  <c:v>Maternal age group (years)</c:v>
                </c:pt>
              </c:strCache>
            </c:strRef>
          </c:tx>
          <c:spPr>
            <a:solidFill>
              <a:schemeClr val="bg1">
                <a:lumMod val="65000"/>
              </a:schemeClr>
            </a:solidFill>
            <a:ln>
              <a:noFill/>
            </a:ln>
            <a:effectLst/>
          </c:spPr>
          <c:invertIfNegative val="0"/>
          <c:dLbls>
            <c:dLbl>
              <c:idx val="0"/>
              <c:layout/>
              <c:tx>
                <c:rich>
                  <a:bodyPr/>
                  <a:lstStyle/>
                  <a:p>
                    <a:fld id="{89EA5473-AB94-48B3-8A7A-A336E3427FB7}"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5EACD5A7-6351-4748-820A-272F21A9BB0F}"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F01F5450-C4C1-4BB0-B0FA-07F2CA1B31D0}"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6E6FD65D-664D-4371-B384-09199132B6FD}"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E2E5F2D3-EA91-491A-BA93-A609C79B71AF}"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772800B8-EE05-477C-A918-C7B62E095CD0}"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Babies!$A$11:$A$16</c:f>
              <c:strCache>
                <c:ptCount val="6"/>
                <c:pt idx="0">
                  <c:v> &lt;20</c:v>
                </c:pt>
                <c:pt idx="1">
                  <c:v>20−24</c:v>
                </c:pt>
                <c:pt idx="2">
                  <c:v>25−29</c:v>
                </c:pt>
                <c:pt idx="3">
                  <c:v>30−34</c:v>
                </c:pt>
                <c:pt idx="4">
                  <c:v>35−39</c:v>
                </c:pt>
                <c:pt idx="5">
                  <c:v>40+</c:v>
                </c:pt>
              </c:strCache>
            </c:strRef>
          </c:cat>
          <c:val>
            <c:numRef>
              <c:f>Babies!$G$11:$G$16</c:f>
              <c:numCache>
                <c:formatCode>0.0</c:formatCode>
                <c:ptCount val="6"/>
                <c:pt idx="0">
                  <c:v>5.6004308023694129</c:v>
                </c:pt>
                <c:pt idx="1">
                  <c:v>18.288906838987614</c:v>
                </c:pt>
                <c:pt idx="2">
                  <c:v>25.959208400646204</c:v>
                </c:pt>
                <c:pt idx="3">
                  <c:v>28.581044695745828</c:v>
                </c:pt>
                <c:pt idx="4">
                  <c:v>17.186658589122239</c:v>
                </c:pt>
                <c:pt idx="5">
                  <c:v>4.3837506731287021</c:v>
                </c:pt>
              </c:numCache>
            </c:numRef>
          </c:val>
          <c:extLst>
            <c:ext xmlns:c15="http://schemas.microsoft.com/office/drawing/2012/chart" uri="{02D57815-91ED-43cb-92C2-25804820EDAC}">
              <c15:datalabelsRange>
                <c15:f>Babies!$D$11:$D$16</c15:f>
                <c15:dlblRangeCache>
                  <c:ptCount val="6"/>
                  <c:pt idx="0">
                    <c:v>3328</c:v>
                  </c:pt>
                  <c:pt idx="1">
                    <c:v>10868</c:v>
                  </c:pt>
                  <c:pt idx="2">
                    <c:v>15426</c:v>
                  </c:pt>
                  <c:pt idx="3">
                    <c:v>16984</c:v>
                  </c:pt>
                  <c:pt idx="4">
                    <c:v>10213</c:v>
                  </c:pt>
                  <c:pt idx="5">
                    <c:v>2605</c:v>
                  </c:pt>
                </c15:dlblRangeCache>
              </c15:datalabelsRange>
            </c:ext>
          </c:extLst>
        </c:ser>
        <c:dLbls>
          <c:showLegendKey val="0"/>
          <c:showVal val="0"/>
          <c:showCatName val="0"/>
          <c:showSerName val="0"/>
          <c:showPercent val="0"/>
          <c:showBubbleSize val="0"/>
        </c:dLbls>
        <c:gapWidth val="100"/>
        <c:axId val="712044056"/>
        <c:axId val="712043272"/>
      </c:barChart>
      <c:catAx>
        <c:axId val="71204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3272"/>
        <c:crosses val="autoZero"/>
        <c:auto val="1"/>
        <c:lblAlgn val="ctr"/>
        <c:lblOffset val="100"/>
        <c:noMultiLvlLbl val="0"/>
      </c:catAx>
      <c:valAx>
        <c:axId val="71204327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4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6907777777777775"/>
        </c:manualLayout>
      </c:layout>
      <c:barChart>
        <c:barDir val="col"/>
        <c:grouping val="clustered"/>
        <c:varyColors val="0"/>
        <c:ser>
          <c:idx val="0"/>
          <c:order val="0"/>
          <c:tx>
            <c:strRef>
              <c:f>Babies!$A$18</c:f>
              <c:strCache>
                <c:ptCount val="1"/>
                <c:pt idx="0">
                  <c:v>Ethnic group</c:v>
                </c:pt>
              </c:strCache>
            </c:strRef>
          </c:tx>
          <c:spPr>
            <a:solidFill>
              <a:srgbClr val="2B8CBE"/>
            </a:solidFill>
            <a:ln>
              <a:noFill/>
            </a:ln>
            <a:effectLst/>
          </c:spPr>
          <c:invertIfNegative val="0"/>
          <c:dLbls>
            <c:dLbl>
              <c:idx val="0"/>
              <c:layout/>
              <c:tx>
                <c:rich>
                  <a:bodyPr/>
                  <a:lstStyle/>
                  <a:p>
                    <a:fld id="{5F7A850F-9CC3-48CD-B44D-4FC7D3C6D980}"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5E98DC1F-1018-4A39-9797-2F93B5EBA3EA}"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B2F51838-FF4E-48E4-A906-F9D4708A288D}"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D146E1CA-F990-413A-A5B2-0E4427E34898}"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tx>
                <c:rich>
                  <a:bodyPr/>
                  <a:lstStyle/>
                  <a:p>
                    <a:fld id="{E5F0DFBC-2BA0-479D-ACDE-AA0E00E3859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Babies!$A$19:$A$22</c:f>
              <c:strCache>
                <c:ptCount val="4"/>
                <c:pt idx="0">
                  <c:v>Māori</c:v>
                </c:pt>
                <c:pt idx="1">
                  <c:v>Pacific peoples</c:v>
                </c:pt>
                <c:pt idx="2">
                  <c:v>Asian</c:v>
                </c:pt>
                <c:pt idx="3">
                  <c:v>European or Other</c:v>
                </c:pt>
              </c:strCache>
            </c:strRef>
          </c:cat>
          <c:val>
            <c:numRef>
              <c:f>Babies!$G$19:$G$22</c:f>
              <c:numCache>
                <c:formatCode>0.0</c:formatCode>
                <c:ptCount val="4"/>
                <c:pt idx="0">
                  <c:v>26.544433987631084</c:v>
                </c:pt>
                <c:pt idx="1">
                  <c:v>10.856413014251142</c:v>
                </c:pt>
                <c:pt idx="2">
                  <c:v>13.970489378865286</c:v>
                </c:pt>
                <c:pt idx="3">
                  <c:v>48.628663619252485</c:v>
                </c:pt>
              </c:numCache>
            </c:numRef>
          </c:val>
          <c:extLst>
            <c:ext xmlns:c15="http://schemas.microsoft.com/office/drawing/2012/chart" uri="{02D57815-91ED-43cb-92C2-25804820EDAC}">
              <c15:datalabelsRange>
                <c15:f>Babies!$D$19:$D$22</c15:f>
                <c15:dlblRangeCache>
                  <c:ptCount val="4"/>
                  <c:pt idx="0">
                    <c:v>15795</c:v>
                  </c:pt>
                  <c:pt idx="1">
                    <c:v>6460</c:v>
                  </c:pt>
                  <c:pt idx="2">
                    <c:v>8313</c:v>
                  </c:pt>
                  <c:pt idx="3">
                    <c:v>28936</c:v>
                  </c:pt>
                </c15:dlblRangeCache>
              </c15:datalabelsRange>
            </c:ext>
          </c:extLst>
        </c:ser>
        <c:dLbls>
          <c:showLegendKey val="0"/>
          <c:showVal val="0"/>
          <c:showCatName val="0"/>
          <c:showSerName val="0"/>
          <c:showPercent val="0"/>
          <c:showBubbleSize val="0"/>
        </c:dLbls>
        <c:gapWidth val="100"/>
        <c:axId val="712047192"/>
        <c:axId val="712051112"/>
      </c:barChart>
      <c:catAx>
        <c:axId val="712047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51112"/>
        <c:crosses val="autoZero"/>
        <c:auto val="1"/>
        <c:lblAlgn val="ctr"/>
        <c:lblOffset val="100"/>
        <c:noMultiLvlLbl val="0"/>
      </c:catAx>
      <c:valAx>
        <c:axId val="712051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7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0046877110268024"/>
        </c:manualLayout>
      </c:layout>
      <c:barChart>
        <c:barDir val="col"/>
        <c:grouping val="clustered"/>
        <c:varyColors val="0"/>
        <c:ser>
          <c:idx val="0"/>
          <c:order val="0"/>
          <c:tx>
            <c:strRef>
              <c:f>Babies!$A$24</c:f>
              <c:strCache>
                <c:ptCount val="1"/>
                <c:pt idx="0">
                  <c:v>Deprivation quintile</c:v>
                </c:pt>
              </c:strCache>
            </c:strRef>
          </c:tx>
          <c:spPr>
            <a:solidFill>
              <a:schemeClr val="bg1">
                <a:lumMod val="65000"/>
              </a:schemeClr>
            </a:solidFill>
            <a:ln>
              <a:noFill/>
            </a:ln>
            <a:effectLst/>
          </c:spPr>
          <c:invertIfNegative val="0"/>
          <c:dLbls>
            <c:dLbl>
              <c:idx val="0"/>
              <c:layout/>
              <c:tx>
                <c:rich>
                  <a:bodyPr/>
                  <a:lstStyle/>
                  <a:p>
                    <a:fld id="{3B0B9546-5025-456B-A9CF-F8A57EE5ED92}"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16F25887-A7E6-4E5A-B046-FD6837F1D24E}"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DC21D9FF-FAE7-49C2-9B93-AE88E84DDB2B}"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0357AA05-C9CD-4EEC-A15A-6A57FDF351DB}"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E9BEF9CB-3250-4C18-A220-527050060133}"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Dep!$I$7:$M$7</c:f>
              <c:strCache>
                <c:ptCount val="5"/>
                <c:pt idx="0">
                  <c:v>1 (least)</c:v>
                </c:pt>
                <c:pt idx="1">
                  <c:v>2</c:v>
                </c:pt>
                <c:pt idx="2">
                  <c:v>3</c:v>
                </c:pt>
                <c:pt idx="3">
                  <c:v>4</c:v>
                </c:pt>
                <c:pt idx="4">
                  <c:v>5 (most)</c:v>
                </c:pt>
              </c:strCache>
            </c:strRef>
          </c:cat>
          <c:val>
            <c:numRef>
              <c:f>Babies!$G$25:$G$29</c:f>
              <c:numCache>
                <c:formatCode>0.0</c:formatCode>
                <c:ptCount val="5"/>
                <c:pt idx="0">
                  <c:v>13.902155019660126</c:v>
                </c:pt>
                <c:pt idx="1">
                  <c:v>15.918794404036655</c:v>
                </c:pt>
                <c:pt idx="2">
                  <c:v>18.007999054963971</c:v>
                </c:pt>
                <c:pt idx="3">
                  <c:v>22.824307676730175</c:v>
                </c:pt>
                <c:pt idx="4">
                  <c:v>29.346743844609076</c:v>
                </c:pt>
              </c:numCache>
            </c:numRef>
          </c:val>
          <c:extLst>
            <c:ext xmlns:c15="http://schemas.microsoft.com/office/drawing/2012/chart" uri="{02D57815-91ED-43cb-92C2-25804820EDAC}">
              <c15:datalabelsRange>
                <c15:f>Babies!$D$25:$D$29</c15:f>
                <c15:dlblRangeCache>
                  <c:ptCount val="5"/>
                  <c:pt idx="0">
                    <c:v>8238</c:v>
                  </c:pt>
                  <c:pt idx="1">
                    <c:v>9433</c:v>
                  </c:pt>
                  <c:pt idx="2">
                    <c:v>10671</c:v>
                  </c:pt>
                  <c:pt idx="3">
                    <c:v>13525</c:v>
                  </c:pt>
                  <c:pt idx="4">
                    <c:v>17390</c:v>
                  </c:pt>
                </c15:dlblRangeCache>
              </c15:datalabelsRange>
            </c:ext>
          </c:extLst>
        </c:ser>
        <c:dLbls>
          <c:showLegendKey val="0"/>
          <c:showVal val="0"/>
          <c:showCatName val="0"/>
          <c:showSerName val="0"/>
          <c:showPercent val="0"/>
          <c:showBubbleSize val="0"/>
        </c:dLbls>
        <c:gapWidth val="100"/>
        <c:axId val="712041704"/>
        <c:axId val="712042096"/>
      </c:barChart>
      <c:catAx>
        <c:axId val="71204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2096"/>
        <c:crosses val="autoZero"/>
        <c:auto val="1"/>
        <c:lblAlgn val="ctr"/>
        <c:lblOffset val="100"/>
        <c:noMultiLvlLbl val="0"/>
      </c:catAx>
      <c:valAx>
        <c:axId val="712042096"/>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1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6907777777777775"/>
        </c:manualLayout>
      </c:layout>
      <c:barChart>
        <c:barDir val="col"/>
        <c:grouping val="clustered"/>
        <c:varyColors val="0"/>
        <c:ser>
          <c:idx val="0"/>
          <c:order val="0"/>
          <c:tx>
            <c:strRef>
              <c:f>Ethnic!$A$17</c:f>
              <c:strCache>
                <c:ptCount val="1"/>
                <c:pt idx="0">
                  <c:v>2013</c:v>
                </c:pt>
              </c:strCache>
            </c:strRef>
          </c:tx>
          <c:spPr>
            <a:solidFill>
              <a:srgbClr val="2B8CBE"/>
            </a:solidFill>
            <a:ln>
              <a:noFill/>
            </a:ln>
            <a:effectLst/>
          </c:spPr>
          <c:invertIfNegative val="0"/>
          <c:dLbls>
            <c:dLbl>
              <c:idx val="0"/>
              <c:layout/>
              <c:tx>
                <c:rich>
                  <a:bodyPr/>
                  <a:lstStyle/>
                  <a:p>
                    <a:fld id="{550E7C41-9A83-4171-84FE-84E741169DDB}"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98FB9471-978B-4C4A-BEE4-89851EC6FB98}"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D89F6D5E-D236-495A-9E19-D95608246422}"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AC3859A0-BA52-4EC0-B5DC-59D28331E4D1}"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484B4448-AC2C-404D-BF59-28D3BDFB0615}"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tx>
                <c:rich>
                  <a:bodyPr/>
                  <a:lstStyle/>
                  <a:p>
                    <a:fld id="{E5F0DFBC-2BA0-479D-ACDE-AA0E00E3859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Ethnic!$I$7:$M$7</c:f>
              <c:strCache>
                <c:ptCount val="5"/>
                <c:pt idx="0">
                  <c:v>Māori</c:v>
                </c:pt>
                <c:pt idx="1">
                  <c:v>Pacific</c:v>
                </c:pt>
                <c:pt idx="2">
                  <c:v>Asian</c:v>
                </c:pt>
                <c:pt idx="3">
                  <c:v>Other</c:v>
                </c:pt>
                <c:pt idx="4">
                  <c:v>European</c:v>
                </c:pt>
              </c:strCache>
            </c:strRef>
          </c:cat>
          <c:val>
            <c:numRef>
              <c:f>Ethnic!$I$17:$M$17</c:f>
              <c:numCache>
                <c:formatCode>0.0</c:formatCode>
                <c:ptCount val="5"/>
                <c:pt idx="0">
                  <c:v>24.69842878864673</c:v>
                </c:pt>
                <c:pt idx="1">
                  <c:v>10.824463591822942</c:v>
                </c:pt>
                <c:pt idx="2">
                  <c:v>13.83679675620882</c:v>
                </c:pt>
                <c:pt idx="3">
                  <c:v>2.1608379793884103</c:v>
                </c:pt>
                <c:pt idx="4">
                  <c:v>48.479472883933092</c:v>
                </c:pt>
              </c:numCache>
            </c:numRef>
          </c:val>
          <c:extLst>
            <c:ext xmlns:c15="http://schemas.microsoft.com/office/drawing/2012/chart" uri="{02D57815-91ED-43cb-92C2-25804820EDAC}">
              <c15:datalabelsRange>
                <c15:f>Ethnic!$B$17:$F$17</c15:f>
                <c15:dlblRangeCache>
                  <c:ptCount val="5"/>
                  <c:pt idx="0">
                    <c:v>14619</c:v>
                  </c:pt>
                  <c:pt idx="1">
                    <c:v>6407</c:v>
                  </c:pt>
                  <c:pt idx="2">
                    <c:v>8190</c:v>
                  </c:pt>
                  <c:pt idx="3">
                    <c:v>1279</c:v>
                  </c:pt>
                  <c:pt idx="4">
                    <c:v>28695</c:v>
                  </c:pt>
                </c15:dlblRangeCache>
              </c15:datalabelsRange>
            </c:ext>
          </c:extLst>
        </c:ser>
        <c:dLbls>
          <c:showLegendKey val="0"/>
          <c:showVal val="0"/>
          <c:showCatName val="0"/>
          <c:showSerName val="0"/>
          <c:showPercent val="0"/>
          <c:showBubbleSize val="0"/>
        </c:dLbls>
        <c:gapWidth val="100"/>
        <c:axId val="813163960"/>
        <c:axId val="813164352"/>
      </c:barChart>
      <c:catAx>
        <c:axId val="813163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4352"/>
        <c:crosses val="autoZero"/>
        <c:auto val="1"/>
        <c:lblAlgn val="ctr"/>
        <c:lblOffset val="100"/>
        <c:noMultiLvlLbl val="0"/>
      </c:catAx>
      <c:valAx>
        <c:axId val="813164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3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71717171717172E-2"/>
          <c:y val="9.9953703703703697E-2"/>
          <c:w val="0.8869505050505051"/>
          <c:h val="0.76907777777777775"/>
        </c:manualLayout>
      </c:layout>
      <c:barChart>
        <c:barDir val="col"/>
        <c:grouping val="clustered"/>
        <c:varyColors val="0"/>
        <c:ser>
          <c:idx val="0"/>
          <c:order val="0"/>
          <c:tx>
            <c:strRef>
              <c:f>Dep!$A$17</c:f>
              <c:strCache>
                <c:ptCount val="1"/>
                <c:pt idx="0">
                  <c:v>2013</c:v>
                </c:pt>
              </c:strCache>
            </c:strRef>
          </c:tx>
          <c:spPr>
            <a:solidFill>
              <a:schemeClr val="bg1">
                <a:lumMod val="65000"/>
              </a:schemeClr>
            </a:solidFill>
            <a:ln>
              <a:noFill/>
            </a:ln>
            <a:effectLst/>
          </c:spPr>
          <c:invertIfNegative val="0"/>
          <c:dLbls>
            <c:dLbl>
              <c:idx val="0"/>
              <c:layout/>
              <c:tx>
                <c:rich>
                  <a:bodyPr/>
                  <a:lstStyle/>
                  <a:p>
                    <a:fld id="{EF24D50D-CC09-400B-A604-1C1FE01C550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fld id="{338A6350-5791-470F-AE00-0990DDA238AB}"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4BAFDBAE-9BE7-40A7-89AD-443D2525B9C4}"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4F9BD5F4-9E41-4E27-AFE1-B8F99C6AD634}"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D4255FD6-F7A2-462E-8B1E-9806C3ADB6DE}" type="CELLRANGE">
                      <a:rPr lang="en-NZ"/>
                      <a:pPr/>
                      <a:t>[CELLRANGE]</a:t>
                    </a:fld>
                    <a:endParaRPr lang="en-NZ"/>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Dep!$I$7:$M$7</c:f>
              <c:strCache>
                <c:ptCount val="5"/>
                <c:pt idx="0">
                  <c:v>1 (least)</c:v>
                </c:pt>
                <c:pt idx="1">
                  <c:v>2</c:v>
                </c:pt>
                <c:pt idx="2">
                  <c:v>3</c:v>
                </c:pt>
                <c:pt idx="3">
                  <c:v>4</c:v>
                </c:pt>
                <c:pt idx="4">
                  <c:v>5 (most)</c:v>
                </c:pt>
              </c:strCache>
            </c:strRef>
          </c:cat>
          <c:val>
            <c:numRef>
              <c:f>Dep!$I$17:$M$17</c:f>
              <c:numCache>
                <c:formatCode>0.0</c:formatCode>
                <c:ptCount val="5"/>
                <c:pt idx="0">
                  <c:v>13.914552600683988</c:v>
                </c:pt>
                <c:pt idx="1">
                  <c:v>15.745325234376327</c:v>
                </c:pt>
                <c:pt idx="2">
                  <c:v>18.093342180933423</c:v>
                </c:pt>
                <c:pt idx="3">
                  <c:v>22.818300920490703</c:v>
                </c:pt>
                <c:pt idx="4">
                  <c:v>29.42847906351556</c:v>
                </c:pt>
              </c:numCache>
            </c:numRef>
          </c:val>
          <c:extLst>
            <c:ext xmlns:c15="http://schemas.microsoft.com/office/drawing/2012/chart" uri="{02D57815-91ED-43cb-92C2-25804820EDAC}">
              <c15:datalabelsRange>
                <c15:f>Dep!$B$17:$F$17</c15:f>
                <c15:dlblRangeCache>
                  <c:ptCount val="5"/>
                  <c:pt idx="0">
                    <c:v>8178</c:v>
                  </c:pt>
                  <c:pt idx="1">
                    <c:v>9254</c:v>
                  </c:pt>
                  <c:pt idx="2">
                    <c:v>10634</c:v>
                  </c:pt>
                  <c:pt idx="3">
                    <c:v>13411</c:v>
                  </c:pt>
                  <c:pt idx="4">
                    <c:v>17296</c:v>
                  </c:pt>
                </c15:dlblRangeCache>
              </c15:datalabelsRange>
            </c:ext>
          </c:extLst>
        </c:ser>
        <c:dLbls>
          <c:showLegendKey val="0"/>
          <c:showVal val="0"/>
          <c:showCatName val="0"/>
          <c:showSerName val="0"/>
          <c:showPercent val="0"/>
          <c:showBubbleSize val="0"/>
        </c:dLbls>
        <c:gapWidth val="100"/>
        <c:axId val="813159648"/>
        <c:axId val="813163568"/>
      </c:barChart>
      <c:catAx>
        <c:axId val="81315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3568"/>
        <c:crosses val="autoZero"/>
        <c:auto val="1"/>
        <c:lblAlgn val="ctr"/>
        <c:lblOffset val="100"/>
        <c:noMultiLvlLbl val="0"/>
      </c:catAx>
      <c:valAx>
        <c:axId val="813163568"/>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59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61329833770772E-2"/>
          <c:y val="0.11021074074074073"/>
          <c:w val="0.87916622922134735"/>
          <c:h val="0.78803000000000001"/>
        </c:manualLayout>
      </c:layout>
      <c:barChart>
        <c:barDir val="col"/>
        <c:grouping val="clustered"/>
        <c:varyColors val="0"/>
        <c:ser>
          <c:idx val="0"/>
          <c:order val="0"/>
          <c:tx>
            <c:v>Women giving birth (thousands)</c:v>
          </c:tx>
          <c:spPr>
            <a:solidFill>
              <a:schemeClr val="bg1">
                <a:lumMod val="65000"/>
              </a:schemeClr>
            </a:solidFill>
            <a:ln>
              <a:noFill/>
            </a:ln>
            <a:effectLst/>
          </c:spPr>
          <c:invertIfNegative val="0"/>
          <c:cat>
            <c:numRef>
              <c:f>Age!$A$8:$A$17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Age!$H$8:$H$17</c:f>
              <c:numCache>
                <c:formatCode>General</c:formatCode>
                <c:ptCount val="10"/>
                <c:pt idx="0">
                  <c:v>58348</c:v>
                </c:pt>
                <c:pt idx="1">
                  <c:v>58758</c:v>
                </c:pt>
                <c:pt idx="2">
                  <c:v>60541</c:v>
                </c:pt>
                <c:pt idx="3">
                  <c:v>64164</c:v>
                </c:pt>
                <c:pt idx="4">
                  <c:v>64623</c:v>
                </c:pt>
                <c:pt idx="5">
                  <c:v>64233</c:v>
                </c:pt>
                <c:pt idx="6">
                  <c:v>64462</c:v>
                </c:pt>
                <c:pt idx="7">
                  <c:v>62309</c:v>
                </c:pt>
                <c:pt idx="8">
                  <c:v>62333</c:v>
                </c:pt>
                <c:pt idx="9">
                  <c:v>59227</c:v>
                </c:pt>
              </c:numCache>
            </c:numRef>
          </c:val>
        </c:ser>
        <c:dLbls>
          <c:showLegendKey val="0"/>
          <c:showVal val="0"/>
          <c:showCatName val="0"/>
          <c:showSerName val="0"/>
          <c:showPercent val="0"/>
          <c:showBubbleSize val="0"/>
        </c:dLbls>
        <c:gapWidth val="100"/>
        <c:overlap val="-27"/>
        <c:axId val="813160432"/>
        <c:axId val="813164744"/>
      </c:barChart>
      <c:lineChart>
        <c:grouping val="stacked"/>
        <c:varyColors val="0"/>
        <c:ser>
          <c:idx val="1"/>
          <c:order val="1"/>
          <c:tx>
            <c:v>Birth rate</c:v>
          </c:tx>
          <c:spPr>
            <a:ln w="28575" cap="rnd">
              <a:solidFill>
                <a:srgbClr val="2B8CBE"/>
              </a:solidFill>
              <a:round/>
            </a:ln>
            <a:effectLst/>
          </c:spPr>
          <c:marker>
            <c:symbol val="circle"/>
            <c:size val="5"/>
            <c:spPr>
              <a:solidFill>
                <a:srgbClr val="2B8CBE"/>
              </a:solidFill>
              <a:ln w="9525">
                <a:noFill/>
              </a:ln>
              <a:effectLst/>
            </c:spPr>
          </c:marker>
          <c:val>
            <c:numRef>
              <c:f>Age!$H$23:$H$32</c:f>
              <c:numCache>
                <c:formatCode>0.0</c:formatCode>
                <c:ptCount val="10"/>
                <c:pt idx="0">
                  <c:v>64.813827423798102</c:v>
                </c:pt>
                <c:pt idx="1">
                  <c:v>64.804949872613577</c:v>
                </c:pt>
                <c:pt idx="2">
                  <c:v>66.327402603093915</c:v>
                </c:pt>
                <c:pt idx="3">
                  <c:v>70.366836650764924</c:v>
                </c:pt>
                <c:pt idx="4">
                  <c:v>71.133101444170478</c:v>
                </c:pt>
                <c:pt idx="5">
                  <c:v>70.733399405351832</c:v>
                </c:pt>
                <c:pt idx="6">
                  <c:v>70.803905846687826</c:v>
                </c:pt>
                <c:pt idx="7">
                  <c:v>68.592029942756497</c:v>
                </c:pt>
                <c:pt idx="8">
                  <c:v>68.949382770673864</c:v>
                </c:pt>
                <c:pt idx="9">
                  <c:v>65.583337024405367</c:v>
                </c:pt>
              </c:numCache>
            </c:numRef>
          </c:val>
          <c:smooth val="0"/>
        </c:ser>
        <c:dLbls>
          <c:showLegendKey val="0"/>
          <c:showVal val="0"/>
          <c:showCatName val="0"/>
          <c:showSerName val="0"/>
          <c:showPercent val="0"/>
          <c:showBubbleSize val="0"/>
        </c:dLbls>
        <c:marker val="1"/>
        <c:smooth val="0"/>
        <c:axId val="813160824"/>
        <c:axId val="813159256"/>
      </c:lineChart>
      <c:catAx>
        <c:axId val="81316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4744"/>
        <c:crosses val="autoZero"/>
        <c:auto val="1"/>
        <c:lblAlgn val="ctr"/>
        <c:lblOffset val="100"/>
        <c:noMultiLvlLbl val="0"/>
      </c:catAx>
      <c:valAx>
        <c:axId val="813164744"/>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0432"/>
        <c:crosses val="autoZero"/>
        <c:crossBetween val="between"/>
        <c:dispUnits>
          <c:builtInUnit val="thousands"/>
        </c:dispUnits>
      </c:valAx>
      <c:valAx>
        <c:axId val="813159256"/>
        <c:scaling>
          <c:orientation val="minMax"/>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813160824"/>
        <c:crosses val="max"/>
        <c:crossBetween val="between"/>
      </c:valAx>
      <c:catAx>
        <c:axId val="813160824"/>
        <c:scaling>
          <c:orientation val="minMax"/>
        </c:scaling>
        <c:delete val="1"/>
        <c:axPos val="b"/>
        <c:majorTickMark val="out"/>
        <c:minorTickMark val="none"/>
        <c:tickLblPos val="nextTo"/>
        <c:crossAx val="813159256"/>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26877394636016"/>
          <c:y val="7.4012777777777775E-2"/>
          <c:w val="0.70603735632183895"/>
          <c:h val="0.82720944444444444"/>
        </c:manualLayout>
      </c:layout>
      <c:barChart>
        <c:barDir val="bar"/>
        <c:grouping val="stacked"/>
        <c:varyColors val="0"/>
        <c:ser>
          <c:idx val="0"/>
          <c:order val="0"/>
          <c:tx>
            <c:strRef>
              <c:f>RegLMC!$H$72</c:f>
              <c:strCache>
                <c:ptCount val="1"/>
                <c:pt idx="0">
                  <c:v>Trimester 1</c:v>
                </c:pt>
              </c:strCache>
            </c:strRef>
          </c:tx>
          <c:spPr>
            <a:solidFill>
              <a:srgbClr val="2B8CBE"/>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(RegLMC!$H$76:$H$81,RegLMC!$H$83:$H$86,RegLMC!$H$89:$H$93)</c:f>
              <c:numCache>
                <c:formatCode>0.0</c:formatCode>
                <c:ptCount val="15"/>
                <c:pt idx="0">
                  <c:v>40.769460184909036</c:v>
                </c:pt>
                <c:pt idx="1">
                  <c:v>49.273763559477842</c:v>
                </c:pt>
                <c:pt idx="2">
                  <c:v>59.567138957493825</c:v>
                </c:pt>
                <c:pt idx="3">
                  <c:v>64.159658889020491</c:v>
                </c:pt>
                <c:pt idx="4">
                  <c:v>63.633666304025319</c:v>
                </c:pt>
                <c:pt idx="5">
                  <c:v>54.420206659012628</c:v>
                </c:pt>
                <c:pt idx="6">
                  <c:v>44.989397359600517</c:v>
                </c:pt>
                <c:pt idx="7">
                  <c:v>26.892461370376154</c:v>
                </c:pt>
                <c:pt idx="8">
                  <c:v>55.164835164835168</c:v>
                </c:pt>
                <c:pt idx="9">
                  <c:v>72.599586308133709</c:v>
                </c:pt>
                <c:pt idx="10">
                  <c:v>70.518464172169232</c:v>
                </c:pt>
                <c:pt idx="11">
                  <c:v>67.408688134860611</c:v>
                </c:pt>
                <c:pt idx="12">
                  <c:v>66.193342110212527</c:v>
                </c:pt>
                <c:pt idx="13">
                  <c:v>60.487659384087692</c:v>
                </c:pt>
                <c:pt idx="14">
                  <c:v>42.084875115633672</c:v>
                </c:pt>
              </c:numCache>
            </c:numRef>
          </c:val>
        </c:ser>
        <c:ser>
          <c:idx val="1"/>
          <c:order val="1"/>
          <c:tx>
            <c:strRef>
              <c:f>RegLMC!$I$72</c:f>
              <c:strCache>
                <c:ptCount val="1"/>
                <c:pt idx="0">
                  <c:v>Trimester 2</c:v>
                </c:pt>
              </c:strCache>
            </c:strRef>
          </c:tx>
          <c:spPr>
            <a:solidFill>
              <a:schemeClr val="bg1">
                <a:lumMod val="65000"/>
              </a:schemeClr>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(RegLMC!$I$76:$I$81,RegLMC!$I$83:$I$86,RegLMC!$I$89:$I$93)</c:f>
              <c:numCache>
                <c:formatCode>0.0</c:formatCode>
                <c:ptCount val="15"/>
                <c:pt idx="0">
                  <c:v>38.5028332836266</c:v>
                </c:pt>
                <c:pt idx="1">
                  <c:v>32.671446957161244</c:v>
                </c:pt>
                <c:pt idx="2">
                  <c:v>25.854673079422852</c:v>
                </c:pt>
                <c:pt idx="3">
                  <c:v>23.042757313751036</c:v>
                </c:pt>
                <c:pt idx="4">
                  <c:v>23.459598457125903</c:v>
                </c:pt>
                <c:pt idx="5">
                  <c:v>25.870646766169152</c:v>
                </c:pt>
                <c:pt idx="6">
                  <c:v>37.293932553526233</c:v>
                </c:pt>
                <c:pt idx="7">
                  <c:v>34.587170282503507</c:v>
                </c:pt>
                <c:pt idx="8">
                  <c:v>26.129426129426133</c:v>
                </c:pt>
                <c:pt idx="9">
                  <c:v>19.863882031093613</c:v>
                </c:pt>
                <c:pt idx="10">
                  <c:v>20.897529958425043</c:v>
                </c:pt>
                <c:pt idx="11">
                  <c:v>23.233196455586775</c:v>
                </c:pt>
                <c:pt idx="12">
                  <c:v>24.007899191273275</c:v>
                </c:pt>
                <c:pt idx="13">
                  <c:v>26.836179255834764</c:v>
                </c:pt>
                <c:pt idx="14">
                  <c:v>32.822617946345979</c:v>
                </c:pt>
              </c:numCache>
            </c:numRef>
          </c:val>
        </c:ser>
        <c:ser>
          <c:idx val="2"/>
          <c:order val="2"/>
          <c:tx>
            <c:strRef>
              <c:f>RegLMC!$J$72</c:f>
              <c:strCache>
                <c:ptCount val="1"/>
                <c:pt idx="0">
                  <c:v>Trimester 3</c:v>
                </c:pt>
              </c:strCache>
            </c:strRef>
          </c:tx>
          <c:spPr>
            <a:solidFill>
              <a:srgbClr val="ABDDA4"/>
            </a:solidFill>
            <a:ln>
              <a:noFill/>
            </a:ln>
            <a:effectLst/>
          </c:spPr>
          <c:invertIfNegative val="0"/>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(RegLMC!$J$76:$J$81,RegLMC!$J$83:$J$86,RegLMC!$J$89:$J$93)</c:f>
              <c:numCache>
                <c:formatCode>0.0</c:formatCode>
                <c:ptCount val="15"/>
                <c:pt idx="0">
                  <c:v>6.2033999403519235</c:v>
                </c:pt>
                <c:pt idx="1">
                  <c:v>5.0928479499908068</c:v>
                </c:pt>
                <c:pt idx="2">
                  <c:v>3.8151566359027687</c:v>
                </c:pt>
                <c:pt idx="3">
                  <c:v>3.1150065142721779</c:v>
                </c:pt>
                <c:pt idx="4">
                  <c:v>2.996736227870636</c:v>
                </c:pt>
                <c:pt idx="5">
                  <c:v>3.4825870646766171</c:v>
                </c:pt>
                <c:pt idx="6">
                  <c:v>6.3068609344004383</c:v>
                </c:pt>
                <c:pt idx="7">
                  <c:v>6.7582331824566886</c:v>
                </c:pt>
                <c:pt idx="8">
                  <c:v>3.1868131868131866</c:v>
                </c:pt>
                <c:pt idx="9">
                  <c:v>2.1785547474477878</c:v>
                </c:pt>
                <c:pt idx="10">
                  <c:v>2.6656884323795547</c:v>
                </c:pt>
                <c:pt idx="11">
                  <c:v>2.5286362653987466</c:v>
                </c:pt>
                <c:pt idx="12">
                  <c:v>2.5296219672747791</c:v>
                </c:pt>
                <c:pt idx="13">
                  <c:v>3.8103049735291923</c:v>
                </c:pt>
                <c:pt idx="14">
                  <c:v>5.8626271970397781</c:v>
                </c:pt>
              </c:numCache>
            </c:numRef>
          </c:val>
        </c:ser>
        <c:dLbls>
          <c:showLegendKey val="0"/>
          <c:showVal val="0"/>
          <c:showCatName val="0"/>
          <c:showSerName val="0"/>
          <c:showPercent val="0"/>
          <c:showBubbleSize val="0"/>
        </c:dLbls>
        <c:gapWidth val="100"/>
        <c:overlap val="100"/>
        <c:axId val="813165528"/>
        <c:axId val="813162784"/>
      </c:barChart>
      <c:catAx>
        <c:axId val="8131655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2784"/>
        <c:crosses val="autoZero"/>
        <c:auto val="1"/>
        <c:lblAlgn val="ctr"/>
        <c:lblOffset val="100"/>
        <c:noMultiLvlLbl val="0"/>
      </c:catAx>
      <c:valAx>
        <c:axId val="8131627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65528"/>
        <c:crosses val="autoZero"/>
        <c:crossBetween val="between"/>
      </c:valAx>
      <c:spPr>
        <a:noFill/>
        <a:ln>
          <a:noFill/>
        </a:ln>
        <a:effectLst/>
      </c:spPr>
    </c:plotArea>
    <c:legend>
      <c:legendPos val="r"/>
      <c:layout>
        <c:manualLayout>
          <c:xMode val="edge"/>
          <c:yMode val="edge"/>
          <c:x val="0.2298611111111111"/>
          <c:y val="0.92007249999999996"/>
          <c:w val="0.48305076628352489"/>
          <c:h val="5.591027777777778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34942528735634"/>
          <c:y val="9.7139197530864196E-2"/>
          <c:w val="0.68878754789272034"/>
          <c:h val="0.88523611111111111"/>
        </c:manualLayout>
      </c:layout>
      <c:barChart>
        <c:barDir val="bar"/>
        <c:grouping val="stacked"/>
        <c:varyColors val="0"/>
        <c:ser>
          <c:idx val="0"/>
          <c:order val="0"/>
          <c:tx>
            <c:strRef>
              <c:f>Parity!$I$19</c:f>
              <c:strCache>
                <c:ptCount val="1"/>
                <c:pt idx="0">
                  <c:v>0</c:v>
                </c:pt>
              </c:strCache>
            </c:strRef>
          </c:tx>
          <c:spPr>
            <a:solidFill>
              <a:schemeClr val="bg1">
                <a:lumMod val="65000"/>
              </a:schemeClr>
            </a:solidFill>
            <a:ln>
              <a:noFill/>
            </a:ln>
            <a:effectLst/>
          </c:spPr>
          <c:invertIfNegative val="0"/>
          <c:dPt>
            <c:idx val="6"/>
            <c:invertIfNegative val="0"/>
            <c:bubble3D val="0"/>
            <c:spPr>
              <a:solidFill>
                <a:srgbClr val="2B8CBE"/>
              </a:solidFill>
              <a:ln>
                <a:noFill/>
              </a:ln>
              <a:effectLst/>
            </c:spPr>
          </c:dPt>
          <c:dPt>
            <c:idx val="7"/>
            <c:invertIfNegative val="0"/>
            <c:bubble3D val="0"/>
            <c:spPr>
              <a:solidFill>
                <a:srgbClr val="2B8CBE"/>
              </a:solidFill>
              <a:ln>
                <a:noFill/>
              </a:ln>
              <a:effectLst/>
            </c:spPr>
          </c:dPt>
          <c:dPt>
            <c:idx val="8"/>
            <c:invertIfNegative val="0"/>
            <c:bubble3D val="0"/>
            <c:spPr>
              <a:solidFill>
                <a:srgbClr val="2B8CBE"/>
              </a:solidFill>
              <a:ln>
                <a:noFill/>
              </a:ln>
              <a:effectLst/>
            </c:spPr>
          </c:dPt>
          <c:dPt>
            <c:idx val="9"/>
            <c:invertIfNegative val="0"/>
            <c:bubble3D val="0"/>
            <c:spPr>
              <a:solidFill>
                <a:srgbClr val="2B8CBE"/>
              </a:solidFill>
              <a:ln>
                <a:noFill/>
              </a:ln>
              <a:effectLst/>
            </c:spPr>
          </c:dPt>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(Parity!$I$23:$I$28,Parity!$I$30:$I$33,Parity!$I$36:$I$40)</c:f>
              <c:numCache>
                <c:formatCode>0.0</c:formatCode>
                <c:ptCount val="15"/>
                <c:pt idx="0">
                  <c:v>83.425797503467408</c:v>
                </c:pt>
                <c:pt idx="1">
                  <c:v>49.298576214405358</c:v>
                </c:pt>
                <c:pt idx="2">
                  <c:v>42.945140952242916</c:v>
                </c:pt>
                <c:pt idx="3">
                  <c:v>36.793375497163723</c:v>
                </c:pt>
                <c:pt idx="4">
                  <c:v>26.140082915121098</c:v>
                </c:pt>
                <c:pt idx="5">
                  <c:v>24.27927927927928</c:v>
                </c:pt>
                <c:pt idx="6">
                  <c:v>33.670343137254903</c:v>
                </c:pt>
                <c:pt idx="7">
                  <c:v>33.153396311291047</c:v>
                </c:pt>
                <c:pt idx="8">
                  <c:v>53.96551724137931</c:v>
                </c:pt>
                <c:pt idx="9">
                  <c:v>42.092517197809912</c:v>
                </c:pt>
                <c:pt idx="10">
                  <c:v>42.971783587885064</c:v>
                </c:pt>
                <c:pt idx="11">
                  <c:v>43.718941407604298</c:v>
                </c:pt>
                <c:pt idx="12">
                  <c:v>42.379032258064512</c:v>
                </c:pt>
                <c:pt idx="13">
                  <c:v>41.682288695085177</c:v>
                </c:pt>
                <c:pt idx="14">
                  <c:v>36.348835563106107</c:v>
                </c:pt>
              </c:numCache>
            </c:numRef>
          </c:val>
        </c:ser>
        <c:dLbls>
          <c:showLegendKey val="0"/>
          <c:showVal val="0"/>
          <c:showCatName val="0"/>
          <c:showSerName val="0"/>
          <c:showPercent val="0"/>
          <c:showBubbleSize val="0"/>
        </c:dLbls>
        <c:gapWidth val="100"/>
        <c:overlap val="100"/>
        <c:axId val="813171016"/>
        <c:axId val="813172584"/>
      </c:barChart>
      <c:catAx>
        <c:axId val="813171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2584"/>
        <c:crosses val="autoZero"/>
        <c:auto val="1"/>
        <c:lblAlgn val="ctr"/>
        <c:lblOffset val="100"/>
        <c:noMultiLvlLbl val="0"/>
      </c:catAx>
      <c:valAx>
        <c:axId val="8131725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1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34942528735634"/>
          <c:y val="9.7139197530864196E-2"/>
          <c:w val="0.68878754789272034"/>
          <c:h val="0.88523611111111111"/>
        </c:manualLayout>
      </c:layout>
      <c:barChart>
        <c:barDir val="bar"/>
        <c:grouping val="stacked"/>
        <c:varyColors val="0"/>
        <c:ser>
          <c:idx val="0"/>
          <c:order val="0"/>
          <c:tx>
            <c:strRef>
              <c:f>BMI!$K$7</c:f>
              <c:strCache>
                <c:ptCount val="1"/>
                <c:pt idx="0">
                  <c:v>Obese
(BMI: 30+)</c:v>
                </c:pt>
              </c:strCache>
            </c:strRef>
          </c:tx>
          <c:spPr>
            <a:solidFill>
              <a:schemeClr val="bg1">
                <a:lumMod val="65000"/>
              </a:schemeClr>
            </a:solidFill>
            <a:ln>
              <a:noFill/>
            </a:ln>
            <a:effectLst/>
          </c:spPr>
          <c:invertIfNegative val="0"/>
          <c:dPt>
            <c:idx val="6"/>
            <c:invertIfNegative val="0"/>
            <c:bubble3D val="0"/>
            <c:spPr>
              <a:solidFill>
                <a:srgbClr val="2B8CBE"/>
              </a:solidFill>
              <a:ln>
                <a:noFill/>
              </a:ln>
              <a:effectLst/>
            </c:spPr>
          </c:dPt>
          <c:dPt>
            <c:idx val="7"/>
            <c:invertIfNegative val="0"/>
            <c:bubble3D val="0"/>
            <c:spPr>
              <a:solidFill>
                <a:srgbClr val="2B8CBE"/>
              </a:solidFill>
              <a:ln>
                <a:noFill/>
              </a:ln>
              <a:effectLst/>
            </c:spPr>
          </c:dPt>
          <c:dPt>
            <c:idx val="8"/>
            <c:invertIfNegative val="0"/>
            <c:bubble3D val="0"/>
            <c:spPr>
              <a:solidFill>
                <a:srgbClr val="2B8CBE"/>
              </a:solidFill>
              <a:ln>
                <a:noFill/>
              </a:ln>
              <a:effectLst/>
            </c:spPr>
          </c:dPt>
          <c:dPt>
            <c:idx val="9"/>
            <c:invertIfNegative val="0"/>
            <c:bubble3D val="0"/>
            <c:spPr>
              <a:solidFill>
                <a:srgbClr val="2B8CBE"/>
              </a:solidFill>
              <a:ln>
                <a:noFill/>
              </a:ln>
              <a:effectLst/>
            </c:spPr>
          </c:dPt>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(BMI!$K$11:$K$16,BMI!$K$18:$K$21,BMI!$K$24:$K$28)</c:f>
              <c:numCache>
                <c:formatCode>0.0</c:formatCode>
                <c:ptCount val="15"/>
                <c:pt idx="0">
                  <c:v>19.902912621359224</c:v>
                </c:pt>
                <c:pt idx="1">
                  <c:v>29.021454735740448</c:v>
                </c:pt>
                <c:pt idx="2">
                  <c:v>25.574316979491268</c:v>
                </c:pt>
                <c:pt idx="3">
                  <c:v>20.615464858521321</c:v>
                </c:pt>
                <c:pt idx="4">
                  <c:v>20.576041893955924</c:v>
                </c:pt>
                <c:pt idx="5">
                  <c:v>25.270270270270267</c:v>
                </c:pt>
                <c:pt idx="6">
                  <c:v>33.568200964999619</c:v>
                </c:pt>
                <c:pt idx="7">
                  <c:v>52.125028108837427</c:v>
                </c:pt>
                <c:pt idx="8">
                  <c:v>6.6810344827586201</c:v>
                </c:pt>
                <c:pt idx="9">
                  <c:v>18.663578297185374</c:v>
                </c:pt>
                <c:pt idx="10">
                  <c:v>13.422210717059279</c:v>
                </c:pt>
                <c:pt idx="11">
                  <c:v>16.722523980122499</c:v>
                </c:pt>
                <c:pt idx="12">
                  <c:v>20.673319221852633</c:v>
                </c:pt>
                <c:pt idx="13">
                  <c:v>24.32961121525797</c:v>
                </c:pt>
                <c:pt idx="14">
                  <c:v>34.642604387827319</c:v>
                </c:pt>
              </c:numCache>
            </c:numRef>
          </c:val>
        </c:ser>
        <c:dLbls>
          <c:showLegendKey val="0"/>
          <c:showVal val="0"/>
          <c:showCatName val="0"/>
          <c:showSerName val="0"/>
          <c:showPercent val="0"/>
          <c:showBubbleSize val="0"/>
        </c:dLbls>
        <c:gapWidth val="100"/>
        <c:overlap val="100"/>
        <c:axId val="813172192"/>
        <c:axId val="813172976"/>
      </c:barChart>
      <c:catAx>
        <c:axId val="813172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2976"/>
        <c:crosses val="autoZero"/>
        <c:auto val="1"/>
        <c:lblAlgn val="ctr"/>
        <c:lblOffset val="100"/>
        <c:noMultiLvlLbl val="0"/>
      </c:catAx>
      <c:valAx>
        <c:axId val="81317297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2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34942528735634"/>
          <c:y val="9.7139197530864196E-2"/>
          <c:w val="0.68878754789272034"/>
          <c:h val="0.88523611111111111"/>
        </c:manualLayout>
      </c:layout>
      <c:barChart>
        <c:barDir val="bar"/>
        <c:grouping val="stacked"/>
        <c:varyColors val="0"/>
        <c:ser>
          <c:idx val="0"/>
          <c:order val="0"/>
          <c:tx>
            <c:strRef>
              <c:f>Smoking!$B$28</c:f>
              <c:strCache>
                <c:ptCount val="1"/>
                <c:pt idx="0">
                  <c:v>Smokers
(at LMC reg)</c:v>
                </c:pt>
              </c:strCache>
            </c:strRef>
          </c:tx>
          <c:spPr>
            <a:solidFill>
              <a:schemeClr val="bg1">
                <a:lumMod val="65000"/>
              </a:schemeClr>
            </a:solidFill>
            <a:ln>
              <a:noFill/>
            </a:ln>
            <a:effectLst/>
          </c:spPr>
          <c:invertIfNegative val="0"/>
          <c:dPt>
            <c:idx val="6"/>
            <c:invertIfNegative val="0"/>
            <c:bubble3D val="0"/>
            <c:spPr>
              <a:solidFill>
                <a:srgbClr val="2B8CBE"/>
              </a:solidFill>
              <a:ln>
                <a:noFill/>
              </a:ln>
              <a:effectLst/>
            </c:spPr>
          </c:dPt>
          <c:dPt>
            <c:idx val="7"/>
            <c:invertIfNegative val="0"/>
            <c:bubble3D val="0"/>
            <c:spPr>
              <a:solidFill>
                <a:srgbClr val="2B8CBE"/>
              </a:solidFill>
              <a:ln>
                <a:noFill/>
              </a:ln>
              <a:effectLst/>
            </c:spPr>
          </c:dPt>
          <c:dPt>
            <c:idx val="8"/>
            <c:invertIfNegative val="0"/>
            <c:bubble3D val="0"/>
            <c:spPr>
              <a:solidFill>
                <a:srgbClr val="2B8CBE"/>
              </a:solidFill>
              <a:ln>
                <a:noFill/>
              </a:ln>
              <a:effectLst/>
            </c:spPr>
          </c:dPt>
          <c:dPt>
            <c:idx val="9"/>
            <c:invertIfNegative val="0"/>
            <c:bubble3D val="0"/>
            <c:spPr>
              <a:solidFill>
                <a:srgbClr val="2B8CBE"/>
              </a:solidFill>
              <a:ln>
                <a:noFill/>
              </a:ln>
              <a:effectLst/>
            </c:spPr>
          </c:dPt>
          <c:cat>
            <c:multiLvlStrRef>
              <c:f>Extra!$A$3:$B$17</c:f>
              <c:multiLvlStrCache>
                <c:ptCount val="15"/>
                <c:lvl>
                  <c:pt idx="0">
                    <c:v> &lt;20</c:v>
                  </c:pt>
                  <c:pt idx="1">
                    <c:v>20−24</c:v>
                  </c:pt>
                  <c:pt idx="2">
                    <c:v>25−29</c:v>
                  </c:pt>
                  <c:pt idx="3">
                    <c:v>30−34</c:v>
                  </c:pt>
                  <c:pt idx="4">
                    <c:v>35−39</c:v>
                  </c:pt>
                  <c:pt idx="5">
                    <c:v>40+</c:v>
                  </c:pt>
                  <c:pt idx="6">
                    <c:v>Māori</c:v>
                  </c:pt>
                  <c:pt idx="7">
                    <c:v>Pacific peoples</c:v>
                  </c:pt>
                  <c:pt idx="8">
                    <c:v>Asian</c:v>
                  </c:pt>
                  <c:pt idx="9">
                    <c:v>European or Other</c:v>
                  </c:pt>
                  <c:pt idx="10">
                    <c:v>1 (least deprived)</c:v>
                  </c:pt>
                  <c:pt idx="11">
                    <c:v>2</c:v>
                  </c:pt>
                  <c:pt idx="12">
                    <c:v>3</c:v>
                  </c:pt>
                  <c:pt idx="13">
                    <c:v>4</c:v>
                  </c:pt>
                  <c:pt idx="14">
                    <c:v>5 (most deprived)</c:v>
                  </c:pt>
                </c:lvl>
                <c:lvl>
                  <c:pt idx="0">
                    <c:v>Age group (years)</c:v>
                  </c:pt>
                  <c:pt idx="6">
                    <c:v>Ethnic group</c:v>
                  </c:pt>
                  <c:pt idx="10">
                    <c:v>Deprivation quintile</c:v>
                  </c:pt>
                </c:lvl>
              </c:multiLvlStrCache>
            </c:multiLvlStrRef>
          </c:cat>
          <c:val>
            <c:numRef>
              <c:f>(Smoking!$C$32:$C$37,Smoking!$C$39:$C$42,Smoking!$C$45:$C$49)</c:f>
              <c:numCache>
                <c:formatCode>0.0</c:formatCode>
                <c:ptCount val="15"/>
                <c:pt idx="0">
                  <c:v>34.257975034674068</c:v>
                </c:pt>
                <c:pt idx="1">
                  <c:v>29.677689409794894</c:v>
                </c:pt>
                <c:pt idx="2">
                  <c:v>15.288747192232446</c:v>
                </c:pt>
                <c:pt idx="3">
                  <c:v>7.9329900267257667</c:v>
                </c:pt>
                <c:pt idx="4">
                  <c:v>6.5976008724100321</c:v>
                </c:pt>
                <c:pt idx="5">
                  <c:v>9.3806104129263925</c:v>
                </c:pt>
                <c:pt idx="6">
                  <c:v>38.138253081221777</c:v>
                </c:pt>
                <c:pt idx="7">
                  <c:v>10.833895257361204</c:v>
                </c:pt>
                <c:pt idx="8">
                  <c:v>0.58908045977011492</c:v>
                </c:pt>
                <c:pt idx="9">
                  <c:v>8.6309732650340329</c:v>
                </c:pt>
                <c:pt idx="10">
                  <c:v>4.5948744499093968</c:v>
                </c:pt>
                <c:pt idx="11">
                  <c:v>7.2807118918294238</c:v>
                </c:pt>
                <c:pt idx="12">
                  <c:v>10.674327184759601</c:v>
                </c:pt>
                <c:pt idx="13">
                  <c:v>16.749531339147445</c:v>
                </c:pt>
                <c:pt idx="14">
                  <c:v>27.013446567586698</c:v>
                </c:pt>
              </c:numCache>
            </c:numRef>
          </c:val>
        </c:ser>
        <c:dLbls>
          <c:showLegendKey val="0"/>
          <c:showVal val="0"/>
          <c:showCatName val="0"/>
          <c:showSerName val="0"/>
          <c:showPercent val="0"/>
          <c:showBubbleSize val="0"/>
        </c:dLbls>
        <c:gapWidth val="100"/>
        <c:overlap val="100"/>
        <c:axId val="813173760"/>
        <c:axId val="813174152"/>
      </c:barChart>
      <c:catAx>
        <c:axId val="813173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4152"/>
        <c:crosses val="autoZero"/>
        <c:auto val="1"/>
        <c:lblAlgn val="ctr"/>
        <c:lblOffset val="100"/>
        <c:noMultiLvlLbl val="0"/>
      </c:catAx>
      <c:valAx>
        <c:axId val="81317415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131737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61329833770772E-2"/>
          <c:y val="6.3173703703703704E-2"/>
          <c:w val="0.72345747126436777"/>
          <c:h val="0.835067037037037"/>
        </c:manualLayout>
      </c:layout>
      <c:lineChart>
        <c:grouping val="standard"/>
        <c:varyColors val="0"/>
        <c:ser>
          <c:idx val="0"/>
          <c:order val="0"/>
          <c:tx>
            <c:strRef>
              <c:f>BirthType!$A$8</c:f>
              <c:strCache>
                <c:ptCount val="1"/>
                <c:pt idx="0">
                  <c:v>Spontaneous vaginal birth</c:v>
                </c:pt>
              </c:strCache>
            </c:strRef>
          </c:tx>
          <c:spPr>
            <a:ln w="28575" cap="rnd">
              <a:solidFill>
                <a:srgbClr val="2B8CBE"/>
              </a:solidFill>
              <a:round/>
            </a:ln>
            <a:effectLst/>
          </c:spPr>
          <c:marker>
            <c:symbol val="none"/>
          </c:marker>
          <c:dLbls>
            <c:dLbl>
              <c:idx val="9"/>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BirthType!$L$7:$U$7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BirthType!$L$8:$U$8</c:f>
              <c:numCache>
                <c:formatCode>0.0</c:formatCode>
                <c:ptCount val="10"/>
                <c:pt idx="0">
                  <c:v>67.607396569655734</c:v>
                </c:pt>
                <c:pt idx="1">
                  <c:v>67.712077798037683</c:v>
                </c:pt>
                <c:pt idx="2">
                  <c:v>66.719069594468962</c:v>
                </c:pt>
                <c:pt idx="3">
                  <c:v>67.333312034759274</c:v>
                </c:pt>
                <c:pt idx="4">
                  <c:v>67.963115272681264</c:v>
                </c:pt>
                <c:pt idx="5">
                  <c:v>67.071496967762528</c:v>
                </c:pt>
                <c:pt idx="6">
                  <c:v>66.745605391144025</c:v>
                </c:pt>
                <c:pt idx="7">
                  <c:v>66.86247805326289</c:v>
                </c:pt>
                <c:pt idx="8">
                  <c:v>65.892571950066809</c:v>
                </c:pt>
                <c:pt idx="9">
                  <c:v>64.98229084281833</c:v>
                </c:pt>
              </c:numCache>
            </c:numRef>
          </c:val>
          <c:smooth val="0"/>
        </c:ser>
        <c:ser>
          <c:idx val="1"/>
          <c:order val="1"/>
          <c:tx>
            <c:strRef>
              <c:f>BirthType!$A$11</c:f>
              <c:strCache>
                <c:ptCount val="1"/>
                <c:pt idx="0">
                  <c:v>Assisted birth</c:v>
                </c:pt>
              </c:strCache>
            </c:strRef>
          </c:tx>
          <c:spPr>
            <a:ln w="28575" cap="rnd">
              <a:solidFill>
                <a:srgbClr val="ABDDA4"/>
              </a:solidFill>
              <a:round/>
            </a:ln>
            <a:effectLst/>
          </c:spPr>
          <c:marker>
            <c:symbol val="none"/>
          </c:marker>
          <c:dLbls>
            <c:dLbl>
              <c:idx val="9"/>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BirthType!$L$7:$U$7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BirthType!$L$11:$U$11</c:f>
              <c:numCache>
                <c:formatCode>0.0</c:formatCode>
                <c:ptCount val="10"/>
                <c:pt idx="0">
                  <c:v>9.3461897794778697</c:v>
                </c:pt>
                <c:pt idx="1">
                  <c:v>9.0127637405574355</c:v>
                </c:pt>
                <c:pt idx="2">
                  <c:v>8.8527139645350506</c:v>
                </c:pt>
                <c:pt idx="3">
                  <c:v>8.8974793137599448</c:v>
                </c:pt>
                <c:pt idx="4">
                  <c:v>8.3955459951917</c:v>
                </c:pt>
                <c:pt idx="5">
                  <c:v>8.6498563676986908</c:v>
                </c:pt>
                <c:pt idx="6">
                  <c:v>9.0800724752852915</c:v>
                </c:pt>
                <c:pt idx="7">
                  <c:v>8.778694846003642</c:v>
                </c:pt>
                <c:pt idx="8">
                  <c:v>8.7757895766109311</c:v>
                </c:pt>
                <c:pt idx="9">
                  <c:v>8.8184725422096903</c:v>
                </c:pt>
              </c:numCache>
            </c:numRef>
          </c:val>
          <c:smooth val="0"/>
        </c:ser>
        <c:ser>
          <c:idx val="2"/>
          <c:order val="2"/>
          <c:tx>
            <c:strRef>
              <c:f>BirthType!$A$17</c:f>
              <c:strCache>
                <c:ptCount val="1"/>
                <c:pt idx="0">
                  <c:v>Caesarean section</c:v>
                </c:pt>
              </c:strCache>
            </c:strRef>
          </c:tx>
          <c:spPr>
            <a:ln w="28575" cap="rnd">
              <a:solidFill>
                <a:schemeClr val="bg1">
                  <a:lumMod val="50000"/>
                </a:schemeClr>
              </a:solidFill>
              <a:round/>
            </a:ln>
            <a:effectLst/>
          </c:spPr>
          <c:marker>
            <c:symbol val="none"/>
          </c:marker>
          <c:dLbls>
            <c:dLbl>
              <c:idx val="9"/>
              <c:layout/>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BirthType!$L$7:$U$7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BirthType!$L$17:$U$17</c:f>
              <c:numCache>
                <c:formatCode>0.0</c:formatCode>
                <c:ptCount val="10"/>
                <c:pt idx="0">
                  <c:v>23.046413650866398</c:v>
                </c:pt>
                <c:pt idx="1">
                  <c:v>23.275158461404878</c:v>
                </c:pt>
                <c:pt idx="2">
                  <c:v>24.428216440995996</c:v>
                </c:pt>
                <c:pt idx="3">
                  <c:v>23.769208651480785</c:v>
                </c:pt>
                <c:pt idx="4">
                  <c:v>23.641338732127039</c:v>
                </c:pt>
                <c:pt idx="5">
                  <c:v>24.27864666453878</c:v>
                </c:pt>
                <c:pt idx="6">
                  <c:v>24.17432213357068</c:v>
                </c:pt>
                <c:pt idx="7">
                  <c:v>24.358827100733471</c:v>
                </c:pt>
                <c:pt idx="8">
                  <c:v>25.331638473322251</c:v>
                </c:pt>
                <c:pt idx="9">
                  <c:v>26.199236614971976</c:v>
                </c:pt>
              </c:numCache>
            </c:numRef>
          </c:val>
          <c:smooth val="0"/>
        </c:ser>
        <c:dLbls>
          <c:showLegendKey val="0"/>
          <c:showVal val="0"/>
          <c:showCatName val="0"/>
          <c:showSerName val="0"/>
          <c:showPercent val="0"/>
          <c:showBubbleSize val="0"/>
        </c:dLbls>
        <c:smooth val="0"/>
        <c:axId val="712048760"/>
        <c:axId val="712043664"/>
      </c:lineChart>
      <c:catAx>
        <c:axId val="712048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3664"/>
        <c:crosses val="autoZero"/>
        <c:auto val="1"/>
        <c:lblAlgn val="ctr"/>
        <c:lblOffset val="100"/>
        <c:noMultiLvlLbl val="0"/>
      </c:catAx>
      <c:valAx>
        <c:axId val="712043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1204876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1447801</xdr:colOff>
      <xdr:row>4</xdr:row>
      <xdr:rowOff>10181</xdr:rowOff>
    </xdr:to>
    <xdr:pic>
      <xdr:nvPicPr>
        <xdr:cNvPr id="2"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47800" cy="734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0</xdr:rowOff>
    </xdr:from>
    <xdr:to>
      <xdr:col>7</xdr:col>
      <xdr:colOff>47175</xdr:colOff>
      <xdr:row>46</xdr:row>
      <xdr:rowOff>54975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12</xdr:col>
      <xdr:colOff>552000</xdr:colOff>
      <xdr:row>46</xdr:row>
      <xdr:rowOff>54975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33</xdr:row>
      <xdr:rowOff>0</xdr:rowOff>
    </xdr:from>
    <xdr:to>
      <xdr:col>18</xdr:col>
      <xdr:colOff>552000</xdr:colOff>
      <xdr:row>46</xdr:row>
      <xdr:rowOff>54975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12</xdr:row>
      <xdr:rowOff>0</xdr:rowOff>
    </xdr:from>
    <xdr:to>
      <xdr:col>9</xdr:col>
      <xdr:colOff>447975</xdr:colOff>
      <xdr:row>29</xdr:row>
      <xdr:rowOff>109200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122</xdr:row>
      <xdr:rowOff>0</xdr:rowOff>
    </xdr:from>
    <xdr:to>
      <xdr:col>9</xdr:col>
      <xdr:colOff>447975</xdr:colOff>
      <xdr:row>145</xdr:row>
      <xdr:rowOff>94800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50</xdr:row>
      <xdr:rowOff>0</xdr:rowOff>
    </xdr:from>
    <xdr:to>
      <xdr:col>9</xdr:col>
      <xdr:colOff>447975</xdr:colOff>
      <xdr:row>71</xdr:row>
      <xdr:rowOff>39600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74</xdr:row>
      <xdr:rowOff>0</xdr:rowOff>
    </xdr:from>
    <xdr:to>
      <xdr:col>9</xdr:col>
      <xdr:colOff>447975</xdr:colOff>
      <xdr:row>95</xdr:row>
      <xdr:rowOff>39600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98</xdr:row>
      <xdr:rowOff>0</xdr:rowOff>
    </xdr:from>
    <xdr:to>
      <xdr:col>9</xdr:col>
      <xdr:colOff>447975</xdr:colOff>
      <xdr:row>119</xdr:row>
      <xdr:rowOff>39600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148</xdr:row>
      <xdr:rowOff>0</xdr:rowOff>
    </xdr:from>
    <xdr:to>
      <xdr:col>9</xdr:col>
      <xdr:colOff>447975</xdr:colOff>
      <xdr:row>165</xdr:row>
      <xdr:rowOff>109200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168</xdr:row>
      <xdr:rowOff>0</xdr:rowOff>
    </xdr:from>
    <xdr:to>
      <xdr:col>9</xdr:col>
      <xdr:colOff>447975</xdr:colOff>
      <xdr:row>191</xdr:row>
      <xdr:rowOff>94800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212</xdr:row>
      <xdr:rowOff>0</xdr:rowOff>
    </xdr:from>
    <xdr:to>
      <xdr:col>9</xdr:col>
      <xdr:colOff>447975</xdr:colOff>
      <xdr:row>233</xdr:row>
      <xdr:rowOff>39600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236</xdr:row>
      <xdr:rowOff>0</xdr:rowOff>
    </xdr:from>
    <xdr:to>
      <xdr:col>9</xdr:col>
      <xdr:colOff>447975</xdr:colOff>
      <xdr:row>259</xdr:row>
      <xdr:rowOff>94800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195</xdr:row>
      <xdr:rowOff>0</xdr:rowOff>
    </xdr:from>
    <xdr:to>
      <xdr:col>7</xdr:col>
      <xdr:colOff>47175</xdr:colOff>
      <xdr:row>208</xdr:row>
      <xdr:rowOff>54975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195</xdr:row>
      <xdr:rowOff>0</xdr:rowOff>
    </xdr:from>
    <xdr:to>
      <xdr:col>12</xdr:col>
      <xdr:colOff>552000</xdr:colOff>
      <xdr:row>208</xdr:row>
      <xdr:rowOff>54975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195</xdr:row>
      <xdr:rowOff>0</xdr:rowOff>
    </xdr:from>
    <xdr:to>
      <xdr:col>18</xdr:col>
      <xdr:colOff>552000</xdr:colOff>
      <xdr:row>208</xdr:row>
      <xdr:rowOff>54975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aternity-and-newborn-data-and-stats" TargetMode="External"/><Relationship Id="rId2" Type="http://schemas.openxmlformats.org/officeDocument/2006/relationships/hyperlink" Target="http://www.health.govt.nz/nz-health-statistics/national-collections-and-surveys/collections/national-maternity-collection" TargetMode="External"/><Relationship Id="rId1" Type="http://schemas.openxmlformats.org/officeDocument/2006/relationships/hyperlink" Target="mailto:data-enquiries@mo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nz-health-statistics/national-collections-and-surveys/collections/national-minimum-dataset-hospital-ev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tabSelected="1" zoomScaleNormal="100" workbookViewId="0">
      <selection activeCell="B1" sqref="B1"/>
    </sheetView>
  </sheetViews>
  <sheetFormatPr defaultRowHeight="12"/>
  <cols>
    <col min="1" max="1" width="22.28515625" style="7" customWidth="1"/>
    <col min="2" max="2" width="9.140625" style="7"/>
    <col min="3" max="3" width="14.5703125" style="7" customWidth="1"/>
    <col min="4" max="16384" width="9.140625" style="7"/>
  </cols>
  <sheetData>
    <row r="1" spans="1:22" ht="14.25">
      <c r="A1" s="3"/>
      <c r="B1" s="3"/>
      <c r="C1" s="3"/>
      <c r="D1" s="3"/>
      <c r="E1" s="3"/>
      <c r="F1" s="3"/>
      <c r="G1" s="3"/>
      <c r="H1" s="3"/>
      <c r="I1" s="3"/>
      <c r="J1" s="3"/>
      <c r="K1" s="3"/>
      <c r="L1" s="3"/>
      <c r="M1" s="3"/>
      <c r="N1" s="3"/>
      <c r="O1" s="3"/>
      <c r="P1" s="3"/>
      <c r="Q1" s="3"/>
      <c r="R1" s="3"/>
    </row>
    <row r="2" spans="1:22" ht="14.25">
      <c r="A2" s="3"/>
      <c r="B2" s="3"/>
      <c r="C2" s="3"/>
      <c r="D2" s="3"/>
      <c r="E2" s="3"/>
      <c r="F2" s="3"/>
      <c r="G2" s="3"/>
      <c r="H2" s="3"/>
      <c r="I2" s="3"/>
      <c r="J2" s="3"/>
      <c r="K2" s="3"/>
      <c r="L2" s="3"/>
      <c r="M2" s="3"/>
      <c r="N2" s="3"/>
      <c r="O2" s="3"/>
      <c r="P2" s="3"/>
      <c r="Q2" s="3"/>
      <c r="R2" s="3"/>
    </row>
    <row r="3" spans="1:22" ht="14.25">
      <c r="A3" s="3"/>
      <c r="B3" s="3"/>
      <c r="C3" s="3"/>
      <c r="D3" s="3"/>
      <c r="E3" s="3"/>
      <c r="F3" s="3"/>
      <c r="G3" s="3"/>
      <c r="H3" s="3"/>
      <c r="I3" s="3"/>
      <c r="J3" s="3"/>
      <c r="K3" s="3"/>
      <c r="L3" s="3"/>
      <c r="M3" s="3"/>
      <c r="N3" s="3"/>
      <c r="O3" s="3"/>
      <c r="P3" s="3"/>
      <c r="Q3" s="3"/>
      <c r="R3" s="3"/>
    </row>
    <row r="4" spans="1:22" ht="14.25">
      <c r="A4" s="3"/>
      <c r="B4" s="3"/>
      <c r="C4" s="3"/>
      <c r="D4" s="3"/>
      <c r="E4" s="3"/>
      <c r="F4" s="3"/>
      <c r="G4" s="3"/>
      <c r="H4" s="3"/>
      <c r="I4" s="3"/>
      <c r="J4" s="3"/>
      <c r="K4" s="3"/>
      <c r="L4" s="3"/>
      <c r="M4" s="3"/>
      <c r="N4" s="3"/>
      <c r="O4" s="3"/>
      <c r="P4" s="3"/>
      <c r="Q4" s="3"/>
      <c r="R4" s="3"/>
    </row>
    <row r="5" spans="1:22" ht="14.25">
      <c r="A5" s="4"/>
      <c r="B5" s="4"/>
      <c r="C5" s="4"/>
      <c r="D5" s="4"/>
      <c r="E5" s="4"/>
      <c r="F5" s="4"/>
      <c r="G5" s="5"/>
      <c r="H5" s="4"/>
      <c r="I5" s="4"/>
      <c r="J5" s="4"/>
      <c r="K5" s="4"/>
      <c r="L5" s="4"/>
      <c r="M5" s="4"/>
      <c r="N5" s="4"/>
      <c r="O5" s="4"/>
      <c r="P5" s="4"/>
      <c r="Q5" s="4"/>
      <c r="R5" s="4"/>
    </row>
    <row r="7" spans="1:22" ht="12.75">
      <c r="A7" s="9" t="s">
        <v>0</v>
      </c>
      <c r="B7" s="10" t="s">
        <v>301</v>
      </c>
      <c r="C7" s="11"/>
      <c r="D7" s="11"/>
      <c r="E7" s="11"/>
      <c r="F7" s="11"/>
      <c r="G7" s="11"/>
      <c r="H7" s="11"/>
      <c r="I7" s="11"/>
      <c r="J7" s="11"/>
      <c r="K7" s="11"/>
      <c r="L7" s="11"/>
      <c r="M7" s="11"/>
      <c r="N7" s="11"/>
      <c r="O7" s="11"/>
      <c r="P7" s="11"/>
      <c r="Q7" s="11"/>
      <c r="R7" s="11"/>
      <c r="S7" s="11"/>
      <c r="T7" s="11"/>
      <c r="U7" s="11"/>
      <c r="V7" s="11"/>
    </row>
    <row r="8" spans="1:22" ht="12.75">
      <c r="A8" s="11"/>
      <c r="B8" s="11"/>
      <c r="C8" s="11"/>
      <c r="D8" s="11"/>
      <c r="E8" s="11"/>
      <c r="F8" s="11"/>
      <c r="G8" s="11"/>
      <c r="H8" s="11"/>
      <c r="I8" s="11"/>
      <c r="J8" s="11"/>
      <c r="K8" s="11"/>
      <c r="L8" s="11"/>
      <c r="M8" s="11"/>
      <c r="N8" s="11"/>
      <c r="O8" s="11"/>
      <c r="P8" s="11"/>
      <c r="Q8" s="11"/>
      <c r="R8" s="11"/>
      <c r="S8" s="11"/>
      <c r="T8" s="11"/>
      <c r="U8" s="11"/>
      <c r="V8" s="11"/>
    </row>
    <row r="9" spans="1:22" ht="12.75">
      <c r="A9" s="9" t="s">
        <v>1</v>
      </c>
      <c r="B9" s="19" t="s">
        <v>302</v>
      </c>
      <c r="C9" s="11"/>
      <c r="D9" s="11"/>
      <c r="E9" s="11"/>
      <c r="F9" s="11"/>
      <c r="G9" s="11"/>
      <c r="H9" s="11"/>
      <c r="I9" s="11"/>
      <c r="J9" s="11"/>
      <c r="K9" s="11"/>
      <c r="L9" s="11"/>
      <c r="M9" s="11"/>
      <c r="N9" s="11"/>
      <c r="O9" s="11"/>
      <c r="P9" s="11"/>
      <c r="Q9" s="11"/>
      <c r="R9" s="11"/>
      <c r="S9" s="11"/>
      <c r="T9" s="11"/>
      <c r="U9" s="11"/>
      <c r="V9" s="11"/>
    </row>
    <row r="10" spans="1:22" s="79" customFormat="1" ht="12.75">
      <c r="A10" s="9"/>
      <c r="B10" s="19" t="s">
        <v>420</v>
      </c>
      <c r="C10" s="11"/>
      <c r="D10" s="11"/>
      <c r="E10" s="11"/>
      <c r="F10" s="11"/>
      <c r="G10" s="11"/>
      <c r="H10" s="11"/>
      <c r="I10" s="11"/>
      <c r="J10" s="11"/>
      <c r="K10" s="11"/>
      <c r="L10" s="11"/>
      <c r="M10" s="11"/>
      <c r="N10" s="11"/>
      <c r="O10" s="11"/>
      <c r="P10" s="11"/>
      <c r="Q10" s="11"/>
      <c r="R10" s="11"/>
      <c r="S10" s="11"/>
      <c r="T10" s="11"/>
      <c r="U10" s="11"/>
      <c r="V10" s="11"/>
    </row>
    <row r="11" spans="1:22" ht="12.75">
      <c r="A11" s="9"/>
      <c r="B11" s="11"/>
      <c r="C11" s="11"/>
      <c r="D11" s="11"/>
      <c r="E11" s="11"/>
      <c r="F11" s="11"/>
      <c r="G11" s="11"/>
      <c r="H11" s="11"/>
      <c r="I11" s="11"/>
      <c r="J11" s="11"/>
      <c r="K11" s="11"/>
      <c r="L11" s="11"/>
      <c r="M11" s="11"/>
      <c r="N11" s="11"/>
      <c r="O11" s="11"/>
      <c r="P11" s="11"/>
      <c r="Q11" s="11"/>
      <c r="R11" s="11"/>
      <c r="S11" s="11"/>
      <c r="T11" s="11"/>
      <c r="U11" s="11"/>
      <c r="V11" s="11"/>
    </row>
    <row r="12" spans="1:22" ht="12.75">
      <c r="A12" s="9" t="s">
        <v>2</v>
      </c>
      <c r="B12" s="10" t="s">
        <v>3</v>
      </c>
      <c r="C12" s="11"/>
      <c r="D12" s="11"/>
      <c r="E12" s="11"/>
      <c r="F12" s="11"/>
      <c r="G12" s="11"/>
      <c r="H12" s="11"/>
      <c r="I12" s="11"/>
      <c r="J12" s="11"/>
      <c r="K12" s="11"/>
      <c r="L12" s="11"/>
      <c r="M12" s="11"/>
      <c r="N12" s="11"/>
      <c r="O12" s="11"/>
      <c r="P12" s="11"/>
      <c r="Q12" s="11"/>
      <c r="R12" s="11"/>
      <c r="S12" s="11"/>
      <c r="T12" s="11"/>
      <c r="U12" s="11"/>
      <c r="V12" s="11"/>
    </row>
    <row r="13" spans="1:22" ht="12.75">
      <c r="A13" s="9"/>
      <c r="B13" s="11"/>
      <c r="C13" s="11"/>
      <c r="D13" s="12"/>
      <c r="E13" s="12"/>
      <c r="F13" s="12"/>
      <c r="G13" s="12"/>
      <c r="H13" s="12"/>
      <c r="I13" s="12"/>
      <c r="J13" s="12"/>
      <c r="K13" s="12"/>
      <c r="L13" s="12"/>
      <c r="M13" s="12"/>
      <c r="N13" s="12"/>
      <c r="O13" s="12"/>
      <c r="P13" s="12"/>
      <c r="Q13" s="12"/>
      <c r="R13" s="12"/>
      <c r="S13" s="12"/>
      <c r="T13" s="12"/>
      <c r="U13" s="12"/>
      <c r="V13" s="11"/>
    </row>
    <row r="14" spans="1:22" ht="12.75">
      <c r="A14" s="9" t="s">
        <v>4</v>
      </c>
      <c r="B14" s="10" t="s">
        <v>303</v>
      </c>
      <c r="C14" s="11"/>
      <c r="D14" s="12"/>
      <c r="E14" s="12"/>
      <c r="F14" s="12"/>
      <c r="G14" s="12"/>
      <c r="H14" s="12"/>
      <c r="I14" s="12"/>
      <c r="J14" s="12"/>
      <c r="K14" s="12"/>
      <c r="L14" s="12"/>
      <c r="M14" s="12"/>
      <c r="N14" s="12"/>
      <c r="O14" s="13"/>
      <c r="P14" s="12"/>
      <c r="Q14" s="12"/>
      <c r="R14" s="12"/>
      <c r="S14" s="12"/>
      <c r="T14" s="12"/>
      <c r="U14" s="12"/>
      <c r="V14" s="11"/>
    </row>
    <row r="15" spans="1:22" s="79" customFormat="1" ht="12.75">
      <c r="A15" s="9"/>
      <c r="B15" s="10" t="s">
        <v>272</v>
      </c>
      <c r="C15" s="11"/>
      <c r="D15" s="12"/>
      <c r="E15" s="12"/>
      <c r="F15" s="12"/>
      <c r="G15" s="12"/>
      <c r="H15" s="12"/>
      <c r="I15" s="12"/>
      <c r="J15" s="12"/>
      <c r="K15" s="12"/>
      <c r="L15" s="12"/>
      <c r="M15" s="12"/>
      <c r="N15" s="12"/>
      <c r="O15" s="13"/>
      <c r="P15" s="12"/>
      <c r="Q15" s="12"/>
      <c r="R15" s="12"/>
      <c r="S15" s="12"/>
      <c r="T15" s="12"/>
      <c r="U15" s="12"/>
      <c r="V15" s="11"/>
    </row>
    <row r="16" spans="1:22" ht="12.75">
      <c r="A16" s="9"/>
      <c r="B16" s="10" t="s">
        <v>5</v>
      </c>
      <c r="C16" s="11"/>
      <c r="D16" s="12"/>
      <c r="E16" s="12"/>
      <c r="F16" s="12"/>
      <c r="G16" s="12"/>
      <c r="H16" s="12"/>
      <c r="I16" s="12"/>
      <c r="J16" s="12"/>
      <c r="K16" s="12"/>
      <c r="L16" s="12"/>
      <c r="M16" s="12"/>
      <c r="N16" s="12"/>
      <c r="O16" s="12"/>
      <c r="P16" s="12"/>
      <c r="Q16" s="12"/>
      <c r="R16" s="12"/>
      <c r="S16" s="12"/>
      <c r="T16" s="12"/>
      <c r="U16" s="12"/>
      <c r="V16" s="11"/>
    </row>
    <row r="17" spans="1:22" ht="12.75">
      <c r="A17" s="9"/>
      <c r="B17" s="11"/>
      <c r="C17" s="11"/>
      <c r="D17" s="11"/>
      <c r="E17" s="11"/>
      <c r="F17" s="11"/>
      <c r="G17" s="11"/>
      <c r="H17" s="11"/>
      <c r="I17" s="11"/>
      <c r="J17" s="11"/>
      <c r="K17" s="11"/>
      <c r="L17" s="11"/>
      <c r="M17" s="11"/>
      <c r="N17" s="11"/>
      <c r="O17" s="11"/>
      <c r="P17" s="11"/>
      <c r="Q17" s="11"/>
      <c r="R17" s="11"/>
      <c r="S17" s="11"/>
      <c r="T17" s="11"/>
      <c r="U17" s="11"/>
      <c r="V17" s="11"/>
    </row>
    <row r="18" spans="1:22" ht="12.75">
      <c r="A18" s="9" t="s">
        <v>6</v>
      </c>
      <c r="B18" s="86" t="s">
        <v>493</v>
      </c>
      <c r="C18" s="14"/>
      <c r="D18" s="11"/>
      <c r="E18" s="11"/>
      <c r="F18" s="11"/>
      <c r="G18" s="11"/>
      <c r="H18" s="11"/>
      <c r="I18" s="11"/>
      <c r="J18" s="11"/>
      <c r="K18" s="11"/>
      <c r="L18" s="11"/>
      <c r="M18" s="11"/>
      <c r="N18" s="11"/>
      <c r="O18" s="11"/>
      <c r="P18" s="11"/>
      <c r="Q18" s="11"/>
      <c r="R18" s="11"/>
      <c r="S18" s="11"/>
      <c r="T18" s="11"/>
      <c r="U18" s="11"/>
      <c r="V18" s="11"/>
    </row>
    <row r="19" spans="1:22" ht="12.75">
      <c r="A19" s="11"/>
      <c r="B19" s="11"/>
      <c r="C19" s="11"/>
      <c r="D19" s="11"/>
      <c r="E19" s="11"/>
      <c r="F19" s="11"/>
      <c r="G19" s="11"/>
      <c r="H19" s="11"/>
      <c r="I19" s="11"/>
      <c r="J19" s="11"/>
      <c r="K19" s="11"/>
      <c r="L19" s="11"/>
      <c r="M19" s="11"/>
      <c r="N19" s="11"/>
      <c r="O19" s="11"/>
      <c r="P19" s="11"/>
      <c r="Q19" s="11"/>
      <c r="R19" s="11"/>
      <c r="S19" s="11"/>
      <c r="T19" s="11"/>
      <c r="U19" s="11"/>
      <c r="V19" s="11"/>
    </row>
    <row r="20" spans="1:22" ht="12.75">
      <c r="A20" s="9" t="s">
        <v>7</v>
      </c>
      <c r="B20" s="8" t="s">
        <v>10</v>
      </c>
      <c r="C20" s="15"/>
      <c r="D20" s="15"/>
      <c r="E20" s="16"/>
      <c r="F20" s="16"/>
      <c r="G20" s="16"/>
      <c r="H20" s="16"/>
      <c r="I20" s="16"/>
      <c r="J20" s="16"/>
      <c r="K20" s="16"/>
      <c r="L20" s="16"/>
      <c r="M20" s="16"/>
      <c r="N20" s="16"/>
      <c r="O20" s="16"/>
      <c r="P20" s="16"/>
      <c r="Q20" s="16"/>
      <c r="R20" s="16"/>
      <c r="S20" s="16"/>
      <c r="T20" s="16"/>
      <c r="U20" s="11"/>
      <c r="V20" s="11"/>
    </row>
    <row r="21" spans="1:22" ht="12.75">
      <c r="A21" s="9"/>
      <c r="B21" s="8" t="s">
        <v>8</v>
      </c>
      <c r="C21" s="15"/>
      <c r="D21" s="15"/>
      <c r="E21" s="17"/>
      <c r="F21" s="17"/>
      <c r="G21" s="17"/>
      <c r="H21" s="17"/>
      <c r="I21" s="17"/>
      <c r="J21" s="17"/>
      <c r="K21" s="17"/>
      <c r="L21" s="17"/>
      <c r="M21" s="17"/>
      <c r="N21" s="17"/>
      <c r="O21" s="17"/>
      <c r="P21" s="17"/>
      <c r="Q21" s="17"/>
      <c r="R21" s="17"/>
      <c r="S21" s="17"/>
      <c r="T21" s="17"/>
      <c r="U21" s="11"/>
      <c r="V21" s="11"/>
    </row>
    <row r="22" spans="1:22" ht="12.75">
      <c r="A22" s="11"/>
      <c r="B22" s="8" t="s">
        <v>9</v>
      </c>
      <c r="C22" s="11"/>
      <c r="D22" s="11"/>
      <c r="E22" s="11"/>
      <c r="F22" s="11"/>
      <c r="G22" s="16"/>
      <c r="H22" s="16"/>
      <c r="I22" s="16"/>
      <c r="J22" s="16"/>
      <c r="K22" s="16"/>
      <c r="L22" s="16"/>
      <c r="M22" s="16"/>
      <c r="N22" s="16"/>
      <c r="O22" s="16"/>
      <c r="P22" s="16"/>
      <c r="Q22" s="16"/>
      <c r="R22" s="16"/>
      <c r="S22" s="16"/>
      <c r="T22" s="16"/>
      <c r="U22" s="11"/>
      <c r="V22" s="11"/>
    </row>
    <row r="23" spans="1:22" ht="12.75">
      <c r="A23" s="11"/>
      <c r="C23" s="15"/>
      <c r="D23" s="15"/>
      <c r="E23" s="11"/>
      <c r="F23" s="11"/>
      <c r="G23" s="16"/>
      <c r="H23" s="16"/>
      <c r="I23" s="16"/>
      <c r="J23" s="16"/>
      <c r="K23" s="16"/>
      <c r="L23" s="16"/>
      <c r="M23" s="16"/>
      <c r="N23" s="16"/>
      <c r="O23" s="16"/>
      <c r="P23" s="16"/>
      <c r="Q23" s="16"/>
      <c r="R23" s="16"/>
      <c r="S23" s="16"/>
      <c r="T23" s="16"/>
      <c r="U23" s="11"/>
      <c r="V23" s="11"/>
    </row>
    <row r="24" spans="1:22" ht="12.75">
      <c r="A24" s="11"/>
      <c r="B24" s="11"/>
      <c r="C24" s="11"/>
      <c r="D24" s="11"/>
      <c r="E24" s="11"/>
      <c r="F24" s="11"/>
      <c r="G24" s="11"/>
      <c r="H24" s="11"/>
      <c r="I24" s="11"/>
      <c r="J24" s="11"/>
      <c r="K24" s="11"/>
      <c r="L24" s="11"/>
      <c r="M24" s="11"/>
      <c r="N24" s="11"/>
      <c r="O24" s="11"/>
      <c r="P24" s="11"/>
      <c r="Q24" s="11"/>
      <c r="R24" s="11"/>
      <c r="S24" s="11"/>
      <c r="T24" s="11"/>
      <c r="U24" s="11"/>
      <c r="V24" s="11"/>
    </row>
    <row r="25" spans="1:22" ht="12.75">
      <c r="A25" s="11"/>
      <c r="B25" s="10" t="s">
        <v>11</v>
      </c>
      <c r="C25" s="11"/>
      <c r="D25" s="11"/>
      <c r="E25" s="11"/>
      <c r="F25" s="11"/>
      <c r="G25" s="11"/>
      <c r="H25" s="11"/>
      <c r="I25" s="11"/>
      <c r="J25" s="11"/>
      <c r="K25" s="11"/>
      <c r="L25" s="11"/>
      <c r="M25" s="11"/>
      <c r="N25" s="11"/>
      <c r="O25" s="11"/>
      <c r="P25" s="11"/>
      <c r="Q25" s="11"/>
      <c r="R25" s="11"/>
      <c r="S25" s="11"/>
      <c r="T25" s="11"/>
      <c r="U25" s="11"/>
      <c r="V25" s="11"/>
    </row>
    <row r="26" spans="1:22" ht="12.75">
      <c r="A26" s="11"/>
      <c r="B26" s="10" t="s">
        <v>12</v>
      </c>
      <c r="C26" s="11"/>
      <c r="D26" s="11"/>
      <c r="E26" s="11"/>
      <c r="F26" s="11"/>
      <c r="G26" s="11"/>
      <c r="H26" s="11"/>
      <c r="I26" s="11"/>
      <c r="J26" s="11"/>
      <c r="K26" s="11"/>
      <c r="L26" s="11"/>
      <c r="M26" s="11"/>
      <c r="N26" s="11"/>
      <c r="O26" s="11"/>
      <c r="P26" s="11"/>
      <c r="Q26" s="11"/>
      <c r="R26" s="11"/>
      <c r="S26" s="11"/>
      <c r="T26" s="11"/>
      <c r="U26" s="11"/>
      <c r="V26" s="11"/>
    </row>
    <row r="27" spans="1:22" ht="12.75">
      <c r="A27" s="11"/>
      <c r="B27" s="11"/>
      <c r="C27" s="11"/>
      <c r="D27" s="11"/>
      <c r="E27" s="11"/>
      <c r="F27" s="11"/>
      <c r="G27" s="11"/>
      <c r="H27" s="11"/>
      <c r="I27" s="11"/>
      <c r="J27" s="11"/>
      <c r="K27" s="11"/>
      <c r="L27" s="11"/>
      <c r="M27" s="11"/>
      <c r="N27" s="11"/>
      <c r="O27" s="11"/>
      <c r="P27" s="11"/>
      <c r="Q27" s="11"/>
      <c r="R27" s="11"/>
      <c r="S27" s="11"/>
      <c r="T27" s="11"/>
      <c r="U27" s="11"/>
      <c r="V27" s="11"/>
    </row>
    <row r="28" spans="1:22" ht="12.75">
      <c r="A28" s="18"/>
      <c r="B28" s="19"/>
      <c r="C28" s="19" t="s">
        <v>13</v>
      </c>
      <c r="D28" s="18" t="s">
        <v>14</v>
      </c>
      <c r="E28" s="18"/>
      <c r="F28" s="18"/>
      <c r="G28" s="18"/>
      <c r="H28" s="18"/>
      <c r="I28" s="18"/>
      <c r="J28" s="18"/>
      <c r="K28" s="18"/>
      <c r="L28" s="18"/>
      <c r="M28" s="18"/>
      <c r="N28" s="18"/>
      <c r="O28" s="18"/>
      <c r="P28" s="18"/>
      <c r="Q28" s="18"/>
      <c r="R28" s="18"/>
      <c r="S28" s="19"/>
      <c r="T28" s="19"/>
      <c r="U28" s="11"/>
      <c r="V28" s="11"/>
    </row>
    <row r="29" spans="1:22" ht="12.75">
      <c r="A29" s="18"/>
      <c r="B29" s="19"/>
      <c r="C29" s="19"/>
      <c r="D29" s="18" t="s">
        <v>15</v>
      </c>
      <c r="E29" s="18"/>
      <c r="F29" s="18"/>
      <c r="G29" s="18"/>
      <c r="H29" s="18"/>
      <c r="I29" s="18"/>
      <c r="J29" s="18"/>
      <c r="K29" s="18"/>
      <c r="L29" s="18"/>
      <c r="M29" s="18"/>
      <c r="N29" s="18"/>
      <c r="O29" s="18"/>
      <c r="P29" s="18"/>
      <c r="Q29" s="18"/>
      <c r="R29" s="18"/>
      <c r="S29" s="19"/>
      <c r="T29" s="19"/>
      <c r="U29" s="11"/>
      <c r="V29" s="11"/>
    </row>
    <row r="30" spans="1:22" ht="12.75">
      <c r="A30" s="18"/>
      <c r="B30" s="19"/>
      <c r="C30" s="19"/>
      <c r="D30" s="18" t="s">
        <v>16</v>
      </c>
      <c r="E30" s="18"/>
      <c r="F30" s="18"/>
      <c r="G30" s="18"/>
      <c r="H30" s="18"/>
      <c r="I30" s="18"/>
      <c r="J30" s="18"/>
      <c r="K30" s="18"/>
      <c r="L30" s="18"/>
      <c r="M30" s="18"/>
      <c r="N30" s="18"/>
      <c r="O30" s="18"/>
      <c r="P30" s="18"/>
      <c r="Q30" s="18"/>
      <c r="R30" s="18"/>
      <c r="S30" s="19"/>
      <c r="T30" s="19"/>
      <c r="U30" s="11"/>
      <c r="V30" s="11"/>
    </row>
    <row r="31" spans="1:22" ht="12.75">
      <c r="A31" s="18"/>
      <c r="B31" s="19"/>
      <c r="C31" s="19"/>
      <c r="D31" s="18" t="s">
        <v>271</v>
      </c>
      <c r="E31" s="18"/>
      <c r="F31" s="18"/>
      <c r="G31" s="18"/>
      <c r="H31" s="18"/>
      <c r="I31" s="18"/>
      <c r="J31" s="18"/>
      <c r="K31" s="18"/>
      <c r="L31" s="18"/>
      <c r="M31" s="18"/>
      <c r="N31" s="18"/>
      <c r="O31" s="18"/>
      <c r="P31" s="18"/>
      <c r="Q31" s="18"/>
      <c r="R31" s="18"/>
      <c r="S31" s="19"/>
      <c r="T31" s="19"/>
      <c r="U31" s="11"/>
      <c r="V31" s="11"/>
    </row>
    <row r="32" spans="1:22" ht="12.75">
      <c r="A32" s="18"/>
      <c r="B32" s="19"/>
      <c r="C32" s="19"/>
      <c r="D32" s="18" t="s">
        <v>18</v>
      </c>
      <c r="E32" s="18"/>
      <c r="F32" s="18"/>
      <c r="G32" s="18"/>
      <c r="H32" s="18"/>
      <c r="I32" s="18"/>
      <c r="J32" s="18"/>
      <c r="K32" s="18"/>
      <c r="L32" s="18"/>
      <c r="M32" s="18"/>
      <c r="N32" s="18"/>
      <c r="O32" s="18"/>
      <c r="P32" s="18"/>
      <c r="Q32" s="18"/>
      <c r="R32" s="18"/>
      <c r="S32" s="19"/>
      <c r="T32" s="19"/>
      <c r="U32" s="11"/>
      <c r="V32" s="11"/>
    </row>
    <row r="33" spans="1:22" ht="12.75">
      <c r="A33" s="18"/>
      <c r="B33" s="19"/>
      <c r="C33" s="18" t="s">
        <v>19</v>
      </c>
      <c r="D33" s="57" t="s">
        <v>20</v>
      </c>
      <c r="E33" s="18"/>
      <c r="F33" s="18"/>
      <c r="G33" s="18"/>
      <c r="H33" s="18"/>
      <c r="I33" s="18"/>
      <c r="J33" s="18"/>
      <c r="K33" s="18"/>
      <c r="L33" s="18"/>
      <c r="M33" s="18"/>
      <c r="N33" s="18"/>
      <c r="O33" s="18"/>
      <c r="P33" s="18"/>
      <c r="Q33" s="18"/>
      <c r="R33" s="18"/>
      <c r="S33" s="19"/>
      <c r="T33" s="19"/>
      <c r="U33" s="11"/>
      <c r="V33" s="11"/>
    </row>
    <row r="34" spans="1:22" ht="12.75">
      <c r="A34" s="18"/>
      <c r="B34" s="19"/>
      <c r="C34" s="18" t="s">
        <v>21</v>
      </c>
      <c r="D34" s="18" t="s">
        <v>22</v>
      </c>
      <c r="E34" s="18"/>
      <c r="F34" s="18"/>
      <c r="G34" s="18"/>
      <c r="H34" s="18"/>
      <c r="I34" s="18"/>
      <c r="J34" s="18"/>
      <c r="K34" s="18"/>
      <c r="L34" s="18"/>
      <c r="M34" s="18"/>
      <c r="N34" s="18"/>
      <c r="O34" s="18"/>
      <c r="P34" s="18"/>
      <c r="Q34" s="18"/>
      <c r="R34" s="18"/>
      <c r="S34" s="19"/>
      <c r="T34" s="19"/>
      <c r="U34" s="11"/>
      <c r="V34" s="11"/>
    </row>
    <row r="35" spans="1:22" ht="12.75">
      <c r="A35" s="19"/>
      <c r="B35" s="19"/>
      <c r="C35" s="19" t="s">
        <v>23</v>
      </c>
      <c r="D35" s="19" t="s">
        <v>24</v>
      </c>
      <c r="E35" s="11"/>
      <c r="F35" s="11"/>
      <c r="G35" s="11"/>
      <c r="H35" s="11"/>
      <c r="I35" s="11"/>
      <c r="J35" s="11"/>
      <c r="K35" s="11"/>
      <c r="L35" s="11"/>
      <c r="M35" s="11"/>
      <c r="N35" s="11"/>
      <c r="O35" s="11"/>
      <c r="P35" s="11"/>
      <c r="Q35" s="11"/>
      <c r="R35" s="11"/>
      <c r="S35" s="11"/>
      <c r="T35" s="11"/>
      <c r="U35" s="11"/>
      <c r="V35" s="11"/>
    </row>
    <row r="36" spans="1:22" ht="14.25">
      <c r="A36" s="2"/>
      <c r="B36" s="2"/>
      <c r="C36" s="2"/>
      <c r="D36" s="2"/>
    </row>
    <row r="37" spans="1:22" ht="14.25">
      <c r="A37" s="2"/>
      <c r="B37" s="2"/>
      <c r="C37" s="2"/>
      <c r="D37" s="2"/>
    </row>
    <row r="38" spans="1:22" ht="15">
      <c r="A38" s="1"/>
      <c r="B38" s="2"/>
      <c r="C38" s="2"/>
      <c r="D38" s="2"/>
    </row>
    <row r="39" spans="1:22" ht="14.25">
      <c r="A39" s="2"/>
      <c r="B39" s="2"/>
      <c r="C39" s="2"/>
      <c r="D39" s="2"/>
    </row>
    <row r="40" spans="1:22" ht="15">
      <c r="A40" s="6"/>
      <c r="B40" s="2"/>
      <c r="C40" s="2"/>
      <c r="D40" s="2"/>
    </row>
    <row r="41" spans="1:22" ht="14.25">
      <c r="A41" s="2"/>
      <c r="B41" s="2"/>
      <c r="C41" s="2"/>
      <c r="D41" s="2"/>
    </row>
  </sheetData>
  <hyperlinks>
    <hyperlink ref="D33" r:id="rId1"/>
    <hyperlink ref="B21" r:id="rId2"/>
    <hyperlink ref="B21:F21" r:id="rId3" display="Other maternity and newborn data and stats"/>
    <hyperlink ref="B23:D23" r:id="rId4" display="National Minimum Dataset"/>
  </hyperlinks>
  <pageMargins left="0.51181102362204722" right="0.51181102362204722" top="0.55118110236220474" bottom="0.55118110236220474" header="0.11811023622047245" footer="0.11811023622047245"/>
  <pageSetup paperSize="9" scale="75" fitToHeight="0" orientation="landscape" r:id="rId5"/>
  <headerFooter>
    <oddFooter>&amp;L&amp;8&amp;K01+022Maternity Tables 2013&amp;R&amp;8&amp;K01+022Page &amp;P of &amp;N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workbookViewId="0">
      <pane ySplit="3" topLeftCell="A4" activePane="bottomLeft" state="frozen"/>
      <selection activeCell="B103" sqref="B103"/>
      <selection pane="bottomLeft" activeCell="A3" sqref="A3"/>
    </sheetView>
  </sheetViews>
  <sheetFormatPr defaultRowHeight="12"/>
  <cols>
    <col min="1" max="1" width="16.140625" style="79" customWidth="1"/>
    <col min="2" max="11" width="14" style="79" customWidth="1"/>
    <col min="12" max="16384" width="9.140625" style="79"/>
  </cols>
  <sheetData>
    <row r="1" spans="1:12">
      <c r="A1" s="334" t="s">
        <v>26</v>
      </c>
      <c r="B1" s="162"/>
      <c r="C1" s="334" t="s">
        <v>36</v>
      </c>
      <c r="D1" s="162"/>
      <c r="E1" s="162"/>
    </row>
    <row r="2" spans="1:12" ht="10.5" customHeight="1"/>
    <row r="3" spans="1:12" ht="19.5">
      <c r="A3" s="20" t="s">
        <v>260</v>
      </c>
    </row>
    <row r="5" spans="1:12" s="224" customFormat="1" ht="21" customHeight="1">
      <c r="A5" s="103" t="str">
        <f>Contents!B23</f>
        <v>Table 15: Number and percentage of women giving birth, by body mass index (BMI) weight category at time of registration with a Lead Maternity Carer (LMC), age group, ethnic group, deprivation quintile of residence and DHB of residence, 2013</v>
      </c>
      <c r="B5" s="103"/>
      <c r="C5" s="103"/>
      <c r="D5" s="103"/>
      <c r="E5" s="103"/>
      <c r="F5" s="103"/>
      <c r="G5" s="103"/>
      <c r="H5" s="103"/>
      <c r="I5" s="103"/>
      <c r="J5" s="103"/>
      <c r="K5" s="103"/>
      <c r="L5" s="103"/>
    </row>
    <row r="6" spans="1:12">
      <c r="A6" s="404" t="s">
        <v>58</v>
      </c>
      <c r="B6" s="406" t="s">
        <v>27</v>
      </c>
      <c r="C6" s="406"/>
      <c r="D6" s="406"/>
      <c r="E6" s="406"/>
      <c r="F6" s="406"/>
      <c r="G6" s="407"/>
      <c r="H6" s="406" t="s">
        <v>288</v>
      </c>
      <c r="I6" s="406"/>
      <c r="J6" s="406"/>
      <c r="K6" s="406"/>
    </row>
    <row r="7" spans="1:12" ht="24">
      <c r="A7" s="405"/>
      <c r="B7" s="149" t="s">
        <v>261</v>
      </c>
      <c r="C7" s="149" t="s">
        <v>367</v>
      </c>
      <c r="D7" s="149" t="s">
        <v>262</v>
      </c>
      <c r="E7" s="149" t="s">
        <v>263</v>
      </c>
      <c r="F7" s="149" t="s">
        <v>50</v>
      </c>
      <c r="G7" s="127" t="s">
        <v>43</v>
      </c>
      <c r="H7" s="149" t="s">
        <v>261</v>
      </c>
      <c r="I7" s="149" t="s">
        <v>367</v>
      </c>
      <c r="J7" s="149" t="s">
        <v>262</v>
      </c>
      <c r="K7" s="149" t="s">
        <v>263</v>
      </c>
    </row>
    <row r="8" spans="1:12">
      <c r="A8" s="147" t="s">
        <v>243</v>
      </c>
      <c r="B8" s="147"/>
      <c r="C8" s="147"/>
      <c r="D8" s="147"/>
      <c r="E8" s="147"/>
      <c r="F8" s="147"/>
      <c r="G8" s="147"/>
      <c r="H8" s="147"/>
      <c r="I8" s="147"/>
      <c r="J8" s="147"/>
      <c r="K8" s="147"/>
    </row>
    <row r="9" spans="1:12" ht="12.75">
      <c r="A9" s="12" t="s">
        <v>43</v>
      </c>
      <c r="B9" s="104">
        <v>1537</v>
      </c>
      <c r="C9" s="104">
        <v>24030</v>
      </c>
      <c r="D9" s="104">
        <v>14910</v>
      </c>
      <c r="E9" s="104">
        <v>12485</v>
      </c>
      <c r="F9" s="104">
        <v>18</v>
      </c>
      <c r="G9" s="105">
        <v>52980</v>
      </c>
      <c r="H9" s="135">
        <f>B9/($G9-$F9)*100</f>
        <v>2.9020807371322834</v>
      </c>
      <c r="I9" s="135">
        <f>C9/($G9-$F9)*100</f>
        <v>45.372153619576302</v>
      </c>
      <c r="J9" s="135">
        <f>D9/($G9-$F9)*100</f>
        <v>28.152260111022997</v>
      </c>
      <c r="K9" s="135">
        <f>E9/($G9-$F9)*100</f>
        <v>23.573505532268417</v>
      </c>
    </row>
    <row r="10" spans="1:12">
      <c r="A10" s="242" t="s">
        <v>59</v>
      </c>
      <c r="B10" s="147"/>
      <c r="C10" s="147"/>
      <c r="D10" s="147"/>
      <c r="E10" s="147"/>
      <c r="F10" s="147"/>
      <c r="G10" s="147"/>
      <c r="H10" s="147"/>
      <c r="I10" s="147"/>
      <c r="J10" s="147"/>
      <c r="K10" s="147"/>
    </row>
    <row r="11" spans="1:12">
      <c r="A11" s="163" t="s">
        <v>60</v>
      </c>
      <c r="B11" s="104">
        <v>125</v>
      </c>
      <c r="C11" s="104">
        <v>1326</v>
      </c>
      <c r="D11" s="104">
        <v>859</v>
      </c>
      <c r="E11" s="104">
        <v>574</v>
      </c>
      <c r="F11" s="104">
        <v>0</v>
      </c>
      <c r="G11" s="105">
        <v>2884</v>
      </c>
      <c r="H11" s="135">
        <f t="shared" ref="H11:K16" si="0">B11/($G11-$F11)*100</f>
        <v>4.3342579750346744</v>
      </c>
      <c r="I11" s="135">
        <f t="shared" si="0"/>
        <v>45.977808599167822</v>
      </c>
      <c r="J11" s="135">
        <f t="shared" si="0"/>
        <v>29.785020804438279</v>
      </c>
      <c r="K11" s="135">
        <f t="shared" si="0"/>
        <v>19.902912621359224</v>
      </c>
    </row>
    <row r="12" spans="1:12">
      <c r="A12" s="163" t="s">
        <v>44</v>
      </c>
      <c r="B12" s="104">
        <v>333</v>
      </c>
      <c r="C12" s="104">
        <v>3593</v>
      </c>
      <c r="D12" s="104">
        <v>2856</v>
      </c>
      <c r="E12" s="104">
        <v>2773</v>
      </c>
      <c r="F12" s="104">
        <v>1</v>
      </c>
      <c r="G12" s="105">
        <v>9556</v>
      </c>
      <c r="H12" s="135">
        <f t="shared" si="0"/>
        <v>3.4850863422291996</v>
      </c>
      <c r="I12" s="135">
        <f t="shared" si="0"/>
        <v>37.603349031920459</v>
      </c>
      <c r="J12" s="135">
        <f t="shared" si="0"/>
        <v>29.890109890109891</v>
      </c>
      <c r="K12" s="135">
        <f t="shared" si="0"/>
        <v>29.021454735740448</v>
      </c>
    </row>
    <row r="13" spans="1:12">
      <c r="A13" s="163" t="s">
        <v>40</v>
      </c>
      <c r="B13" s="104">
        <v>459</v>
      </c>
      <c r="C13" s="104">
        <v>6028</v>
      </c>
      <c r="D13" s="104">
        <v>3783</v>
      </c>
      <c r="E13" s="104">
        <v>3529</v>
      </c>
      <c r="F13" s="104">
        <v>2</v>
      </c>
      <c r="G13" s="105">
        <v>13801</v>
      </c>
      <c r="H13" s="135">
        <f t="shared" si="0"/>
        <v>3.3263279947822308</v>
      </c>
      <c r="I13" s="135">
        <f t="shared" si="0"/>
        <v>43.684324951083411</v>
      </c>
      <c r="J13" s="135">
        <f t="shared" si="0"/>
        <v>27.415030074643088</v>
      </c>
      <c r="K13" s="135">
        <f t="shared" si="0"/>
        <v>25.574316979491268</v>
      </c>
    </row>
    <row r="14" spans="1:12">
      <c r="A14" s="163" t="s">
        <v>41</v>
      </c>
      <c r="B14" s="104">
        <v>417</v>
      </c>
      <c r="C14" s="104">
        <v>7696</v>
      </c>
      <c r="D14" s="104">
        <v>4063</v>
      </c>
      <c r="E14" s="104">
        <v>3162</v>
      </c>
      <c r="F14" s="104">
        <v>3</v>
      </c>
      <c r="G14" s="105">
        <v>15341</v>
      </c>
      <c r="H14" s="135">
        <f t="shared" si="0"/>
        <v>2.7187377754596427</v>
      </c>
      <c r="I14" s="135">
        <f t="shared" si="0"/>
        <v>50.176033381144869</v>
      </c>
      <c r="J14" s="135">
        <f t="shared" si="0"/>
        <v>26.48976398487417</v>
      </c>
      <c r="K14" s="135">
        <f t="shared" si="0"/>
        <v>20.615464858521321</v>
      </c>
    </row>
    <row r="15" spans="1:12">
      <c r="A15" s="163" t="s">
        <v>42</v>
      </c>
      <c r="B15" s="104">
        <v>170</v>
      </c>
      <c r="C15" s="104">
        <v>4447</v>
      </c>
      <c r="D15" s="104">
        <v>2663</v>
      </c>
      <c r="E15" s="104">
        <v>1886</v>
      </c>
      <c r="F15" s="104">
        <v>4</v>
      </c>
      <c r="G15" s="105">
        <v>9170</v>
      </c>
      <c r="H15" s="135">
        <f t="shared" si="0"/>
        <v>1.854680340388392</v>
      </c>
      <c r="I15" s="135">
        <f t="shared" si="0"/>
        <v>48.516255727689291</v>
      </c>
      <c r="J15" s="135">
        <f t="shared" si="0"/>
        <v>29.053022037966397</v>
      </c>
      <c r="K15" s="135">
        <f t="shared" si="0"/>
        <v>20.576041893955924</v>
      </c>
    </row>
    <row r="16" spans="1:12">
      <c r="A16" s="163" t="s">
        <v>38</v>
      </c>
      <c r="B16" s="104">
        <v>33</v>
      </c>
      <c r="C16" s="110">
        <v>940</v>
      </c>
      <c r="D16" s="110">
        <v>686</v>
      </c>
      <c r="E16" s="110">
        <v>561</v>
      </c>
      <c r="F16" s="110">
        <v>8</v>
      </c>
      <c r="G16" s="124">
        <v>2228</v>
      </c>
      <c r="H16" s="135">
        <f t="shared" si="0"/>
        <v>1.4864864864864866</v>
      </c>
      <c r="I16" s="135">
        <f t="shared" si="0"/>
        <v>42.342342342342342</v>
      </c>
      <c r="J16" s="135">
        <f t="shared" si="0"/>
        <v>30.900900900900901</v>
      </c>
      <c r="K16" s="135">
        <f t="shared" si="0"/>
        <v>25.270270270270267</v>
      </c>
    </row>
    <row r="17" spans="1:11">
      <c r="A17" s="147" t="s">
        <v>61</v>
      </c>
      <c r="B17" s="147"/>
      <c r="C17" s="147"/>
      <c r="D17" s="147"/>
      <c r="E17" s="147"/>
      <c r="F17" s="147"/>
      <c r="G17" s="147"/>
      <c r="H17" s="147"/>
      <c r="I17" s="147"/>
      <c r="J17" s="147"/>
      <c r="K17" s="147"/>
    </row>
    <row r="18" spans="1:11">
      <c r="A18" s="104" t="s">
        <v>62</v>
      </c>
      <c r="B18" s="59">
        <v>200</v>
      </c>
      <c r="C18" s="59">
        <v>4380</v>
      </c>
      <c r="D18" s="59">
        <v>4094</v>
      </c>
      <c r="E18" s="59">
        <v>4383</v>
      </c>
      <c r="F18" s="59">
        <v>6</v>
      </c>
      <c r="G18" s="105">
        <v>13063</v>
      </c>
      <c r="H18" s="135">
        <f t="shared" ref="H18:K21" si="1">B18/($G18-$F18)*100</f>
        <v>1.5317454239105461</v>
      </c>
      <c r="I18" s="135">
        <f t="shared" si="1"/>
        <v>33.545224783640961</v>
      </c>
      <c r="J18" s="135">
        <f t="shared" si="1"/>
        <v>31.354828827448877</v>
      </c>
      <c r="K18" s="135">
        <f t="shared" si="1"/>
        <v>33.568200964999619</v>
      </c>
    </row>
    <row r="19" spans="1:11">
      <c r="A19" s="104" t="s">
        <v>90</v>
      </c>
      <c r="B19" s="59">
        <v>65</v>
      </c>
      <c r="C19" s="59">
        <v>845</v>
      </c>
      <c r="D19" s="59">
        <v>1219</v>
      </c>
      <c r="E19" s="59">
        <v>2318</v>
      </c>
      <c r="F19" s="59">
        <v>2</v>
      </c>
      <c r="G19" s="105">
        <v>4449</v>
      </c>
      <c r="H19" s="135">
        <f t="shared" si="1"/>
        <v>1.4616595457611874</v>
      </c>
      <c r="I19" s="135">
        <f t="shared" si="1"/>
        <v>19.001574094895435</v>
      </c>
      <c r="J19" s="135">
        <f t="shared" si="1"/>
        <v>27.411738250505955</v>
      </c>
      <c r="K19" s="135">
        <f t="shared" si="1"/>
        <v>52.125028108837427</v>
      </c>
    </row>
    <row r="20" spans="1:11">
      <c r="A20" s="104" t="s">
        <v>47</v>
      </c>
      <c r="B20" s="59">
        <v>582</v>
      </c>
      <c r="C20" s="59">
        <v>4388</v>
      </c>
      <c r="D20" s="59">
        <v>1525</v>
      </c>
      <c r="E20" s="59">
        <v>465</v>
      </c>
      <c r="F20" s="59">
        <v>0</v>
      </c>
      <c r="G20" s="105">
        <v>6960</v>
      </c>
      <c r="H20" s="135">
        <f t="shared" si="1"/>
        <v>8.362068965517242</v>
      </c>
      <c r="I20" s="135">
        <f t="shared" si="1"/>
        <v>63.045977011494244</v>
      </c>
      <c r="J20" s="135">
        <f t="shared" si="1"/>
        <v>21.910919540229884</v>
      </c>
      <c r="K20" s="135">
        <f t="shared" si="1"/>
        <v>6.6810344827586201</v>
      </c>
    </row>
    <row r="21" spans="1:11">
      <c r="A21" s="104" t="s">
        <v>51</v>
      </c>
      <c r="B21" s="59">
        <v>690</v>
      </c>
      <c r="C21" s="59">
        <v>14415</v>
      </c>
      <c r="D21" s="59">
        <v>8071</v>
      </c>
      <c r="E21" s="59">
        <v>5318</v>
      </c>
      <c r="F21" s="59">
        <v>8</v>
      </c>
      <c r="G21" s="105">
        <v>28502</v>
      </c>
      <c r="H21" s="135">
        <f t="shared" si="1"/>
        <v>2.4215624341966731</v>
      </c>
      <c r="I21" s="135">
        <f t="shared" si="1"/>
        <v>50.589597810065278</v>
      </c>
      <c r="J21" s="135">
        <f t="shared" si="1"/>
        <v>28.325261458552674</v>
      </c>
      <c r="K21" s="135">
        <f t="shared" si="1"/>
        <v>18.663578297185374</v>
      </c>
    </row>
    <row r="22" spans="1:11" ht="12.75">
      <c r="A22" s="102" t="s">
        <v>50</v>
      </c>
      <c r="B22" s="59">
        <v>0</v>
      </c>
      <c r="C22" s="59">
        <v>2</v>
      </c>
      <c r="D22" s="59">
        <v>1</v>
      </c>
      <c r="E22" s="59">
        <v>1</v>
      </c>
      <c r="F22" s="59">
        <v>2</v>
      </c>
      <c r="G22" s="124">
        <v>6</v>
      </c>
      <c r="H22" s="222" t="s">
        <v>83</v>
      </c>
      <c r="I22" s="223" t="s">
        <v>83</v>
      </c>
      <c r="J22" s="223" t="s">
        <v>83</v>
      </c>
      <c r="K22" s="223" t="s">
        <v>83</v>
      </c>
    </row>
    <row r="23" spans="1:11">
      <c r="A23" s="147" t="s">
        <v>87</v>
      </c>
      <c r="B23" s="147"/>
      <c r="C23" s="147"/>
      <c r="D23" s="147"/>
      <c r="E23" s="147"/>
      <c r="F23" s="147"/>
      <c r="G23" s="147"/>
      <c r="H23" s="147"/>
      <c r="I23" s="147"/>
      <c r="J23" s="147"/>
      <c r="K23" s="147"/>
    </row>
    <row r="24" spans="1:11">
      <c r="A24" s="119" t="s">
        <v>88</v>
      </c>
      <c r="B24" s="59">
        <v>255</v>
      </c>
      <c r="C24" s="59">
        <v>4453</v>
      </c>
      <c r="D24" s="59">
        <v>1981</v>
      </c>
      <c r="E24" s="59">
        <v>1037</v>
      </c>
      <c r="F24" s="59">
        <v>0</v>
      </c>
      <c r="G24" s="105">
        <v>7726</v>
      </c>
      <c r="H24" s="135">
        <f t="shared" ref="H24:K28" si="2">B24/($G24-$F24)*100</f>
        <v>3.3005436189490034</v>
      </c>
      <c r="I24" s="135">
        <f t="shared" si="2"/>
        <v>57.636551902666319</v>
      </c>
      <c r="J24" s="135">
        <f t="shared" si="2"/>
        <v>25.640693761325394</v>
      </c>
      <c r="K24" s="135">
        <f t="shared" si="2"/>
        <v>13.422210717059279</v>
      </c>
    </row>
    <row r="25" spans="1:11">
      <c r="A25" s="119">
        <v>2</v>
      </c>
      <c r="B25" s="59">
        <v>278</v>
      </c>
      <c r="C25" s="59">
        <v>4580</v>
      </c>
      <c r="D25" s="59">
        <v>2348</v>
      </c>
      <c r="E25" s="59">
        <v>1447</v>
      </c>
      <c r="F25" s="59">
        <v>0</v>
      </c>
      <c r="G25" s="105">
        <v>8653</v>
      </c>
      <c r="H25" s="135">
        <f t="shared" si="2"/>
        <v>3.2127585808390156</v>
      </c>
      <c r="I25" s="135">
        <f t="shared" si="2"/>
        <v>52.929619785045645</v>
      </c>
      <c r="J25" s="135">
        <f t="shared" si="2"/>
        <v>27.135097653992833</v>
      </c>
      <c r="K25" s="135">
        <f t="shared" si="2"/>
        <v>16.722523980122499</v>
      </c>
    </row>
    <row r="26" spans="1:11">
      <c r="A26" s="119">
        <v>3</v>
      </c>
      <c r="B26" s="59">
        <v>297</v>
      </c>
      <c r="C26" s="59">
        <v>4750</v>
      </c>
      <c r="D26" s="59">
        <v>2823</v>
      </c>
      <c r="E26" s="59">
        <v>2051</v>
      </c>
      <c r="F26" s="59">
        <v>0</v>
      </c>
      <c r="G26" s="105">
        <v>9921</v>
      </c>
      <c r="H26" s="135">
        <f t="shared" si="2"/>
        <v>2.9936498336861206</v>
      </c>
      <c r="I26" s="135">
        <f t="shared" si="2"/>
        <v>47.878238080838628</v>
      </c>
      <c r="J26" s="135">
        <f t="shared" si="2"/>
        <v>28.454792863622618</v>
      </c>
      <c r="K26" s="135">
        <f t="shared" si="2"/>
        <v>20.673319221852633</v>
      </c>
    </row>
    <row r="27" spans="1:11">
      <c r="A27" s="119">
        <v>4</v>
      </c>
      <c r="B27" s="59">
        <v>377</v>
      </c>
      <c r="C27" s="59">
        <v>5334</v>
      </c>
      <c r="D27" s="59">
        <v>3573</v>
      </c>
      <c r="E27" s="59">
        <v>2985</v>
      </c>
      <c r="F27" s="59">
        <v>0</v>
      </c>
      <c r="G27" s="105">
        <v>12269</v>
      </c>
      <c r="H27" s="135">
        <f t="shared" si="2"/>
        <v>3.0727850680577062</v>
      </c>
      <c r="I27" s="135">
        <f t="shared" si="2"/>
        <v>43.475425870079057</v>
      </c>
      <c r="J27" s="135">
        <f t="shared" si="2"/>
        <v>29.122177846605261</v>
      </c>
      <c r="K27" s="135">
        <f t="shared" si="2"/>
        <v>24.32961121525797</v>
      </c>
    </row>
    <row r="28" spans="1:11">
      <c r="A28" s="120" t="s">
        <v>89</v>
      </c>
      <c r="B28" s="59">
        <v>327</v>
      </c>
      <c r="C28" s="59">
        <v>4809</v>
      </c>
      <c r="D28" s="59">
        <v>4099</v>
      </c>
      <c r="E28" s="59">
        <v>4895</v>
      </c>
      <c r="F28" s="59">
        <v>0</v>
      </c>
      <c r="G28" s="105">
        <v>14130</v>
      </c>
      <c r="H28" s="135">
        <f t="shared" si="2"/>
        <v>2.3142250530785562</v>
      </c>
      <c r="I28" s="135">
        <f t="shared" si="2"/>
        <v>34.033970276008489</v>
      </c>
      <c r="J28" s="135">
        <f t="shared" si="2"/>
        <v>29.009200283085633</v>
      </c>
      <c r="K28" s="135">
        <f t="shared" si="2"/>
        <v>34.642604387827319</v>
      </c>
    </row>
    <row r="29" spans="1:11">
      <c r="A29" s="110" t="s">
        <v>50</v>
      </c>
      <c r="B29" s="110">
        <v>3</v>
      </c>
      <c r="C29" s="110">
        <v>104</v>
      </c>
      <c r="D29" s="110">
        <v>86</v>
      </c>
      <c r="E29" s="110">
        <v>70</v>
      </c>
      <c r="F29" s="110">
        <v>18</v>
      </c>
      <c r="G29" s="124">
        <v>281</v>
      </c>
      <c r="H29" s="222" t="s">
        <v>83</v>
      </c>
      <c r="I29" s="223" t="s">
        <v>83</v>
      </c>
      <c r="J29" s="223" t="s">
        <v>83</v>
      </c>
      <c r="K29" s="223" t="s">
        <v>83</v>
      </c>
    </row>
    <row r="30" spans="1:11">
      <c r="A30" s="147" t="s">
        <v>226</v>
      </c>
      <c r="B30" s="147"/>
      <c r="C30" s="147"/>
      <c r="D30" s="147"/>
      <c r="E30" s="147"/>
      <c r="F30" s="147"/>
      <c r="G30" s="147"/>
      <c r="H30" s="147"/>
      <c r="I30" s="147"/>
      <c r="J30" s="147"/>
      <c r="K30" s="147"/>
    </row>
    <row r="31" spans="1:11">
      <c r="A31" s="104" t="s">
        <v>63</v>
      </c>
      <c r="B31" s="59">
        <v>42</v>
      </c>
      <c r="C31" s="59">
        <v>791</v>
      </c>
      <c r="D31" s="59">
        <v>606</v>
      </c>
      <c r="E31" s="59">
        <v>567</v>
      </c>
      <c r="F31" s="59">
        <v>0</v>
      </c>
      <c r="G31" s="105">
        <v>2006</v>
      </c>
      <c r="H31" s="135">
        <f t="shared" ref="H31:H35" si="3">B31/($G31-$F31)*100</f>
        <v>2.0937188434695915</v>
      </c>
      <c r="I31" s="135">
        <f t="shared" ref="I31:I35" si="4">C31/($G31-$F31)*100</f>
        <v>39.431704885343969</v>
      </c>
      <c r="J31" s="135">
        <f t="shared" ref="J31:J35" si="5">D31/($G31-$F31)*100</f>
        <v>30.209371884346957</v>
      </c>
      <c r="K31" s="135">
        <f t="shared" ref="K31:K35" si="6">E31/($G31-$F31)*100</f>
        <v>28.265204386839482</v>
      </c>
    </row>
    <row r="32" spans="1:11">
      <c r="A32" s="104" t="s">
        <v>64</v>
      </c>
      <c r="B32" s="59">
        <v>305</v>
      </c>
      <c r="C32" s="59">
        <v>3679</v>
      </c>
      <c r="D32" s="59">
        <v>1890</v>
      </c>
      <c r="E32" s="59">
        <v>1315</v>
      </c>
      <c r="F32" s="59">
        <v>0</v>
      </c>
      <c r="G32" s="105">
        <v>7189</v>
      </c>
      <c r="H32" s="135">
        <f t="shared" si="3"/>
        <v>4.242592850187787</v>
      </c>
      <c r="I32" s="135">
        <f t="shared" si="4"/>
        <v>51.175406871609411</v>
      </c>
      <c r="J32" s="135">
        <f t="shared" si="5"/>
        <v>26.29016553067186</v>
      </c>
      <c r="K32" s="135">
        <f t="shared" si="6"/>
        <v>18.291834747530949</v>
      </c>
    </row>
    <row r="33" spans="1:11">
      <c r="A33" s="104" t="s">
        <v>65</v>
      </c>
      <c r="B33" s="59">
        <v>179</v>
      </c>
      <c r="C33" s="59">
        <v>2720</v>
      </c>
      <c r="D33" s="59">
        <v>1145</v>
      </c>
      <c r="E33" s="59">
        <v>743</v>
      </c>
      <c r="F33" s="59">
        <v>0</v>
      </c>
      <c r="G33" s="105">
        <v>4787</v>
      </c>
      <c r="H33" s="135">
        <f t="shared" si="3"/>
        <v>3.7392939210361393</v>
      </c>
      <c r="I33" s="135">
        <f t="shared" si="4"/>
        <v>56.82055567161062</v>
      </c>
      <c r="J33" s="135">
        <f t="shared" si="5"/>
        <v>23.918947148527263</v>
      </c>
      <c r="K33" s="135">
        <f t="shared" si="6"/>
        <v>15.521203258825986</v>
      </c>
    </row>
    <row r="34" spans="1:11">
      <c r="A34" s="104" t="s">
        <v>66</v>
      </c>
      <c r="B34" s="59">
        <v>156</v>
      </c>
      <c r="C34" s="59">
        <v>1967</v>
      </c>
      <c r="D34" s="59">
        <v>1619</v>
      </c>
      <c r="E34" s="59">
        <v>1912</v>
      </c>
      <c r="F34" s="59">
        <v>0</v>
      </c>
      <c r="G34" s="105">
        <v>5654</v>
      </c>
      <c r="H34" s="135">
        <f t="shared" si="3"/>
        <v>2.7591085956844714</v>
      </c>
      <c r="I34" s="135">
        <f t="shared" si="4"/>
        <v>34.789529536611248</v>
      </c>
      <c r="J34" s="135">
        <f t="shared" si="5"/>
        <v>28.634594977007428</v>
      </c>
      <c r="K34" s="135">
        <f t="shared" si="6"/>
        <v>33.816766890696854</v>
      </c>
    </row>
    <row r="35" spans="1:11">
      <c r="A35" s="104" t="s">
        <v>67</v>
      </c>
      <c r="B35" s="59">
        <v>136</v>
      </c>
      <c r="C35" s="59">
        <v>2167</v>
      </c>
      <c r="D35" s="59">
        <v>1418</v>
      </c>
      <c r="E35" s="59">
        <v>1243</v>
      </c>
      <c r="F35" s="59">
        <v>0</v>
      </c>
      <c r="G35" s="105">
        <v>4964</v>
      </c>
      <c r="H35" s="135">
        <f t="shared" si="3"/>
        <v>2.7397260273972601</v>
      </c>
      <c r="I35" s="135">
        <f t="shared" si="4"/>
        <v>43.654311039484291</v>
      </c>
      <c r="J35" s="135">
        <f t="shared" si="5"/>
        <v>28.565672844480254</v>
      </c>
      <c r="K35" s="135">
        <f t="shared" si="6"/>
        <v>25.040290088638194</v>
      </c>
    </row>
    <row r="36" spans="1:11">
      <c r="A36" s="104" t="s">
        <v>68</v>
      </c>
      <c r="B36" s="59">
        <v>35</v>
      </c>
      <c r="C36" s="59">
        <v>564</v>
      </c>
      <c r="D36" s="59">
        <v>402</v>
      </c>
      <c r="E36" s="59">
        <v>390</v>
      </c>
      <c r="F36" s="59">
        <v>0</v>
      </c>
      <c r="G36" s="105">
        <v>1391</v>
      </c>
      <c r="H36" s="135">
        <f t="shared" ref="H36:H50" si="7">B36/($G36-$F36)*100</f>
        <v>2.5161754133716752</v>
      </c>
      <c r="I36" s="135">
        <f t="shared" ref="I36:I50" si="8">C36/($G36-$F36)*100</f>
        <v>40.546369518332135</v>
      </c>
      <c r="J36" s="135">
        <f t="shared" ref="J36:J50" si="9">D36/($G36-$F36)*100</f>
        <v>28.900071890726096</v>
      </c>
      <c r="K36" s="135">
        <f t="shared" ref="K36:K50" si="10">E36/($G36-$F36)*100</f>
        <v>28.037383177570092</v>
      </c>
    </row>
    <row r="37" spans="1:11">
      <c r="A37" s="104" t="s">
        <v>69</v>
      </c>
      <c r="B37" s="59">
        <v>66</v>
      </c>
      <c r="C37" s="59">
        <v>1201</v>
      </c>
      <c r="D37" s="59">
        <v>812</v>
      </c>
      <c r="E37" s="59">
        <v>664</v>
      </c>
      <c r="F37" s="59">
        <v>0</v>
      </c>
      <c r="G37" s="105">
        <v>2743</v>
      </c>
      <c r="H37" s="135">
        <f t="shared" si="7"/>
        <v>2.4061246810061978</v>
      </c>
      <c r="I37" s="135">
        <f t="shared" si="8"/>
        <v>43.784177907400654</v>
      </c>
      <c r="J37" s="135">
        <f t="shared" si="9"/>
        <v>29.602624863288369</v>
      </c>
      <c r="K37" s="135">
        <f t="shared" si="10"/>
        <v>24.207072548304776</v>
      </c>
    </row>
    <row r="38" spans="1:11">
      <c r="A38" s="104" t="s">
        <v>70</v>
      </c>
      <c r="B38" s="59">
        <v>12</v>
      </c>
      <c r="C38" s="59">
        <v>280</v>
      </c>
      <c r="D38" s="59">
        <v>218</v>
      </c>
      <c r="E38" s="59">
        <v>185</v>
      </c>
      <c r="F38" s="59">
        <v>0</v>
      </c>
      <c r="G38" s="105">
        <v>695</v>
      </c>
      <c r="H38" s="135">
        <f t="shared" si="7"/>
        <v>1.7266187050359711</v>
      </c>
      <c r="I38" s="135">
        <f t="shared" si="8"/>
        <v>40.28776978417266</v>
      </c>
      <c r="J38" s="135">
        <f t="shared" si="9"/>
        <v>31.366906474820144</v>
      </c>
      <c r="K38" s="135">
        <f t="shared" si="10"/>
        <v>26.618705035971225</v>
      </c>
    </row>
    <row r="39" spans="1:11">
      <c r="A39" s="104" t="s">
        <v>71</v>
      </c>
      <c r="B39" s="59">
        <v>45</v>
      </c>
      <c r="C39" s="59">
        <v>780</v>
      </c>
      <c r="D39" s="59">
        <v>635</v>
      </c>
      <c r="E39" s="59">
        <v>526</v>
      </c>
      <c r="F39" s="59">
        <v>0</v>
      </c>
      <c r="G39" s="105">
        <v>1986</v>
      </c>
      <c r="H39" s="135">
        <f t="shared" si="7"/>
        <v>2.2658610271903323</v>
      </c>
      <c r="I39" s="135">
        <f t="shared" si="8"/>
        <v>39.274924471299094</v>
      </c>
      <c r="J39" s="135">
        <f t="shared" si="9"/>
        <v>31.973816717019133</v>
      </c>
      <c r="K39" s="135">
        <f t="shared" si="10"/>
        <v>26.48539778449144</v>
      </c>
    </row>
    <row r="40" spans="1:11">
      <c r="A40" s="104" t="s">
        <v>72</v>
      </c>
      <c r="B40" s="59">
        <v>33</v>
      </c>
      <c r="C40" s="59">
        <v>694</v>
      </c>
      <c r="D40" s="59">
        <v>452</v>
      </c>
      <c r="E40" s="59">
        <v>328</v>
      </c>
      <c r="F40" s="59">
        <v>0</v>
      </c>
      <c r="G40" s="105">
        <v>1507</v>
      </c>
      <c r="H40" s="135">
        <f t="shared" si="7"/>
        <v>2.1897810218978102</v>
      </c>
      <c r="I40" s="135">
        <f t="shared" si="8"/>
        <v>46.051758460517583</v>
      </c>
      <c r="J40" s="135">
        <f t="shared" si="9"/>
        <v>29.993364299933646</v>
      </c>
      <c r="K40" s="135">
        <f t="shared" si="10"/>
        <v>21.76509621765096</v>
      </c>
    </row>
    <row r="41" spans="1:11">
      <c r="A41" s="104" t="s">
        <v>73</v>
      </c>
      <c r="B41" s="59">
        <v>48</v>
      </c>
      <c r="C41" s="59">
        <v>916</v>
      </c>
      <c r="D41" s="59">
        <v>571</v>
      </c>
      <c r="E41" s="59">
        <v>505</v>
      </c>
      <c r="F41" s="59">
        <v>0</v>
      </c>
      <c r="G41" s="105">
        <v>2040</v>
      </c>
      <c r="H41" s="135">
        <f t="shared" si="7"/>
        <v>2.3529411764705883</v>
      </c>
      <c r="I41" s="135">
        <f t="shared" si="8"/>
        <v>44.901960784313729</v>
      </c>
      <c r="J41" s="135">
        <f t="shared" si="9"/>
        <v>27.990196078431374</v>
      </c>
      <c r="K41" s="135">
        <f t="shared" si="10"/>
        <v>24.754901960784316</v>
      </c>
    </row>
    <row r="42" spans="1:11">
      <c r="A42" s="104" t="s">
        <v>74</v>
      </c>
      <c r="B42" s="59">
        <v>18</v>
      </c>
      <c r="C42" s="59">
        <v>292</v>
      </c>
      <c r="D42" s="59">
        <v>237</v>
      </c>
      <c r="E42" s="59">
        <v>223</v>
      </c>
      <c r="F42" s="59">
        <v>0</v>
      </c>
      <c r="G42" s="105">
        <v>770</v>
      </c>
      <c r="H42" s="135">
        <f t="shared" si="7"/>
        <v>2.3376623376623376</v>
      </c>
      <c r="I42" s="135">
        <f t="shared" si="8"/>
        <v>37.922077922077925</v>
      </c>
      <c r="J42" s="135">
        <f t="shared" si="9"/>
        <v>30.779220779220779</v>
      </c>
      <c r="K42" s="135">
        <f t="shared" si="10"/>
        <v>28.961038961038959</v>
      </c>
    </row>
    <row r="43" spans="1:11">
      <c r="A43" s="104" t="s">
        <v>75</v>
      </c>
      <c r="B43" s="59">
        <v>79</v>
      </c>
      <c r="C43" s="59">
        <v>1624</v>
      </c>
      <c r="D43" s="59">
        <v>956</v>
      </c>
      <c r="E43" s="59">
        <v>693</v>
      </c>
      <c r="F43" s="59">
        <v>0</v>
      </c>
      <c r="G43" s="105">
        <v>3352</v>
      </c>
      <c r="H43" s="135">
        <f t="shared" si="7"/>
        <v>2.356801909307876</v>
      </c>
      <c r="I43" s="135">
        <f t="shared" si="8"/>
        <v>48.448687350835321</v>
      </c>
      <c r="J43" s="135">
        <f t="shared" si="9"/>
        <v>28.520286396181383</v>
      </c>
      <c r="K43" s="135">
        <f t="shared" si="10"/>
        <v>20.674224343675419</v>
      </c>
    </row>
    <row r="44" spans="1:11">
      <c r="A44" s="104" t="s">
        <v>76</v>
      </c>
      <c r="B44" s="59">
        <v>39</v>
      </c>
      <c r="C44" s="59">
        <v>733</v>
      </c>
      <c r="D44" s="59">
        <v>500</v>
      </c>
      <c r="E44" s="59">
        <v>518</v>
      </c>
      <c r="F44" s="59">
        <v>0</v>
      </c>
      <c r="G44" s="105">
        <v>1790</v>
      </c>
      <c r="H44" s="135">
        <f t="shared" si="7"/>
        <v>2.1787709497206706</v>
      </c>
      <c r="I44" s="135">
        <f t="shared" si="8"/>
        <v>40.949720670391059</v>
      </c>
      <c r="J44" s="135">
        <f t="shared" si="9"/>
        <v>27.932960893854748</v>
      </c>
      <c r="K44" s="135">
        <f t="shared" si="10"/>
        <v>28.938547486033517</v>
      </c>
    </row>
    <row r="45" spans="1:11">
      <c r="A45" s="104" t="s">
        <v>77</v>
      </c>
      <c r="B45" s="59">
        <v>9</v>
      </c>
      <c r="C45" s="59">
        <v>201</v>
      </c>
      <c r="D45" s="59">
        <v>159</v>
      </c>
      <c r="E45" s="59">
        <v>112</v>
      </c>
      <c r="F45" s="59">
        <v>0</v>
      </c>
      <c r="G45" s="105">
        <v>481</v>
      </c>
      <c r="H45" s="135">
        <f t="shared" si="7"/>
        <v>1.8711018711018712</v>
      </c>
      <c r="I45" s="135">
        <f t="shared" si="8"/>
        <v>41.78794178794179</v>
      </c>
      <c r="J45" s="135">
        <f t="shared" si="9"/>
        <v>33.056133056133056</v>
      </c>
      <c r="K45" s="135">
        <f t="shared" si="10"/>
        <v>23.284823284823286</v>
      </c>
    </row>
    <row r="46" spans="1:11">
      <c r="A46" s="104" t="s">
        <v>78</v>
      </c>
      <c r="B46" s="59">
        <v>43</v>
      </c>
      <c r="C46" s="59">
        <v>661</v>
      </c>
      <c r="D46" s="59">
        <v>377</v>
      </c>
      <c r="E46" s="59">
        <v>282</v>
      </c>
      <c r="F46" s="59">
        <v>0</v>
      </c>
      <c r="G46" s="105">
        <v>1363</v>
      </c>
      <c r="H46" s="135">
        <f t="shared" si="7"/>
        <v>3.1548055759354363</v>
      </c>
      <c r="I46" s="135">
        <f t="shared" si="8"/>
        <v>48.495964783565668</v>
      </c>
      <c r="J46" s="135">
        <f t="shared" si="9"/>
        <v>27.659574468085108</v>
      </c>
      <c r="K46" s="135">
        <f t="shared" si="10"/>
        <v>20.689655172413794</v>
      </c>
    </row>
    <row r="47" spans="1:11">
      <c r="A47" s="104" t="s">
        <v>79</v>
      </c>
      <c r="B47" s="59">
        <v>3</v>
      </c>
      <c r="C47" s="59">
        <v>70</v>
      </c>
      <c r="D47" s="59">
        <v>37</v>
      </c>
      <c r="E47" s="59">
        <v>23</v>
      </c>
      <c r="F47" s="59">
        <v>0</v>
      </c>
      <c r="G47" s="105">
        <v>133</v>
      </c>
      <c r="H47" s="135">
        <f t="shared" si="7"/>
        <v>2.2556390977443606</v>
      </c>
      <c r="I47" s="135">
        <f t="shared" si="8"/>
        <v>52.631578947368418</v>
      </c>
      <c r="J47" s="135">
        <f t="shared" si="9"/>
        <v>27.819548872180448</v>
      </c>
      <c r="K47" s="135">
        <f t="shared" si="10"/>
        <v>17.293233082706767</v>
      </c>
    </row>
    <row r="48" spans="1:11">
      <c r="A48" s="104" t="s">
        <v>80</v>
      </c>
      <c r="B48" s="59">
        <v>196</v>
      </c>
      <c r="C48" s="59">
        <v>2786</v>
      </c>
      <c r="D48" s="59">
        <v>1571</v>
      </c>
      <c r="E48" s="59">
        <v>1259</v>
      </c>
      <c r="F48" s="59">
        <v>0</v>
      </c>
      <c r="G48" s="105">
        <v>5812</v>
      </c>
      <c r="H48" s="135">
        <f t="shared" si="7"/>
        <v>3.3723331039229176</v>
      </c>
      <c r="I48" s="135">
        <f t="shared" si="8"/>
        <v>47.935306262904334</v>
      </c>
      <c r="J48" s="135">
        <f t="shared" si="9"/>
        <v>27.030282174810736</v>
      </c>
      <c r="K48" s="135">
        <f t="shared" si="10"/>
        <v>21.662078458362011</v>
      </c>
    </row>
    <row r="49" spans="1:11">
      <c r="A49" s="104" t="s">
        <v>81</v>
      </c>
      <c r="B49" s="59">
        <v>7</v>
      </c>
      <c r="C49" s="59">
        <v>238</v>
      </c>
      <c r="D49" s="59">
        <v>226</v>
      </c>
      <c r="E49" s="59">
        <v>167</v>
      </c>
      <c r="F49" s="59">
        <v>0</v>
      </c>
      <c r="G49" s="105">
        <v>638</v>
      </c>
      <c r="H49" s="135">
        <f t="shared" si="7"/>
        <v>1.0971786833855799</v>
      </c>
      <c r="I49" s="135">
        <f t="shared" si="8"/>
        <v>37.304075235109721</v>
      </c>
      <c r="J49" s="135">
        <f t="shared" si="9"/>
        <v>35.423197492163013</v>
      </c>
      <c r="K49" s="135">
        <f t="shared" si="10"/>
        <v>26.175548589341691</v>
      </c>
    </row>
    <row r="50" spans="1:11">
      <c r="A50" s="104" t="s">
        <v>82</v>
      </c>
      <c r="B50" s="59">
        <v>83</v>
      </c>
      <c r="C50" s="59">
        <v>1574</v>
      </c>
      <c r="D50" s="59">
        <v>996</v>
      </c>
      <c r="E50" s="59">
        <v>767</v>
      </c>
      <c r="F50" s="59">
        <v>0</v>
      </c>
      <c r="G50" s="105">
        <v>3420</v>
      </c>
      <c r="H50" s="135">
        <f t="shared" si="7"/>
        <v>2.4269005847953218</v>
      </c>
      <c r="I50" s="135">
        <f t="shared" si="8"/>
        <v>46.023391812865498</v>
      </c>
      <c r="J50" s="135">
        <f t="shared" si="9"/>
        <v>29.122807017543863</v>
      </c>
      <c r="K50" s="135">
        <f t="shared" si="10"/>
        <v>22.426900584795323</v>
      </c>
    </row>
    <row r="51" spans="1:11">
      <c r="A51" s="110" t="s">
        <v>50</v>
      </c>
      <c r="B51" s="110">
        <v>3</v>
      </c>
      <c r="C51" s="110">
        <v>92</v>
      </c>
      <c r="D51" s="110">
        <v>83</v>
      </c>
      <c r="E51" s="110">
        <v>63</v>
      </c>
      <c r="F51" s="110">
        <v>18</v>
      </c>
      <c r="G51" s="124">
        <v>259</v>
      </c>
      <c r="H51" s="222" t="s">
        <v>83</v>
      </c>
      <c r="I51" s="223" t="s">
        <v>83</v>
      </c>
      <c r="J51" s="223" t="s">
        <v>83</v>
      </c>
      <c r="K51" s="223" t="s">
        <v>83</v>
      </c>
    </row>
    <row r="52" spans="1:11">
      <c r="A52" s="116" t="s">
        <v>294</v>
      </c>
    </row>
  </sheetData>
  <mergeCells count="3">
    <mergeCell ref="A6:A7"/>
    <mergeCell ref="B6:G6"/>
    <mergeCell ref="H6:K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2" fitToHeight="0" orientation="landscape" r:id="rId1"/>
  <headerFooter>
    <oddFooter>&amp;L&amp;8&amp;K01+022Maternity Tables 2013&amp;R&amp;8&amp;K01+022Page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2"/>
  <sheetViews>
    <sheetView zoomScaleNormal="100" workbookViewId="0">
      <pane ySplit="3" topLeftCell="A4" activePane="bottomLeft" state="frozen"/>
      <selection activeCell="B103" sqref="B103"/>
      <selection pane="bottomLeft" activeCell="A3" sqref="A3"/>
    </sheetView>
  </sheetViews>
  <sheetFormatPr defaultRowHeight="12"/>
  <cols>
    <col min="1" max="1" width="16.5703125" style="79" customWidth="1"/>
    <col min="2" max="2" width="14.5703125" style="79" customWidth="1"/>
    <col min="3" max="4" width="13.140625" style="79" customWidth="1"/>
    <col min="5" max="9" width="9.140625" style="79"/>
    <col min="10" max="10" width="9.140625" style="79" customWidth="1"/>
    <col min="11" max="16384" width="9.140625" style="79"/>
  </cols>
  <sheetData>
    <row r="1" spans="1:13">
      <c r="A1" s="334" t="s">
        <v>26</v>
      </c>
      <c r="B1" s="162"/>
      <c r="C1" s="334" t="s">
        <v>36</v>
      </c>
      <c r="D1" s="162"/>
      <c r="E1" s="162"/>
    </row>
    <row r="2" spans="1:13" ht="10.5" customHeight="1"/>
    <row r="3" spans="1:13" ht="19.5">
      <c r="A3" s="20" t="s">
        <v>265</v>
      </c>
    </row>
    <row r="5" spans="1:13" ht="15" customHeight="1">
      <c r="A5" s="103" t="str">
        <f>Contents!B24</f>
        <v>Table 16: Number and percentage of women identified as smokers at time of registration with an LMC, 2008−2013</v>
      </c>
      <c r="B5" s="103"/>
      <c r="C5" s="103"/>
      <c r="D5" s="103"/>
      <c r="E5" s="103"/>
      <c r="F5" s="103"/>
      <c r="G5" s="103"/>
      <c r="H5" s="103"/>
      <c r="I5" s="103"/>
      <c r="J5" s="103"/>
      <c r="K5" s="103"/>
      <c r="L5" s="103"/>
      <c r="M5" s="103"/>
    </row>
    <row r="6" spans="1:13" ht="24">
      <c r="A6" s="304" t="s">
        <v>39</v>
      </c>
      <c r="B6" s="148" t="s">
        <v>441</v>
      </c>
      <c r="C6" s="148" t="s">
        <v>290</v>
      </c>
      <c r="D6" s="148" t="s">
        <v>27</v>
      </c>
    </row>
    <row r="7" spans="1:13">
      <c r="A7" s="174">
        <v>2008</v>
      </c>
      <c r="B7" s="172">
        <v>8317</v>
      </c>
      <c r="C7" s="173">
        <f t="shared" ref="C7" si="0">B7/D7*100</f>
        <v>15.771010315533982</v>
      </c>
      <c r="D7" s="172">
        <v>52736</v>
      </c>
    </row>
    <row r="8" spans="1:13">
      <c r="A8" s="174">
        <v>2009</v>
      </c>
      <c r="B8" s="172">
        <v>8434</v>
      </c>
      <c r="C8" s="173">
        <f t="shared" ref="C8:C12" si="1">B8/D8*100</f>
        <v>15.906604805552412</v>
      </c>
      <c r="D8" s="172">
        <v>53022</v>
      </c>
    </row>
    <row r="9" spans="1:13">
      <c r="A9" s="174">
        <v>2010</v>
      </c>
      <c r="B9" s="172">
        <v>8803</v>
      </c>
      <c r="C9" s="173">
        <f t="shared" si="1"/>
        <v>16.209099780883463</v>
      </c>
      <c r="D9" s="172">
        <v>54309</v>
      </c>
    </row>
    <row r="10" spans="1:13">
      <c r="A10" s="174">
        <v>2011</v>
      </c>
      <c r="B10" s="172">
        <v>8267</v>
      </c>
      <c r="C10" s="173">
        <f t="shared" si="1"/>
        <v>15.336524191154647</v>
      </c>
      <c r="D10" s="172">
        <v>53904</v>
      </c>
    </row>
    <row r="11" spans="1:13">
      <c r="A11" s="174">
        <v>2012</v>
      </c>
      <c r="B11" s="172">
        <v>8348</v>
      </c>
      <c r="C11" s="173">
        <f t="shared" si="1"/>
        <v>15.217470560355828</v>
      </c>
      <c r="D11" s="172">
        <v>54858</v>
      </c>
    </row>
    <row r="12" spans="1:13">
      <c r="A12" s="188">
        <v>2013</v>
      </c>
      <c r="B12" s="189">
        <v>7965</v>
      </c>
      <c r="C12" s="190">
        <f t="shared" si="1"/>
        <v>15.033975084937712</v>
      </c>
      <c r="D12" s="189">
        <v>52980</v>
      </c>
    </row>
    <row r="13" spans="1:13">
      <c r="A13" s="116" t="s">
        <v>440</v>
      </c>
    </row>
    <row r="14" spans="1:13">
      <c r="A14" s="210"/>
    </row>
    <row r="15" spans="1:13">
      <c r="A15" s="210"/>
    </row>
    <row r="16" spans="1:13" ht="15" customHeight="1">
      <c r="A16" s="103" t="str">
        <f>Contents!B25</f>
        <v>Table 17: Number and percentage of women identified as smokers at two weeks after birth, 2008−2013</v>
      </c>
      <c r="B16" s="103"/>
      <c r="C16" s="103"/>
      <c r="D16" s="103"/>
      <c r="E16" s="103"/>
    </row>
    <row r="17" spans="1:14" ht="36">
      <c r="A17" s="338" t="s">
        <v>39</v>
      </c>
      <c r="B17" s="336" t="s">
        <v>442</v>
      </c>
      <c r="C17" s="336" t="s">
        <v>290</v>
      </c>
      <c r="D17" s="336" t="s">
        <v>27</v>
      </c>
    </row>
    <row r="18" spans="1:14">
      <c r="A18" s="174">
        <v>2008</v>
      </c>
      <c r="B18" s="172">
        <v>7230</v>
      </c>
      <c r="C18" s="173">
        <f t="shared" ref="C18:C23" si="2">B18/D18*100</f>
        <v>13.709799757281555</v>
      </c>
      <c r="D18" s="172">
        <v>52736</v>
      </c>
    </row>
    <row r="19" spans="1:14">
      <c r="A19" s="174">
        <v>2009</v>
      </c>
      <c r="B19" s="172">
        <v>7471</v>
      </c>
      <c r="C19" s="173">
        <f t="shared" si="2"/>
        <v>14.090377579118101</v>
      </c>
      <c r="D19" s="172">
        <v>53022</v>
      </c>
    </row>
    <row r="20" spans="1:14">
      <c r="A20" s="174">
        <v>2010</v>
      </c>
      <c r="B20" s="172">
        <v>8002</v>
      </c>
      <c r="C20" s="173">
        <f t="shared" si="2"/>
        <v>14.734206116849876</v>
      </c>
      <c r="D20" s="172">
        <v>54309</v>
      </c>
    </row>
    <row r="21" spans="1:14">
      <c r="A21" s="174">
        <v>2011</v>
      </c>
      <c r="B21" s="172">
        <v>7223</v>
      </c>
      <c r="C21" s="173">
        <f t="shared" si="2"/>
        <v>13.399747699614128</v>
      </c>
      <c r="D21" s="172">
        <v>53904</v>
      </c>
    </row>
    <row r="22" spans="1:14">
      <c r="A22" s="174">
        <v>2012</v>
      </c>
      <c r="B22" s="172">
        <v>7248</v>
      </c>
      <c r="C22" s="173">
        <f t="shared" si="2"/>
        <v>13.212293557913156</v>
      </c>
      <c r="D22" s="172">
        <v>54858</v>
      </c>
    </row>
    <row r="23" spans="1:14">
      <c r="A23" s="188">
        <v>2013</v>
      </c>
      <c r="B23" s="189">
        <v>6878</v>
      </c>
      <c r="C23" s="190">
        <f t="shared" si="2"/>
        <v>12.982257455643639</v>
      </c>
      <c r="D23" s="189">
        <v>52980</v>
      </c>
    </row>
    <row r="24" spans="1:14">
      <c r="A24" s="116" t="s">
        <v>440</v>
      </c>
    </row>
    <row r="25" spans="1:14">
      <c r="A25" s="210"/>
    </row>
    <row r="27" spans="1:14" s="224" customFormat="1" ht="15" customHeight="1">
      <c r="A27" s="103" t="str">
        <f>Contents!B26</f>
        <v>Table 18: Number and percentage of women identified as smokers at time of registration with an LMC, by age group, ethnic group, deprivation quintile of residence and DHB of residence, 2013</v>
      </c>
      <c r="B27" s="103"/>
      <c r="C27" s="103"/>
      <c r="D27" s="103"/>
      <c r="E27" s="103"/>
      <c r="F27" s="103"/>
      <c r="G27" s="103"/>
      <c r="H27" s="103"/>
      <c r="I27" s="103"/>
      <c r="J27" s="103"/>
      <c r="K27" s="103"/>
      <c r="L27" s="103"/>
      <c r="M27" s="103"/>
      <c r="N27" s="103"/>
    </row>
    <row r="28" spans="1:14" ht="24">
      <c r="A28" s="153" t="s">
        <v>58</v>
      </c>
      <c r="B28" s="148" t="str">
        <f>B6</f>
        <v>Smokers
(at LMC reg)</v>
      </c>
      <c r="C28" s="148" t="s">
        <v>290</v>
      </c>
      <c r="D28" s="148" t="s">
        <v>27</v>
      </c>
      <c r="E28" s="59"/>
      <c r="F28" s="59"/>
      <c r="G28" s="59"/>
      <c r="H28" s="59"/>
      <c r="I28" s="59"/>
      <c r="J28" s="59"/>
      <c r="K28" s="59"/>
      <c r="L28" s="59"/>
    </row>
    <row r="29" spans="1:14">
      <c r="A29" s="147" t="s">
        <v>243</v>
      </c>
      <c r="B29" s="147"/>
      <c r="C29" s="147"/>
      <c r="D29" s="147"/>
      <c r="E29" s="59"/>
      <c r="F29" s="59"/>
      <c r="G29" s="59"/>
      <c r="H29" s="59"/>
      <c r="I29" s="59"/>
      <c r="J29" s="59"/>
      <c r="K29" s="59"/>
      <c r="L29" s="59"/>
    </row>
    <row r="30" spans="1:14" ht="12.75">
      <c r="A30" s="12" t="s">
        <v>43</v>
      </c>
      <c r="B30" s="104">
        <v>7965</v>
      </c>
      <c r="C30" s="107">
        <f t="shared" ref="C30:C37" si="3">B30/D30*100</f>
        <v>15.033975084937712</v>
      </c>
      <c r="D30" s="104">
        <f>D12</f>
        <v>52980</v>
      </c>
      <c r="E30" s="59"/>
      <c r="F30" s="59"/>
      <c r="G30" s="59"/>
      <c r="H30" s="59"/>
      <c r="I30" s="59"/>
      <c r="J30" s="59"/>
      <c r="K30" s="59"/>
      <c r="L30" s="59"/>
    </row>
    <row r="31" spans="1:14">
      <c r="A31" s="147" t="s">
        <v>59</v>
      </c>
      <c r="B31" s="147"/>
      <c r="C31" s="147"/>
      <c r="D31" s="147"/>
      <c r="E31" s="59"/>
      <c r="F31" s="59"/>
      <c r="G31" s="59"/>
      <c r="H31" s="59"/>
      <c r="I31" s="59"/>
      <c r="J31" s="59"/>
      <c r="K31" s="59"/>
      <c r="L31" s="59"/>
    </row>
    <row r="32" spans="1:14">
      <c r="A32" s="172" t="s">
        <v>60</v>
      </c>
      <c r="B32" s="104">
        <v>988</v>
      </c>
      <c r="C32" s="107">
        <f t="shared" si="3"/>
        <v>34.257975034674068</v>
      </c>
      <c r="D32" s="104">
        <v>2884</v>
      </c>
      <c r="E32" s="59"/>
      <c r="F32" s="59"/>
      <c r="G32" s="59"/>
      <c r="H32" s="59"/>
      <c r="I32" s="59"/>
      <c r="J32" s="59"/>
      <c r="K32" s="59"/>
      <c r="L32" s="59"/>
    </row>
    <row r="33" spans="1:12">
      <c r="A33" s="172" t="s">
        <v>44</v>
      </c>
      <c r="B33" s="104">
        <v>2836</v>
      </c>
      <c r="C33" s="107">
        <f t="shared" si="3"/>
        <v>29.677689409794894</v>
      </c>
      <c r="D33" s="104">
        <v>9556</v>
      </c>
      <c r="E33" s="59"/>
      <c r="F33" s="59"/>
      <c r="G33" s="59"/>
      <c r="H33" s="59"/>
      <c r="I33" s="59"/>
      <c r="J33" s="59"/>
      <c r="K33" s="59"/>
      <c r="L33" s="59"/>
    </row>
    <row r="34" spans="1:12">
      <c r="A34" s="172" t="s">
        <v>40</v>
      </c>
      <c r="B34" s="104">
        <v>2110</v>
      </c>
      <c r="C34" s="107">
        <f t="shared" si="3"/>
        <v>15.288747192232446</v>
      </c>
      <c r="D34" s="104">
        <v>13801</v>
      </c>
      <c r="E34" s="59"/>
      <c r="F34" s="59"/>
      <c r="G34" s="59"/>
      <c r="H34" s="59"/>
      <c r="I34" s="59"/>
      <c r="J34" s="59"/>
      <c r="K34" s="59"/>
      <c r="L34" s="59"/>
    </row>
    <row r="35" spans="1:12">
      <c r="A35" s="172" t="s">
        <v>41</v>
      </c>
      <c r="B35" s="104">
        <v>1217</v>
      </c>
      <c r="C35" s="107">
        <f t="shared" si="3"/>
        <v>7.9329900267257667</v>
      </c>
      <c r="D35" s="104">
        <v>15341</v>
      </c>
      <c r="E35" s="59"/>
      <c r="F35" s="59"/>
      <c r="G35" s="59"/>
      <c r="H35" s="59"/>
      <c r="I35" s="59"/>
      <c r="J35" s="59"/>
      <c r="K35" s="59"/>
      <c r="L35" s="59"/>
    </row>
    <row r="36" spans="1:12">
      <c r="A36" s="172" t="s">
        <v>42</v>
      </c>
      <c r="B36" s="104">
        <v>605</v>
      </c>
      <c r="C36" s="107">
        <f t="shared" si="3"/>
        <v>6.5976008724100321</v>
      </c>
      <c r="D36" s="104">
        <v>9170</v>
      </c>
      <c r="E36" s="59"/>
      <c r="F36" s="59"/>
      <c r="G36" s="59"/>
      <c r="H36" s="59"/>
      <c r="I36" s="59"/>
      <c r="J36" s="59"/>
      <c r="K36" s="59"/>
      <c r="L36" s="59"/>
    </row>
    <row r="37" spans="1:12">
      <c r="A37" s="172" t="s">
        <v>38</v>
      </c>
      <c r="B37" s="104">
        <v>209</v>
      </c>
      <c r="C37" s="107">
        <f t="shared" si="3"/>
        <v>9.3806104129263925</v>
      </c>
      <c r="D37" s="110">
        <v>2228</v>
      </c>
      <c r="E37" s="59"/>
      <c r="F37" s="59"/>
      <c r="G37" s="59"/>
      <c r="H37" s="59"/>
      <c r="I37" s="59"/>
      <c r="J37" s="59"/>
      <c r="K37" s="59"/>
      <c r="L37" s="59"/>
    </row>
    <row r="38" spans="1:12">
      <c r="A38" s="147" t="s">
        <v>61</v>
      </c>
      <c r="B38" s="147"/>
      <c r="C38" s="147"/>
      <c r="D38" s="147"/>
      <c r="E38" s="59"/>
      <c r="F38" s="59"/>
      <c r="G38" s="59"/>
      <c r="H38" s="59"/>
      <c r="I38" s="59"/>
      <c r="J38" s="59"/>
      <c r="K38" s="59"/>
      <c r="L38" s="59"/>
    </row>
    <row r="39" spans="1:12">
      <c r="A39" s="104" t="s">
        <v>62</v>
      </c>
      <c r="B39" s="59">
        <v>4982</v>
      </c>
      <c r="C39" s="107">
        <f>B39/D39*100</f>
        <v>38.138253081221777</v>
      </c>
      <c r="D39" s="59">
        <v>13063</v>
      </c>
      <c r="E39" s="59"/>
      <c r="F39" s="59"/>
      <c r="G39" s="59"/>
      <c r="H39" s="59"/>
      <c r="I39" s="59"/>
      <c r="J39" s="59"/>
      <c r="K39" s="59"/>
      <c r="L39" s="59"/>
    </row>
    <row r="40" spans="1:12">
      <c r="A40" s="104" t="s">
        <v>90</v>
      </c>
      <c r="B40" s="59">
        <v>482</v>
      </c>
      <c r="C40" s="107">
        <f>B40/D40*100</f>
        <v>10.833895257361204</v>
      </c>
      <c r="D40" s="59">
        <v>4449</v>
      </c>
      <c r="E40" s="59"/>
      <c r="F40" s="59"/>
      <c r="G40" s="59"/>
      <c r="H40" s="59"/>
      <c r="I40" s="59"/>
      <c r="J40" s="59"/>
      <c r="K40" s="59"/>
      <c r="L40" s="59"/>
    </row>
    <row r="41" spans="1:12">
      <c r="A41" s="104" t="s">
        <v>47</v>
      </c>
      <c r="B41" s="59">
        <v>41</v>
      </c>
      <c r="C41" s="107">
        <f>B41/D41*100</f>
        <v>0.58908045977011492</v>
      </c>
      <c r="D41" s="59">
        <v>6960</v>
      </c>
      <c r="E41" s="59"/>
      <c r="F41" s="59"/>
      <c r="G41" s="59"/>
      <c r="H41" s="59"/>
      <c r="I41" s="59"/>
      <c r="J41" s="59"/>
      <c r="K41" s="59"/>
      <c r="L41" s="59"/>
    </row>
    <row r="42" spans="1:12">
      <c r="A42" s="104" t="s">
        <v>51</v>
      </c>
      <c r="B42" s="59">
        <v>2460</v>
      </c>
      <c r="C42" s="107">
        <f>B42/D42*100</f>
        <v>8.6309732650340329</v>
      </c>
      <c r="D42" s="59">
        <v>28502</v>
      </c>
      <c r="E42" s="59"/>
      <c r="F42" s="59"/>
      <c r="G42" s="59"/>
      <c r="H42" s="59"/>
      <c r="I42" s="59"/>
      <c r="J42" s="59"/>
      <c r="K42" s="59"/>
      <c r="L42" s="59"/>
    </row>
    <row r="43" spans="1:12" ht="12.75">
      <c r="A43" s="102" t="s">
        <v>50</v>
      </c>
      <c r="B43" s="59">
        <v>0</v>
      </c>
      <c r="C43" s="225" t="s">
        <v>83</v>
      </c>
      <c r="D43" s="59">
        <v>6</v>
      </c>
      <c r="E43" s="59"/>
      <c r="F43" s="59"/>
      <c r="G43" s="59"/>
      <c r="H43" s="226"/>
      <c r="I43" s="59"/>
      <c r="J43" s="59"/>
      <c r="K43" s="59"/>
      <c r="L43" s="59"/>
    </row>
    <row r="44" spans="1:12">
      <c r="A44" s="147" t="s">
        <v>87</v>
      </c>
      <c r="B44" s="147"/>
      <c r="C44" s="147"/>
      <c r="D44" s="147"/>
      <c r="E44" s="59"/>
      <c r="F44" s="59"/>
      <c r="G44" s="59"/>
      <c r="H44" s="59"/>
      <c r="I44" s="59"/>
      <c r="J44" s="59"/>
      <c r="K44" s="59"/>
      <c r="L44" s="59"/>
    </row>
    <row r="45" spans="1:12">
      <c r="A45" s="119" t="s">
        <v>88</v>
      </c>
      <c r="B45" s="59">
        <v>355</v>
      </c>
      <c r="C45" s="107">
        <f>B45/D45*100</f>
        <v>4.5948744499093968</v>
      </c>
      <c r="D45" s="59">
        <v>7726</v>
      </c>
      <c r="E45" s="59"/>
      <c r="F45" s="59"/>
      <c r="G45" s="59"/>
      <c r="H45" s="59"/>
      <c r="I45" s="59"/>
      <c r="J45" s="59"/>
      <c r="K45" s="59"/>
      <c r="L45" s="59"/>
    </row>
    <row r="46" spans="1:12">
      <c r="A46" s="119">
        <v>2</v>
      </c>
      <c r="B46" s="59">
        <v>630</v>
      </c>
      <c r="C46" s="107">
        <f>B46/D46*100</f>
        <v>7.2807118918294238</v>
      </c>
      <c r="D46" s="59">
        <v>8653</v>
      </c>
      <c r="E46" s="59"/>
      <c r="F46" s="59"/>
      <c r="G46" s="59"/>
      <c r="H46" s="59"/>
      <c r="I46" s="59"/>
      <c r="J46" s="59"/>
      <c r="K46" s="59"/>
      <c r="L46" s="59"/>
    </row>
    <row r="47" spans="1:12">
      <c r="A47" s="119">
        <v>3</v>
      </c>
      <c r="B47" s="59">
        <v>1059</v>
      </c>
      <c r="C47" s="107">
        <f>B47/D47*100</f>
        <v>10.674327184759601</v>
      </c>
      <c r="D47" s="59">
        <v>9921</v>
      </c>
      <c r="E47" s="59"/>
      <c r="F47" s="59"/>
      <c r="G47" s="59"/>
      <c r="H47" s="59"/>
      <c r="I47" s="59"/>
      <c r="J47" s="59"/>
      <c r="K47" s="59"/>
      <c r="L47" s="59"/>
    </row>
    <row r="48" spans="1:12">
      <c r="A48" s="119">
        <v>4</v>
      </c>
      <c r="B48" s="59">
        <v>2055</v>
      </c>
      <c r="C48" s="107">
        <f>B48/D48*100</f>
        <v>16.749531339147445</v>
      </c>
      <c r="D48" s="59">
        <v>12269</v>
      </c>
      <c r="E48" s="59"/>
      <c r="F48" s="59"/>
      <c r="G48" s="59"/>
      <c r="H48" s="59"/>
      <c r="I48" s="59"/>
      <c r="J48" s="59"/>
      <c r="K48" s="59"/>
      <c r="L48" s="59"/>
    </row>
    <row r="49" spans="1:12">
      <c r="A49" s="120" t="s">
        <v>89</v>
      </c>
      <c r="B49" s="59">
        <v>3817</v>
      </c>
      <c r="C49" s="107">
        <f>B49/D49*100</f>
        <v>27.013446567586698</v>
      </c>
      <c r="D49" s="59">
        <v>14130</v>
      </c>
      <c r="E49" s="59"/>
      <c r="F49" s="59"/>
      <c r="G49" s="59"/>
      <c r="H49" s="59"/>
      <c r="I49" s="59"/>
      <c r="J49" s="59"/>
      <c r="K49" s="59"/>
      <c r="L49" s="59"/>
    </row>
    <row r="50" spans="1:12">
      <c r="A50" s="110" t="s">
        <v>50</v>
      </c>
      <c r="B50" s="110">
        <v>49</v>
      </c>
      <c r="C50" s="225" t="s">
        <v>83</v>
      </c>
      <c r="D50" s="110">
        <v>281</v>
      </c>
      <c r="E50" s="59"/>
      <c r="F50" s="59"/>
      <c r="G50" s="59"/>
      <c r="H50" s="226"/>
      <c r="I50" s="59"/>
      <c r="J50" s="59"/>
      <c r="K50" s="59"/>
      <c r="L50" s="59"/>
    </row>
    <row r="51" spans="1:12">
      <c r="A51" s="147" t="s">
        <v>226</v>
      </c>
      <c r="B51" s="147"/>
      <c r="C51" s="147"/>
      <c r="D51" s="147"/>
    </row>
    <row r="52" spans="1:12">
      <c r="A52" s="104" t="s">
        <v>63</v>
      </c>
      <c r="B52" s="59">
        <v>552</v>
      </c>
      <c r="C52" s="107">
        <f t="shared" ref="C52:C71" si="4">B52/D52*100</f>
        <v>27.517447657028914</v>
      </c>
      <c r="D52" s="59">
        <v>2006</v>
      </c>
    </row>
    <row r="53" spans="1:12">
      <c r="A53" s="104" t="s">
        <v>64</v>
      </c>
      <c r="B53" s="59">
        <v>514</v>
      </c>
      <c r="C53" s="107">
        <f t="shared" si="4"/>
        <v>7.1498122131033526</v>
      </c>
      <c r="D53" s="59">
        <v>7189</v>
      </c>
    </row>
    <row r="54" spans="1:12">
      <c r="A54" s="104" t="s">
        <v>65</v>
      </c>
      <c r="B54" s="59">
        <v>196</v>
      </c>
      <c r="C54" s="107">
        <f t="shared" si="4"/>
        <v>4.0944223939837059</v>
      </c>
      <c r="D54" s="59">
        <v>4787</v>
      </c>
    </row>
    <row r="55" spans="1:12">
      <c r="A55" s="104" t="s">
        <v>66</v>
      </c>
      <c r="B55" s="59">
        <v>796</v>
      </c>
      <c r="C55" s="107">
        <f t="shared" si="4"/>
        <v>14.078528475415636</v>
      </c>
      <c r="D55" s="59">
        <v>5654</v>
      </c>
    </row>
    <row r="56" spans="1:12">
      <c r="A56" s="104" t="s">
        <v>67</v>
      </c>
      <c r="B56" s="59">
        <v>966</v>
      </c>
      <c r="C56" s="107">
        <f t="shared" si="4"/>
        <v>19.460112812248187</v>
      </c>
      <c r="D56" s="59">
        <v>4964</v>
      </c>
    </row>
    <row r="57" spans="1:12">
      <c r="A57" s="104" t="s">
        <v>68</v>
      </c>
      <c r="B57" s="59">
        <v>347</v>
      </c>
      <c r="C57" s="107">
        <f t="shared" si="4"/>
        <v>24.946081955427747</v>
      </c>
      <c r="D57" s="59">
        <v>1391</v>
      </c>
    </row>
    <row r="58" spans="1:12">
      <c r="A58" s="104" t="s">
        <v>69</v>
      </c>
      <c r="B58" s="59">
        <v>628</v>
      </c>
      <c r="C58" s="107">
        <f t="shared" si="4"/>
        <v>22.894640904119576</v>
      </c>
      <c r="D58" s="59">
        <v>2743</v>
      </c>
    </row>
    <row r="59" spans="1:12">
      <c r="A59" s="104" t="s">
        <v>70</v>
      </c>
      <c r="B59" s="59">
        <v>225</v>
      </c>
      <c r="C59" s="107">
        <f t="shared" si="4"/>
        <v>32.374100719424462</v>
      </c>
      <c r="D59" s="59">
        <v>695</v>
      </c>
    </row>
    <row r="60" spans="1:12">
      <c r="A60" s="104" t="s">
        <v>71</v>
      </c>
      <c r="B60" s="59">
        <v>430</v>
      </c>
      <c r="C60" s="107">
        <f t="shared" si="4"/>
        <v>21.651560926485399</v>
      </c>
      <c r="D60" s="59">
        <v>1986</v>
      </c>
    </row>
    <row r="61" spans="1:12">
      <c r="A61" s="104" t="s">
        <v>72</v>
      </c>
      <c r="B61" s="59">
        <v>292</v>
      </c>
      <c r="C61" s="107">
        <f t="shared" si="4"/>
        <v>19.376244193762442</v>
      </c>
      <c r="D61" s="59">
        <v>1507</v>
      </c>
    </row>
    <row r="62" spans="1:12">
      <c r="A62" s="104" t="s">
        <v>73</v>
      </c>
      <c r="B62" s="59">
        <v>453</v>
      </c>
      <c r="C62" s="107">
        <f t="shared" si="4"/>
        <v>22.205882352941174</v>
      </c>
      <c r="D62" s="59">
        <v>2040</v>
      </c>
    </row>
    <row r="63" spans="1:12">
      <c r="A63" s="104" t="s">
        <v>74</v>
      </c>
      <c r="B63" s="59">
        <v>241</v>
      </c>
      <c r="C63" s="107">
        <f t="shared" si="4"/>
        <v>31.2987012987013</v>
      </c>
      <c r="D63" s="59">
        <v>770</v>
      </c>
    </row>
    <row r="64" spans="1:12">
      <c r="A64" s="104" t="s">
        <v>75</v>
      </c>
      <c r="B64" s="59">
        <v>282</v>
      </c>
      <c r="C64" s="107">
        <f t="shared" si="4"/>
        <v>8.4128878281622903</v>
      </c>
      <c r="D64" s="59">
        <v>3352</v>
      </c>
    </row>
    <row r="65" spans="1:19">
      <c r="A65" s="104" t="s">
        <v>76</v>
      </c>
      <c r="B65" s="59">
        <v>278</v>
      </c>
      <c r="C65" s="107">
        <f t="shared" si="4"/>
        <v>15.53072625698324</v>
      </c>
      <c r="D65" s="59">
        <v>1790</v>
      </c>
    </row>
    <row r="66" spans="1:19">
      <c r="A66" s="104" t="s">
        <v>77</v>
      </c>
      <c r="B66" s="59">
        <v>76</v>
      </c>
      <c r="C66" s="107">
        <f t="shared" si="4"/>
        <v>15.800415800415802</v>
      </c>
      <c r="D66" s="59">
        <v>481</v>
      </c>
    </row>
    <row r="67" spans="1:19">
      <c r="A67" s="104" t="s">
        <v>78</v>
      </c>
      <c r="B67" s="59">
        <v>199</v>
      </c>
      <c r="C67" s="107">
        <f t="shared" si="4"/>
        <v>14.600146735143065</v>
      </c>
      <c r="D67" s="59">
        <v>1363</v>
      </c>
    </row>
    <row r="68" spans="1:19">
      <c r="A68" s="104" t="s">
        <v>79</v>
      </c>
      <c r="B68" s="59">
        <v>19</v>
      </c>
      <c r="C68" s="107">
        <f t="shared" si="4"/>
        <v>14.285714285714285</v>
      </c>
      <c r="D68" s="59">
        <v>133</v>
      </c>
    </row>
    <row r="69" spans="1:19">
      <c r="A69" s="104" t="s">
        <v>80</v>
      </c>
      <c r="B69" s="59">
        <v>735</v>
      </c>
      <c r="C69" s="107">
        <f t="shared" si="4"/>
        <v>12.646249139710944</v>
      </c>
      <c r="D69" s="59">
        <v>5812</v>
      </c>
    </row>
    <row r="70" spans="1:19">
      <c r="A70" s="104" t="s">
        <v>81</v>
      </c>
      <c r="B70" s="59">
        <v>111</v>
      </c>
      <c r="C70" s="107">
        <f t="shared" si="4"/>
        <v>17.398119122257054</v>
      </c>
      <c r="D70" s="59">
        <v>638</v>
      </c>
    </row>
    <row r="71" spans="1:19">
      <c r="A71" s="104" t="s">
        <v>82</v>
      </c>
      <c r="B71" s="59">
        <v>579</v>
      </c>
      <c r="C71" s="107">
        <f t="shared" si="4"/>
        <v>16.92982456140351</v>
      </c>
      <c r="D71" s="59">
        <v>3420</v>
      </c>
    </row>
    <row r="72" spans="1:19">
      <c r="A72" s="110" t="s">
        <v>50</v>
      </c>
      <c r="B72" s="110">
        <v>46</v>
      </c>
      <c r="C72" s="225" t="s">
        <v>83</v>
      </c>
      <c r="D72" s="110">
        <v>259</v>
      </c>
    </row>
    <row r="73" spans="1:19">
      <c r="A73" s="116" t="s">
        <v>440</v>
      </c>
    </row>
    <row r="76" spans="1:19" ht="15" customHeight="1">
      <c r="A76" s="103" t="str">
        <f>Contents!B27</f>
        <v>Table 19: Number and percentage of women identified as smokers at two weeks after birth, by age group, ethnic group, deprivation quintile of residence and DHB of residence, 2013</v>
      </c>
      <c r="B76" s="103"/>
      <c r="C76" s="103"/>
      <c r="D76" s="103"/>
      <c r="E76" s="103"/>
      <c r="F76" s="103"/>
      <c r="G76" s="103"/>
      <c r="H76" s="103"/>
      <c r="I76" s="103"/>
      <c r="J76" s="103"/>
      <c r="K76" s="103"/>
      <c r="L76" s="103"/>
      <c r="M76" s="103"/>
      <c r="N76" s="103"/>
      <c r="O76" s="224"/>
      <c r="P76" s="224"/>
      <c r="Q76" s="224"/>
      <c r="R76" s="224"/>
      <c r="S76" s="224"/>
    </row>
    <row r="77" spans="1:19" s="354" customFormat="1" ht="36">
      <c r="A77" s="338" t="s">
        <v>58</v>
      </c>
      <c r="B77" s="336" t="str">
        <f>B17</f>
        <v>Smokers
(2 weeks after birth)</v>
      </c>
      <c r="C77" s="336" t="s">
        <v>290</v>
      </c>
      <c r="D77" s="336" t="s">
        <v>27</v>
      </c>
      <c r="E77" s="353"/>
      <c r="F77" s="353"/>
      <c r="G77" s="353"/>
      <c r="H77" s="353"/>
      <c r="I77" s="353"/>
      <c r="J77" s="353"/>
      <c r="K77" s="353"/>
      <c r="L77" s="353"/>
    </row>
    <row r="78" spans="1:19">
      <c r="A78" s="342" t="s">
        <v>243</v>
      </c>
      <c r="B78" s="342"/>
      <c r="C78" s="342"/>
      <c r="D78" s="342"/>
      <c r="E78" s="59"/>
      <c r="F78" s="59"/>
      <c r="G78" s="59"/>
      <c r="H78" s="59"/>
      <c r="I78" s="59"/>
      <c r="J78" s="59"/>
      <c r="K78" s="59"/>
      <c r="L78" s="59"/>
    </row>
    <row r="79" spans="1:19" ht="12.75">
      <c r="A79" s="12" t="s">
        <v>43</v>
      </c>
      <c r="B79" s="104">
        <f>B23</f>
        <v>6878</v>
      </c>
      <c r="C79" s="107">
        <f t="shared" ref="C79" si="5">B79/D79*100</f>
        <v>12.982257455643639</v>
      </c>
      <c r="D79" s="104">
        <f>D23</f>
        <v>52980</v>
      </c>
      <c r="E79" s="59"/>
      <c r="F79" s="59"/>
      <c r="G79" s="59"/>
      <c r="H79" s="59"/>
      <c r="I79" s="59"/>
      <c r="J79" s="59"/>
      <c r="K79" s="59"/>
      <c r="L79" s="59"/>
    </row>
    <row r="80" spans="1:19">
      <c r="A80" s="342" t="s">
        <v>59</v>
      </c>
      <c r="B80" s="342"/>
      <c r="C80" s="342"/>
      <c r="D80" s="342"/>
      <c r="E80" s="59"/>
      <c r="F80" s="59"/>
      <c r="G80" s="59"/>
      <c r="H80" s="59"/>
      <c r="I80" s="59"/>
      <c r="J80" s="59"/>
      <c r="K80" s="59"/>
      <c r="L80" s="59"/>
    </row>
    <row r="81" spans="1:12" ht="12.75">
      <c r="A81" s="12" t="s">
        <v>60</v>
      </c>
      <c r="B81" s="104">
        <v>843</v>
      </c>
      <c r="C81" s="107">
        <f t="shared" ref="C81:C86" si="6">B81/D81*100</f>
        <v>29.230235783633841</v>
      </c>
      <c r="D81" s="104">
        <v>2884</v>
      </c>
      <c r="E81" s="59"/>
      <c r="F81" s="59"/>
      <c r="G81" s="59"/>
      <c r="H81" s="59"/>
      <c r="I81" s="59"/>
      <c r="J81" s="59"/>
      <c r="K81" s="59"/>
      <c r="L81" s="59"/>
    </row>
    <row r="82" spans="1:12" ht="12.75">
      <c r="A82" s="12" t="s">
        <v>44</v>
      </c>
      <c r="B82" s="104">
        <v>2436</v>
      </c>
      <c r="C82" s="107">
        <f t="shared" si="6"/>
        <v>25.491837588949352</v>
      </c>
      <c r="D82" s="104">
        <v>9556</v>
      </c>
      <c r="E82" s="59"/>
      <c r="F82" s="59"/>
      <c r="G82" s="59"/>
      <c r="H82" s="59"/>
      <c r="I82" s="59"/>
      <c r="J82" s="59"/>
      <c r="K82" s="59"/>
      <c r="L82" s="59"/>
    </row>
    <row r="83" spans="1:12" ht="12.75">
      <c r="A83" s="12" t="s">
        <v>40</v>
      </c>
      <c r="B83" s="104">
        <v>1824</v>
      </c>
      <c r="C83" s="107">
        <f t="shared" si="6"/>
        <v>13.216433591768711</v>
      </c>
      <c r="D83" s="104">
        <v>13801</v>
      </c>
      <c r="E83" s="59"/>
      <c r="F83" s="59"/>
      <c r="G83" s="59"/>
      <c r="H83" s="59"/>
      <c r="I83" s="59"/>
      <c r="J83" s="59"/>
      <c r="K83" s="59"/>
      <c r="L83" s="59"/>
    </row>
    <row r="84" spans="1:12" ht="12.75">
      <c r="A84" s="12" t="s">
        <v>41</v>
      </c>
      <c r="B84" s="104">
        <v>1056</v>
      </c>
      <c r="C84" s="107">
        <f t="shared" si="6"/>
        <v>6.8835147643569519</v>
      </c>
      <c r="D84" s="104">
        <v>15341</v>
      </c>
      <c r="E84" s="59"/>
      <c r="F84" s="59"/>
      <c r="G84" s="59"/>
      <c r="H84" s="59"/>
      <c r="I84" s="59"/>
      <c r="J84" s="59"/>
      <c r="K84" s="59"/>
      <c r="L84" s="59"/>
    </row>
    <row r="85" spans="1:12" ht="12.75">
      <c r="A85" s="12" t="s">
        <v>42</v>
      </c>
      <c r="B85" s="104">
        <v>548</v>
      </c>
      <c r="C85" s="107">
        <f t="shared" si="6"/>
        <v>5.9760087241003266</v>
      </c>
      <c r="D85" s="104">
        <v>9170</v>
      </c>
      <c r="E85" s="59"/>
      <c r="F85" s="59"/>
      <c r="G85" s="59"/>
      <c r="H85" s="59"/>
      <c r="I85" s="59"/>
      <c r="J85" s="59"/>
      <c r="K85" s="59"/>
      <c r="L85" s="59"/>
    </row>
    <row r="86" spans="1:12" ht="12.75">
      <c r="A86" s="12" t="s">
        <v>38</v>
      </c>
      <c r="B86" s="104">
        <v>171</v>
      </c>
      <c r="C86" s="107">
        <f t="shared" si="6"/>
        <v>7.6750448833034115</v>
      </c>
      <c r="D86" s="110">
        <v>2228</v>
      </c>
      <c r="E86" s="59"/>
      <c r="F86" s="59"/>
      <c r="G86" s="59"/>
      <c r="H86" s="59"/>
      <c r="I86" s="59"/>
      <c r="J86" s="59"/>
      <c r="K86" s="59"/>
      <c r="L86" s="59"/>
    </row>
    <row r="87" spans="1:12">
      <c r="A87" s="342" t="s">
        <v>61</v>
      </c>
      <c r="B87" s="342"/>
      <c r="C87" s="342"/>
      <c r="D87" s="342"/>
      <c r="E87" s="59"/>
      <c r="F87" s="59"/>
      <c r="G87" s="59"/>
      <c r="H87" s="59"/>
      <c r="I87" s="59"/>
      <c r="J87" s="59"/>
      <c r="K87" s="59"/>
      <c r="L87" s="59"/>
    </row>
    <row r="88" spans="1:12">
      <c r="A88" s="104" t="s">
        <v>62</v>
      </c>
      <c r="B88" s="59">
        <v>4353</v>
      </c>
      <c r="C88" s="107">
        <f>B88/D88*100</f>
        <v>33.323126387506697</v>
      </c>
      <c r="D88" s="59">
        <v>13063</v>
      </c>
      <c r="E88" s="59"/>
      <c r="F88" s="59"/>
      <c r="G88" s="59"/>
      <c r="H88" s="59"/>
      <c r="I88" s="59"/>
      <c r="J88" s="59"/>
      <c r="K88" s="59"/>
      <c r="L88" s="59"/>
    </row>
    <row r="89" spans="1:12">
      <c r="A89" s="104" t="s">
        <v>90</v>
      </c>
      <c r="B89" s="59">
        <v>401</v>
      </c>
      <c r="C89" s="107">
        <f>B89/D89*100</f>
        <v>9.0132614070577652</v>
      </c>
      <c r="D89" s="59">
        <v>4449</v>
      </c>
      <c r="E89" s="59"/>
      <c r="F89" s="59"/>
      <c r="G89" s="59"/>
      <c r="H89" s="59"/>
      <c r="I89" s="59"/>
      <c r="J89" s="59"/>
      <c r="K89" s="59"/>
      <c r="L89" s="59"/>
    </row>
    <row r="90" spans="1:12">
      <c r="A90" s="104" t="s">
        <v>47</v>
      </c>
      <c r="B90" s="59">
        <v>37</v>
      </c>
      <c r="C90" s="107">
        <f>B90/D90*100</f>
        <v>0.5316091954022989</v>
      </c>
      <c r="D90" s="59">
        <v>6960</v>
      </c>
      <c r="E90" s="59"/>
      <c r="F90" s="59"/>
      <c r="G90" s="59"/>
      <c r="H90" s="59"/>
      <c r="I90" s="59"/>
      <c r="J90" s="59"/>
      <c r="K90" s="59"/>
      <c r="L90" s="59"/>
    </row>
    <row r="91" spans="1:12">
      <c r="A91" s="104" t="s">
        <v>51</v>
      </c>
      <c r="B91" s="59">
        <v>2087</v>
      </c>
      <c r="C91" s="107">
        <f>B91/D91*100</f>
        <v>7.3222931724089539</v>
      </c>
      <c r="D91" s="59">
        <v>28502</v>
      </c>
      <c r="E91" s="59"/>
      <c r="F91" s="59"/>
      <c r="G91" s="59"/>
      <c r="H91" s="59"/>
      <c r="I91" s="59"/>
      <c r="J91" s="59"/>
      <c r="K91" s="59"/>
      <c r="L91" s="59"/>
    </row>
    <row r="92" spans="1:12" ht="12.75">
      <c r="A92" s="102" t="s">
        <v>50</v>
      </c>
      <c r="B92" s="59">
        <v>0</v>
      </c>
      <c r="C92" s="225" t="s">
        <v>83</v>
      </c>
      <c r="D92" s="59">
        <v>6</v>
      </c>
      <c r="E92" s="59"/>
      <c r="F92" s="59"/>
      <c r="G92" s="59"/>
      <c r="H92" s="226"/>
      <c r="I92" s="59"/>
      <c r="J92" s="59"/>
      <c r="K92" s="59"/>
      <c r="L92" s="59"/>
    </row>
    <row r="93" spans="1:12">
      <c r="A93" s="342" t="s">
        <v>87</v>
      </c>
      <c r="B93" s="342"/>
      <c r="C93" s="342"/>
      <c r="D93" s="342"/>
      <c r="E93" s="59"/>
      <c r="F93" s="59"/>
      <c r="G93" s="59"/>
      <c r="H93" s="59"/>
      <c r="I93" s="59"/>
      <c r="J93" s="59"/>
      <c r="K93" s="59"/>
      <c r="L93" s="59"/>
    </row>
    <row r="94" spans="1:12">
      <c r="A94" s="119" t="s">
        <v>88</v>
      </c>
      <c r="B94" s="59">
        <v>282</v>
      </c>
      <c r="C94" s="107">
        <f>B94/D94*100</f>
        <v>3.6500129433083095</v>
      </c>
      <c r="D94" s="59">
        <v>7726</v>
      </c>
      <c r="E94" s="59"/>
      <c r="F94" s="59"/>
      <c r="G94" s="59"/>
      <c r="H94" s="59"/>
      <c r="I94" s="59"/>
      <c r="J94" s="59"/>
      <c r="K94" s="59"/>
      <c r="L94" s="59"/>
    </row>
    <row r="95" spans="1:12">
      <c r="A95" s="119">
        <v>2</v>
      </c>
      <c r="B95" s="59">
        <v>529</v>
      </c>
      <c r="C95" s="107">
        <f>B95/D95*100</f>
        <v>6.1134866520281976</v>
      </c>
      <c r="D95" s="59">
        <v>8653</v>
      </c>
      <c r="E95" s="59"/>
      <c r="F95" s="59"/>
      <c r="G95" s="59"/>
      <c r="H95" s="59"/>
      <c r="I95" s="59"/>
      <c r="J95" s="59"/>
      <c r="K95" s="59"/>
      <c r="L95" s="59"/>
    </row>
    <row r="96" spans="1:12">
      <c r="A96" s="119">
        <v>3</v>
      </c>
      <c r="B96" s="59">
        <v>941</v>
      </c>
      <c r="C96" s="107">
        <f>B96/D96*100</f>
        <v>9.4849309545408733</v>
      </c>
      <c r="D96" s="59">
        <v>9921</v>
      </c>
      <c r="E96" s="59"/>
      <c r="F96" s="59"/>
      <c r="G96" s="59"/>
      <c r="H96" s="59"/>
      <c r="I96" s="59"/>
      <c r="J96" s="59"/>
      <c r="K96" s="59"/>
      <c r="L96" s="59"/>
    </row>
    <row r="97" spans="1:12">
      <c r="A97" s="119">
        <v>4</v>
      </c>
      <c r="B97" s="59">
        <v>1759</v>
      </c>
      <c r="C97" s="107">
        <f>B97/D97*100</f>
        <v>14.336946776428396</v>
      </c>
      <c r="D97" s="59">
        <v>12269</v>
      </c>
      <c r="E97" s="59"/>
      <c r="F97" s="59"/>
      <c r="G97" s="59"/>
      <c r="H97" s="59"/>
      <c r="I97" s="59"/>
      <c r="J97" s="59"/>
      <c r="K97" s="59"/>
      <c r="L97" s="59"/>
    </row>
    <row r="98" spans="1:12">
      <c r="A98" s="120" t="s">
        <v>89</v>
      </c>
      <c r="B98" s="59">
        <v>3326</v>
      </c>
      <c r="C98" s="107">
        <f>B98/D98*100</f>
        <v>23.538570417551309</v>
      </c>
      <c r="D98" s="59">
        <v>14130</v>
      </c>
      <c r="E98" s="59"/>
      <c r="F98" s="59"/>
      <c r="G98" s="59"/>
      <c r="H98" s="59"/>
      <c r="I98" s="59"/>
      <c r="J98" s="59"/>
      <c r="K98" s="59"/>
      <c r="L98" s="59"/>
    </row>
    <row r="99" spans="1:12">
      <c r="A99" s="110" t="s">
        <v>50</v>
      </c>
      <c r="B99" s="110">
        <v>41</v>
      </c>
      <c r="C99" s="225" t="s">
        <v>83</v>
      </c>
      <c r="D99" s="110">
        <v>281</v>
      </c>
      <c r="E99" s="59"/>
      <c r="F99" s="59"/>
      <c r="G99" s="59"/>
      <c r="H99" s="226"/>
      <c r="I99" s="59"/>
      <c r="J99" s="59"/>
      <c r="K99" s="59"/>
      <c r="L99" s="59"/>
    </row>
    <row r="100" spans="1:12">
      <c r="A100" s="342" t="s">
        <v>226</v>
      </c>
      <c r="B100" s="342"/>
      <c r="C100" s="342"/>
      <c r="D100" s="342"/>
    </row>
    <row r="101" spans="1:12">
      <c r="A101" s="104" t="s">
        <v>63</v>
      </c>
      <c r="B101" s="59">
        <v>480</v>
      </c>
      <c r="C101" s="107">
        <f t="shared" ref="C101:C120" si="7">B101/D101*100</f>
        <v>23.928215353938185</v>
      </c>
      <c r="D101" s="59">
        <v>2006</v>
      </c>
    </row>
    <row r="102" spans="1:12">
      <c r="A102" s="104" t="s">
        <v>64</v>
      </c>
      <c r="B102" s="59">
        <v>433</v>
      </c>
      <c r="C102" s="107">
        <f t="shared" si="7"/>
        <v>6.0230908332174158</v>
      </c>
      <c r="D102" s="59">
        <v>7189</v>
      </c>
    </row>
    <row r="103" spans="1:12">
      <c r="A103" s="104" t="s">
        <v>65</v>
      </c>
      <c r="B103" s="59">
        <v>159</v>
      </c>
      <c r="C103" s="107">
        <f t="shared" si="7"/>
        <v>3.3214957175684146</v>
      </c>
      <c r="D103" s="59">
        <v>4787</v>
      </c>
    </row>
    <row r="104" spans="1:12">
      <c r="A104" s="104" t="s">
        <v>66</v>
      </c>
      <c r="B104" s="59">
        <v>677</v>
      </c>
      <c r="C104" s="107">
        <f t="shared" si="7"/>
        <v>11.973823841528123</v>
      </c>
      <c r="D104" s="59">
        <v>5654</v>
      </c>
    </row>
    <row r="105" spans="1:12">
      <c r="A105" s="104" t="s">
        <v>67</v>
      </c>
      <c r="B105" s="59">
        <v>851</v>
      </c>
      <c r="C105" s="107">
        <f t="shared" si="7"/>
        <v>17.143432715551974</v>
      </c>
      <c r="D105" s="59">
        <v>4964</v>
      </c>
    </row>
    <row r="106" spans="1:12">
      <c r="A106" s="104" t="s">
        <v>68</v>
      </c>
      <c r="B106" s="59">
        <v>312</v>
      </c>
      <c r="C106" s="107">
        <f t="shared" si="7"/>
        <v>22.429906542056074</v>
      </c>
      <c r="D106" s="59">
        <v>1391</v>
      </c>
    </row>
    <row r="107" spans="1:12">
      <c r="A107" s="104" t="s">
        <v>69</v>
      </c>
      <c r="B107" s="59">
        <v>574</v>
      </c>
      <c r="C107" s="107">
        <f t="shared" si="7"/>
        <v>20.925993437841779</v>
      </c>
      <c r="D107" s="59">
        <v>2743</v>
      </c>
    </row>
    <row r="108" spans="1:12">
      <c r="A108" s="104" t="s">
        <v>70</v>
      </c>
      <c r="B108" s="59">
        <v>206</v>
      </c>
      <c r="C108" s="107">
        <f t="shared" si="7"/>
        <v>29.640287769784173</v>
      </c>
      <c r="D108" s="59">
        <v>695</v>
      </c>
    </row>
    <row r="109" spans="1:12">
      <c r="A109" s="104" t="s">
        <v>71</v>
      </c>
      <c r="B109" s="59">
        <v>412</v>
      </c>
      <c r="C109" s="107">
        <f t="shared" si="7"/>
        <v>20.745216515609265</v>
      </c>
      <c r="D109" s="59">
        <v>1986</v>
      </c>
    </row>
    <row r="110" spans="1:12">
      <c r="A110" s="104" t="s">
        <v>72</v>
      </c>
      <c r="B110" s="59">
        <v>263</v>
      </c>
      <c r="C110" s="107">
        <f t="shared" si="7"/>
        <v>17.451891174518909</v>
      </c>
      <c r="D110" s="59">
        <v>1507</v>
      </c>
    </row>
    <row r="111" spans="1:12">
      <c r="A111" s="104" t="s">
        <v>73</v>
      </c>
      <c r="B111" s="59">
        <v>394</v>
      </c>
      <c r="C111" s="107">
        <f t="shared" si="7"/>
        <v>19.313725490196081</v>
      </c>
      <c r="D111" s="59">
        <v>2040</v>
      </c>
    </row>
    <row r="112" spans="1:12">
      <c r="A112" s="104" t="s">
        <v>74</v>
      </c>
      <c r="B112" s="59">
        <v>223</v>
      </c>
      <c r="C112" s="107">
        <f t="shared" si="7"/>
        <v>28.961038961038959</v>
      </c>
      <c r="D112" s="59">
        <v>770</v>
      </c>
    </row>
    <row r="113" spans="1:4">
      <c r="A113" s="104" t="s">
        <v>75</v>
      </c>
      <c r="B113" s="59">
        <v>242</v>
      </c>
      <c r="C113" s="107">
        <f t="shared" si="7"/>
        <v>7.2195704057279233</v>
      </c>
      <c r="D113" s="59">
        <v>3352</v>
      </c>
    </row>
    <row r="114" spans="1:4">
      <c r="A114" s="104" t="s">
        <v>76</v>
      </c>
      <c r="B114" s="59">
        <v>207</v>
      </c>
      <c r="C114" s="107">
        <f t="shared" si="7"/>
        <v>11.564245810055866</v>
      </c>
      <c r="D114" s="59">
        <v>1790</v>
      </c>
    </row>
    <row r="115" spans="1:4">
      <c r="A115" s="104" t="s">
        <v>77</v>
      </c>
      <c r="B115" s="59">
        <v>67</v>
      </c>
      <c r="C115" s="107">
        <f t="shared" si="7"/>
        <v>13.929313929313929</v>
      </c>
      <c r="D115" s="59">
        <v>481</v>
      </c>
    </row>
    <row r="116" spans="1:4">
      <c r="A116" s="104" t="s">
        <v>78</v>
      </c>
      <c r="B116" s="59">
        <v>150</v>
      </c>
      <c r="C116" s="107">
        <f t="shared" si="7"/>
        <v>11.005135730007337</v>
      </c>
      <c r="D116" s="59">
        <v>1363</v>
      </c>
    </row>
    <row r="117" spans="1:4">
      <c r="A117" s="104" t="s">
        <v>79</v>
      </c>
      <c r="B117" s="59">
        <v>15</v>
      </c>
      <c r="C117" s="107">
        <f t="shared" si="7"/>
        <v>11.278195488721805</v>
      </c>
      <c r="D117" s="59">
        <v>133</v>
      </c>
    </row>
    <row r="118" spans="1:4">
      <c r="A118" s="104" t="s">
        <v>80</v>
      </c>
      <c r="B118" s="59">
        <v>617</v>
      </c>
      <c r="C118" s="107">
        <f t="shared" si="7"/>
        <v>10.615966964900206</v>
      </c>
      <c r="D118" s="59">
        <v>5812</v>
      </c>
    </row>
    <row r="119" spans="1:4">
      <c r="A119" s="104" t="s">
        <v>81</v>
      </c>
      <c r="B119" s="59">
        <v>106</v>
      </c>
      <c r="C119" s="107">
        <f t="shared" si="7"/>
        <v>16.614420062695924</v>
      </c>
      <c r="D119" s="59">
        <v>638</v>
      </c>
    </row>
    <row r="120" spans="1:4">
      <c r="A120" s="104" t="s">
        <v>82</v>
      </c>
      <c r="B120" s="59">
        <v>454</v>
      </c>
      <c r="C120" s="107">
        <f t="shared" si="7"/>
        <v>13.27485380116959</v>
      </c>
      <c r="D120" s="59">
        <v>3420</v>
      </c>
    </row>
    <row r="121" spans="1:4">
      <c r="A121" s="110" t="s">
        <v>50</v>
      </c>
      <c r="B121" s="110">
        <v>36</v>
      </c>
      <c r="C121" s="225" t="s">
        <v>83</v>
      </c>
      <c r="D121" s="110">
        <v>259</v>
      </c>
    </row>
    <row r="122" spans="1:4">
      <c r="A122" s="116" t="s">
        <v>440</v>
      </c>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8" fitToHeight="0" orientation="landscape" r:id="rId1"/>
  <headerFooter>
    <oddFooter>&amp;L&amp;8&amp;K01+022Maternity Tables 2013&amp;R&amp;8&amp;K01+022Page &amp;P of &amp;N</oddFooter>
  </headerFooter>
  <rowBreaks count="2" manualBreakCount="2">
    <brk id="25" max="18" man="1"/>
    <brk id="74"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2"/>
  <sheetViews>
    <sheetView zoomScaleNormal="100" workbookViewId="0">
      <pane ySplit="3" topLeftCell="A4" activePane="bottomLeft" state="frozen"/>
      <selection activeCell="B103" sqref="B103"/>
      <selection pane="bottomLeft" activeCell="A3" sqref="A3"/>
    </sheetView>
  </sheetViews>
  <sheetFormatPr defaultRowHeight="12"/>
  <cols>
    <col min="1" max="1" width="17.85546875" style="79" customWidth="1"/>
    <col min="2" max="2" width="10.5703125" style="79" customWidth="1"/>
    <col min="3" max="3" width="11" style="79" customWidth="1"/>
    <col min="4" max="7" width="10.5703125" style="79" customWidth="1"/>
    <col min="8" max="8" width="10.85546875" style="79" customWidth="1"/>
    <col min="9" max="16" width="10.5703125" style="79" customWidth="1"/>
    <col min="17" max="17" width="9.140625" style="77"/>
    <col min="18" max="16384" width="9.140625" style="79"/>
  </cols>
  <sheetData>
    <row r="1" spans="1:17">
      <c r="A1" s="334" t="s">
        <v>26</v>
      </c>
      <c r="B1" s="162"/>
      <c r="C1" s="334" t="s">
        <v>36</v>
      </c>
      <c r="D1" s="162"/>
      <c r="E1" s="162"/>
    </row>
    <row r="2" spans="1:17" ht="10.5" customHeight="1"/>
    <row r="3" spans="1:17" ht="19.5">
      <c r="A3" s="20" t="s">
        <v>126</v>
      </c>
    </row>
    <row r="5" spans="1:17" s="41" customFormat="1" ht="18" customHeight="1">
      <c r="A5" s="103" t="str">
        <f>Contents!B28</f>
        <v>Table 20: Number and percentage of women registered with an LMC, by trimester of registration, 2008−2013</v>
      </c>
      <c r="N5" s="39"/>
      <c r="Q5" s="39"/>
    </row>
    <row r="6" spans="1:17">
      <c r="A6" s="409" t="s">
        <v>39</v>
      </c>
      <c r="B6" s="378" t="s">
        <v>292</v>
      </c>
      <c r="C6" s="378"/>
      <c r="D6" s="378"/>
      <c r="E6" s="378"/>
      <c r="F6" s="378"/>
      <c r="G6" s="379"/>
      <c r="H6" s="397" t="s">
        <v>293</v>
      </c>
      <c r="I6" s="378"/>
      <c r="J6" s="378"/>
      <c r="K6" s="378"/>
      <c r="L6" s="379"/>
      <c r="M6" s="386" t="s">
        <v>27</v>
      </c>
      <c r="N6" s="77"/>
    </row>
    <row r="7" spans="1:17">
      <c r="A7" s="389"/>
      <c r="B7" s="150" t="s">
        <v>91</v>
      </c>
      <c r="C7" s="150" t="s">
        <v>92</v>
      </c>
      <c r="D7" s="150" t="s">
        <v>93</v>
      </c>
      <c r="E7" s="150" t="s">
        <v>94</v>
      </c>
      <c r="F7" s="150" t="s">
        <v>50</v>
      </c>
      <c r="G7" s="185" t="s">
        <v>43</v>
      </c>
      <c r="H7" s="214" t="str">
        <f>B7</f>
        <v>Trimester 1</v>
      </c>
      <c r="I7" s="150" t="str">
        <f>C7</f>
        <v>Trimester 2</v>
      </c>
      <c r="J7" s="150" t="str">
        <f>D7</f>
        <v>Trimester 3</v>
      </c>
      <c r="K7" s="150" t="str">
        <f>E7</f>
        <v>Postnatal</v>
      </c>
      <c r="L7" s="185" t="s">
        <v>43</v>
      </c>
      <c r="M7" s="408"/>
      <c r="N7" s="77"/>
    </row>
    <row r="8" spans="1:17">
      <c r="A8" s="229">
        <v>2008</v>
      </c>
      <c r="B8" s="230">
        <v>26464</v>
      </c>
      <c r="C8" s="230">
        <v>22813</v>
      </c>
      <c r="D8" s="230">
        <v>2837</v>
      </c>
      <c r="E8" s="230">
        <v>619</v>
      </c>
      <c r="F8" s="230">
        <v>3</v>
      </c>
      <c r="G8" s="231">
        <v>52736</v>
      </c>
      <c r="H8" s="232">
        <f t="shared" ref="H8:K13" si="0">B8/($M8)*100</f>
        <v>40.951364065425622</v>
      </c>
      <c r="I8" s="175">
        <f t="shared" si="0"/>
        <v>35.301672779041517</v>
      </c>
      <c r="J8" s="175">
        <f t="shared" si="0"/>
        <v>4.3900778360645587</v>
      </c>
      <c r="K8" s="175">
        <f t="shared" si="0"/>
        <v>0.95786329944447024</v>
      </c>
      <c r="L8" s="193">
        <f t="shared" ref="L8:L13" si="1">G8/($M8)*100</f>
        <v>81.605620289989631</v>
      </c>
      <c r="M8" s="230">
        <v>64623</v>
      </c>
      <c r="N8" s="77"/>
    </row>
    <row r="9" spans="1:17">
      <c r="A9" s="174">
        <v>2009</v>
      </c>
      <c r="B9" s="233">
        <v>30296</v>
      </c>
      <c r="C9" s="233">
        <v>19564</v>
      </c>
      <c r="D9" s="233">
        <v>2651</v>
      </c>
      <c r="E9" s="233">
        <v>506</v>
      </c>
      <c r="F9" s="233">
        <v>5</v>
      </c>
      <c r="G9" s="234">
        <v>53022</v>
      </c>
      <c r="H9" s="232">
        <f t="shared" si="0"/>
        <v>47.165787056497436</v>
      </c>
      <c r="I9" s="175">
        <f t="shared" si="0"/>
        <v>30.457864337645756</v>
      </c>
      <c r="J9" s="175">
        <f t="shared" si="0"/>
        <v>4.1271620506593187</v>
      </c>
      <c r="K9" s="175">
        <f t="shared" si="0"/>
        <v>0.78775707191007738</v>
      </c>
      <c r="L9" s="193">
        <f t="shared" si="1"/>
        <v>82.546354677502222</v>
      </c>
      <c r="M9" s="233">
        <v>64233</v>
      </c>
      <c r="N9" s="77"/>
    </row>
    <row r="10" spans="1:17">
      <c r="A10" s="174">
        <v>2010</v>
      </c>
      <c r="B10" s="233">
        <v>32219</v>
      </c>
      <c r="C10" s="233">
        <v>18758</v>
      </c>
      <c r="D10" s="233">
        <v>2773</v>
      </c>
      <c r="E10" s="233">
        <v>555</v>
      </c>
      <c r="F10" s="233">
        <v>4</v>
      </c>
      <c r="G10" s="234">
        <v>54309</v>
      </c>
      <c r="H10" s="232">
        <f t="shared" si="0"/>
        <v>49.981384381496078</v>
      </c>
      <c r="I10" s="175">
        <f t="shared" si="0"/>
        <v>29.099314324718438</v>
      </c>
      <c r="J10" s="175">
        <f t="shared" si="0"/>
        <v>4.3017591759486207</v>
      </c>
      <c r="K10" s="175">
        <f t="shared" si="0"/>
        <v>0.86097235580652165</v>
      </c>
      <c r="L10" s="193">
        <f t="shared" si="1"/>
        <v>84.249635444137624</v>
      </c>
      <c r="M10" s="233">
        <v>64462</v>
      </c>
      <c r="N10" s="77"/>
    </row>
    <row r="11" spans="1:17">
      <c r="A11" s="174">
        <v>2011</v>
      </c>
      <c r="B11" s="233">
        <v>33595</v>
      </c>
      <c r="C11" s="233">
        <v>17430</v>
      </c>
      <c r="D11" s="233">
        <v>2460</v>
      </c>
      <c r="E11" s="233">
        <v>415</v>
      </c>
      <c r="F11" s="233">
        <v>4</v>
      </c>
      <c r="G11" s="234">
        <v>53904</v>
      </c>
      <c r="H11" s="232">
        <f t="shared" ref="H11" si="2">B11/($M11)*100</f>
        <v>53.916769648044429</v>
      </c>
      <c r="I11" s="175">
        <f t="shared" ref="I11" si="3">C11/($M11)*100</f>
        <v>27.973486976199265</v>
      </c>
      <c r="J11" s="175">
        <f t="shared" ref="J11" si="4">D11/($M11)*100</f>
        <v>3.9480652875186566</v>
      </c>
      <c r="K11" s="175">
        <f t="shared" ref="K11" si="5">E11/($M11)*100</f>
        <v>0.66603540419522056</v>
      </c>
      <c r="L11" s="193">
        <f t="shared" si="1"/>
        <v>86.510776934311252</v>
      </c>
      <c r="M11" s="233">
        <v>62309</v>
      </c>
      <c r="N11" s="77"/>
    </row>
    <row r="12" spans="1:17">
      <c r="A12" s="174">
        <v>2012</v>
      </c>
      <c r="B12" s="233">
        <v>34964</v>
      </c>
      <c r="C12" s="233">
        <v>16996</v>
      </c>
      <c r="D12" s="233">
        <v>2489</v>
      </c>
      <c r="E12" s="233">
        <v>404</v>
      </c>
      <c r="F12" s="233">
        <v>5</v>
      </c>
      <c r="G12" s="234">
        <v>54858</v>
      </c>
      <c r="H12" s="232">
        <f t="shared" si="0"/>
        <v>56.092278568334585</v>
      </c>
      <c r="I12" s="175">
        <f t="shared" si="0"/>
        <v>27.266455970352784</v>
      </c>
      <c r="J12" s="175">
        <f t="shared" si="0"/>
        <v>3.9930694816549823</v>
      </c>
      <c r="K12" s="175">
        <f t="shared" si="0"/>
        <v>0.64813180819148764</v>
      </c>
      <c r="L12" s="193">
        <f t="shared" si="1"/>
        <v>88.00795726180354</v>
      </c>
      <c r="M12" s="233">
        <v>62333</v>
      </c>
      <c r="N12" s="77"/>
    </row>
    <row r="13" spans="1:17">
      <c r="A13" s="188">
        <v>2013</v>
      </c>
      <c r="B13" s="235">
        <v>34582</v>
      </c>
      <c r="C13" s="235">
        <v>15762</v>
      </c>
      <c r="D13" s="235">
        <v>2269</v>
      </c>
      <c r="E13" s="235">
        <v>365</v>
      </c>
      <c r="F13" s="235">
        <v>2</v>
      </c>
      <c r="G13" s="236">
        <v>52980</v>
      </c>
      <c r="H13" s="237">
        <f t="shared" si="0"/>
        <v>58.388910463133371</v>
      </c>
      <c r="I13" s="194">
        <f t="shared" si="0"/>
        <v>26.612862376956453</v>
      </c>
      <c r="J13" s="194">
        <f t="shared" si="0"/>
        <v>3.8310230131527852</v>
      </c>
      <c r="K13" s="194">
        <f t="shared" si="0"/>
        <v>0.61627298360545024</v>
      </c>
      <c r="L13" s="195">
        <f t="shared" si="1"/>
        <v>89.45244567511439</v>
      </c>
      <c r="M13" s="235">
        <v>59227</v>
      </c>
      <c r="N13" s="77"/>
    </row>
    <row r="14" spans="1:17">
      <c r="A14" s="116"/>
      <c r="N14" s="77"/>
    </row>
    <row r="15" spans="1:17">
      <c r="A15" s="210"/>
    </row>
    <row r="16" spans="1:17" s="41" customFormat="1" ht="18" customHeight="1">
      <c r="A16" s="171" t="str">
        <f>Contents!B29</f>
        <v>Table 21: Number and percentage of women registered with an LMC, by DHB of residence, 2009−2013</v>
      </c>
      <c r="B16" s="228"/>
      <c r="C16" s="228"/>
      <c r="D16" s="228"/>
      <c r="E16" s="228"/>
      <c r="F16" s="228"/>
      <c r="G16" s="228"/>
      <c r="Q16" s="39"/>
    </row>
    <row r="17" spans="1:16">
      <c r="A17" s="388" t="s">
        <v>226</v>
      </c>
      <c r="B17" s="386" t="s">
        <v>292</v>
      </c>
      <c r="C17" s="386"/>
      <c r="D17" s="386"/>
      <c r="E17" s="386"/>
      <c r="F17" s="387"/>
      <c r="G17" s="399" t="s">
        <v>293</v>
      </c>
      <c r="H17" s="386"/>
      <c r="I17" s="386"/>
      <c r="J17" s="386"/>
      <c r="K17" s="387"/>
      <c r="L17" s="386" t="s">
        <v>27</v>
      </c>
      <c r="M17" s="386"/>
      <c r="N17" s="386"/>
      <c r="O17" s="386"/>
      <c r="P17" s="386"/>
    </row>
    <row r="18" spans="1:16">
      <c r="A18" s="389"/>
      <c r="B18" s="143">
        <v>2009</v>
      </c>
      <c r="C18" s="143">
        <v>2010</v>
      </c>
      <c r="D18" s="143">
        <v>2011</v>
      </c>
      <c r="E18" s="143">
        <v>2012</v>
      </c>
      <c r="F18" s="144">
        <v>2013</v>
      </c>
      <c r="G18" s="145">
        <f>B18</f>
        <v>2009</v>
      </c>
      <c r="H18" s="143">
        <f t="shared" ref="H18:P18" si="6">C18</f>
        <v>2010</v>
      </c>
      <c r="I18" s="143">
        <f t="shared" si="6"/>
        <v>2011</v>
      </c>
      <c r="J18" s="143">
        <f t="shared" si="6"/>
        <v>2012</v>
      </c>
      <c r="K18" s="144">
        <f t="shared" si="6"/>
        <v>2013</v>
      </c>
      <c r="L18" s="143">
        <f t="shared" si="6"/>
        <v>2009</v>
      </c>
      <c r="M18" s="143">
        <f t="shared" si="6"/>
        <v>2010</v>
      </c>
      <c r="N18" s="143">
        <f t="shared" si="6"/>
        <v>2011</v>
      </c>
      <c r="O18" s="143">
        <f t="shared" si="6"/>
        <v>2012</v>
      </c>
      <c r="P18" s="143">
        <f t="shared" si="6"/>
        <v>2013</v>
      </c>
    </row>
    <row r="19" spans="1:16">
      <c r="A19" s="104" t="s">
        <v>63</v>
      </c>
      <c r="B19" s="104">
        <v>1551</v>
      </c>
      <c r="C19" s="104">
        <v>1836</v>
      </c>
      <c r="D19" s="104">
        <v>1993</v>
      </c>
      <c r="E19" s="104">
        <v>2126</v>
      </c>
      <c r="F19" s="105">
        <v>2006</v>
      </c>
      <c r="G19" s="106">
        <f>B19/L19*100</f>
        <v>67.758846657929226</v>
      </c>
      <c r="H19" s="107">
        <f t="shared" ref="H19:K34" si="7">C19/M19*100</f>
        <v>74.78615071283096</v>
      </c>
      <c r="I19" s="107">
        <f t="shared" si="7"/>
        <v>86.76534610361341</v>
      </c>
      <c r="J19" s="107">
        <f t="shared" si="7"/>
        <v>92.757417102966841</v>
      </c>
      <c r="K19" s="108">
        <f t="shared" si="7"/>
        <v>94.488930758360809</v>
      </c>
      <c r="L19" s="104">
        <v>2289</v>
      </c>
      <c r="M19" s="104">
        <v>2455</v>
      </c>
      <c r="N19" s="104">
        <v>2297</v>
      </c>
      <c r="O19" s="104">
        <v>2292</v>
      </c>
      <c r="P19" s="104">
        <v>2123</v>
      </c>
    </row>
    <row r="20" spans="1:16">
      <c r="A20" s="104" t="s">
        <v>64</v>
      </c>
      <c r="B20" s="104">
        <v>6509</v>
      </c>
      <c r="C20" s="104">
        <v>6848</v>
      </c>
      <c r="D20" s="104">
        <v>7284</v>
      </c>
      <c r="E20" s="104">
        <v>7449</v>
      </c>
      <c r="F20" s="105">
        <v>7189</v>
      </c>
      <c r="G20" s="106">
        <f t="shared" ref="G20:K38" si="8">B20/L20*100</f>
        <v>83.139609145484741</v>
      </c>
      <c r="H20" s="107">
        <f t="shared" si="7"/>
        <v>86.563013525470865</v>
      </c>
      <c r="I20" s="107">
        <f t="shared" si="7"/>
        <v>92.401370036788023</v>
      </c>
      <c r="J20" s="107">
        <f t="shared" si="7"/>
        <v>93.451260820474218</v>
      </c>
      <c r="K20" s="108">
        <f t="shared" si="7"/>
        <v>93.863428646037335</v>
      </c>
      <c r="L20" s="104">
        <v>7829</v>
      </c>
      <c r="M20" s="104">
        <v>7911</v>
      </c>
      <c r="N20" s="104">
        <v>7883</v>
      </c>
      <c r="O20" s="104">
        <v>7971</v>
      </c>
      <c r="P20" s="104">
        <v>7659</v>
      </c>
    </row>
    <row r="21" spans="1:16">
      <c r="A21" s="104" t="s">
        <v>65</v>
      </c>
      <c r="B21" s="104">
        <v>4933</v>
      </c>
      <c r="C21" s="104">
        <v>4968</v>
      </c>
      <c r="D21" s="104">
        <v>4949</v>
      </c>
      <c r="E21" s="104">
        <v>5056</v>
      </c>
      <c r="F21" s="105">
        <v>4787</v>
      </c>
      <c r="G21" s="106">
        <f t="shared" si="8"/>
        <v>72.246631517281784</v>
      </c>
      <c r="H21" s="107">
        <f t="shared" si="7"/>
        <v>73.676405160907606</v>
      </c>
      <c r="I21" s="107">
        <f t="shared" si="7"/>
        <v>75.61497326203208</v>
      </c>
      <c r="J21" s="107">
        <f t="shared" si="7"/>
        <v>75.361454762259655</v>
      </c>
      <c r="K21" s="108">
        <f t="shared" si="7"/>
        <v>76.70245153020349</v>
      </c>
      <c r="L21" s="104">
        <v>6828</v>
      </c>
      <c r="M21" s="104">
        <v>6743</v>
      </c>
      <c r="N21" s="104">
        <v>6545</v>
      </c>
      <c r="O21" s="104">
        <v>6709</v>
      </c>
      <c r="P21" s="104">
        <v>6241</v>
      </c>
    </row>
    <row r="22" spans="1:16">
      <c r="A22" s="104" t="s">
        <v>66</v>
      </c>
      <c r="B22" s="104">
        <v>5169</v>
      </c>
      <c r="C22" s="104">
        <v>5486</v>
      </c>
      <c r="D22" s="104">
        <v>5591</v>
      </c>
      <c r="E22" s="104">
        <v>5738</v>
      </c>
      <c r="F22" s="105">
        <v>5654</v>
      </c>
      <c r="G22" s="106">
        <f t="shared" si="8"/>
        <v>60.216682199440818</v>
      </c>
      <c r="H22" s="107">
        <f t="shared" si="7"/>
        <v>62.625570776255714</v>
      </c>
      <c r="I22" s="107">
        <f t="shared" si="7"/>
        <v>63.984893568322263</v>
      </c>
      <c r="J22" s="107">
        <f t="shared" si="7"/>
        <v>65.427594070695548</v>
      </c>
      <c r="K22" s="108">
        <f t="shared" si="7"/>
        <v>69.2383051677688</v>
      </c>
      <c r="L22" s="104">
        <v>8584</v>
      </c>
      <c r="M22" s="104">
        <v>8760</v>
      </c>
      <c r="N22" s="104">
        <v>8738</v>
      </c>
      <c r="O22" s="104">
        <v>8770</v>
      </c>
      <c r="P22" s="104">
        <v>8166</v>
      </c>
    </row>
    <row r="23" spans="1:16">
      <c r="A23" s="104" t="s">
        <v>67</v>
      </c>
      <c r="B23" s="104">
        <v>5025</v>
      </c>
      <c r="C23" s="104">
        <v>5136</v>
      </c>
      <c r="D23" s="104">
        <v>4991</v>
      </c>
      <c r="E23" s="104">
        <v>5146</v>
      </c>
      <c r="F23" s="105">
        <v>4964</v>
      </c>
      <c r="G23" s="106">
        <f t="shared" si="8"/>
        <v>90.67123782028149</v>
      </c>
      <c r="H23" s="107">
        <f t="shared" si="7"/>
        <v>91.452991452991455</v>
      </c>
      <c r="I23" s="107">
        <f t="shared" si="7"/>
        <v>92.683379758588671</v>
      </c>
      <c r="J23" s="107">
        <f t="shared" si="7"/>
        <v>93.768221574344025</v>
      </c>
      <c r="K23" s="108">
        <f t="shared" si="7"/>
        <v>94.950267788829379</v>
      </c>
      <c r="L23" s="104">
        <v>5542</v>
      </c>
      <c r="M23" s="104">
        <v>5616</v>
      </c>
      <c r="N23" s="104">
        <v>5385</v>
      </c>
      <c r="O23" s="104">
        <v>5488</v>
      </c>
      <c r="P23" s="104">
        <v>5228</v>
      </c>
    </row>
    <row r="24" spans="1:16">
      <c r="A24" s="104" t="s">
        <v>68</v>
      </c>
      <c r="B24" s="104">
        <v>1548</v>
      </c>
      <c r="C24" s="104">
        <v>1476</v>
      </c>
      <c r="D24" s="104">
        <v>1519</v>
      </c>
      <c r="E24" s="104">
        <v>1497</v>
      </c>
      <c r="F24" s="105">
        <v>1391</v>
      </c>
      <c r="G24" s="106">
        <f t="shared" si="8"/>
        <v>92.088042831647826</v>
      </c>
      <c r="H24" s="107">
        <f t="shared" si="7"/>
        <v>91.506509609423432</v>
      </c>
      <c r="I24" s="107">
        <f t="shared" si="7"/>
        <v>95.594713656387668</v>
      </c>
      <c r="J24" s="107">
        <f t="shared" si="7"/>
        <v>95.961538461538467</v>
      </c>
      <c r="K24" s="108">
        <f t="shared" si="7"/>
        <v>97.957746478873247</v>
      </c>
      <c r="L24" s="104">
        <v>1681</v>
      </c>
      <c r="M24" s="104">
        <v>1613</v>
      </c>
      <c r="N24" s="104">
        <v>1589</v>
      </c>
      <c r="O24" s="104">
        <v>1560</v>
      </c>
      <c r="P24" s="104">
        <v>1420</v>
      </c>
    </row>
    <row r="25" spans="1:16">
      <c r="A25" s="104" t="s">
        <v>69</v>
      </c>
      <c r="B25" s="104">
        <v>2963</v>
      </c>
      <c r="C25" s="104">
        <v>2995</v>
      </c>
      <c r="D25" s="104">
        <v>2851</v>
      </c>
      <c r="E25" s="104">
        <v>2954</v>
      </c>
      <c r="F25" s="105">
        <v>2743</v>
      </c>
      <c r="G25" s="106">
        <f t="shared" si="8"/>
        <v>99.396175779939625</v>
      </c>
      <c r="H25" s="107">
        <f t="shared" si="7"/>
        <v>99.4025887819449</v>
      </c>
      <c r="I25" s="107">
        <f t="shared" si="7"/>
        <v>99.650471862984972</v>
      </c>
      <c r="J25" s="107">
        <f t="shared" si="7"/>
        <v>99.46127946127946</v>
      </c>
      <c r="K25" s="108">
        <f t="shared" si="7"/>
        <v>99.528301886792448</v>
      </c>
      <c r="L25" s="104">
        <v>2981</v>
      </c>
      <c r="M25" s="104">
        <v>3013</v>
      </c>
      <c r="N25" s="104">
        <v>2861</v>
      </c>
      <c r="O25" s="104">
        <v>2970</v>
      </c>
      <c r="P25" s="104">
        <v>2756</v>
      </c>
    </row>
    <row r="26" spans="1:16">
      <c r="A26" s="104" t="s">
        <v>70</v>
      </c>
      <c r="B26" s="104">
        <v>761</v>
      </c>
      <c r="C26" s="104">
        <v>759</v>
      </c>
      <c r="D26" s="104">
        <v>737</v>
      </c>
      <c r="E26" s="104">
        <v>731</v>
      </c>
      <c r="F26" s="105">
        <v>695</v>
      </c>
      <c r="G26" s="106">
        <f t="shared" si="8"/>
        <v>98.831168831168839</v>
      </c>
      <c r="H26" s="107">
        <f t="shared" si="7"/>
        <v>98.571428571428584</v>
      </c>
      <c r="I26" s="107">
        <f t="shared" si="7"/>
        <v>99.05913978494624</v>
      </c>
      <c r="J26" s="107">
        <f t="shared" si="7"/>
        <v>99.455782312925166</v>
      </c>
      <c r="K26" s="108">
        <f t="shared" si="7"/>
        <v>98.025387870239783</v>
      </c>
      <c r="L26" s="104">
        <v>770</v>
      </c>
      <c r="M26" s="104">
        <v>770</v>
      </c>
      <c r="N26" s="104">
        <v>744</v>
      </c>
      <c r="O26" s="104">
        <v>735</v>
      </c>
      <c r="P26" s="104">
        <v>709</v>
      </c>
    </row>
    <row r="27" spans="1:16">
      <c r="A27" s="104" t="s">
        <v>71</v>
      </c>
      <c r="B27" s="104">
        <v>2205</v>
      </c>
      <c r="C27" s="104">
        <v>2126</v>
      </c>
      <c r="D27" s="104">
        <v>2047</v>
      </c>
      <c r="E27" s="104">
        <v>2106</v>
      </c>
      <c r="F27" s="105">
        <v>1986</v>
      </c>
      <c r="G27" s="106">
        <f t="shared" si="8"/>
        <v>90.331831216714463</v>
      </c>
      <c r="H27" s="107">
        <f t="shared" si="7"/>
        <v>90.429604423649508</v>
      </c>
      <c r="I27" s="107">
        <f t="shared" si="7"/>
        <v>90.575221238938056</v>
      </c>
      <c r="J27" s="107">
        <f t="shared" si="7"/>
        <v>93.185840707964601</v>
      </c>
      <c r="K27" s="108">
        <f t="shared" si="7"/>
        <v>92.029657089898052</v>
      </c>
      <c r="L27" s="104">
        <v>2441</v>
      </c>
      <c r="M27" s="104">
        <v>2351</v>
      </c>
      <c r="N27" s="104">
        <v>2260</v>
      </c>
      <c r="O27" s="104">
        <v>2260</v>
      </c>
      <c r="P27" s="104">
        <v>2158</v>
      </c>
    </row>
    <row r="28" spans="1:16">
      <c r="A28" s="104" t="s">
        <v>72</v>
      </c>
      <c r="B28" s="104">
        <v>1585</v>
      </c>
      <c r="C28" s="104">
        <v>1568</v>
      </c>
      <c r="D28" s="104">
        <v>1534</v>
      </c>
      <c r="E28" s="104">
        <v>1534</v>
      </c>
      <c r="F28" s="105">
        <v>1507</v>
      </c>
      <c r="G28" s="106">
        <f t="shared" si="8"/>
        <v>97.239263803680984</v>
      </c>
      <c r="H28" s="107">
        <f t="shared" si="7"/>
        <v>98.554368321810188</v>
      </c>
      <c r="I28" s="107">
        <f t="shared" si="7"/>
        <v>97.956577266922096</v>
      </c>
      <c r="J28" s="107">
        <f t="shared" si="7"/>
        <v>98.522800256904304</v>
      </c>
      <c r="K28" s="108">
        <f t="shared" si="7"/>
        <v>99.079552925706764</v>
      </c>
      <c r="L28" s="104">
        <v>1630</v>
      </c>
      <c r="M28" s="104">
        <v>1591</v>
      </c>
      <c r="N28" s="104">
        <v>1566</v>
      </c>
      <c r="O28" s="104">
        <v>1557</v>
      </c>
      <c r="P28" s="104">
        <v>1521</v>
      </c>
    </row>
    <row r="29" spans="1:16">
      <c r="A29" s="104" t="s">
        <v>73</v>
      </c>
      <c r="B29" s="104">
        <v>2037</v>
      </c>
      <c r="C29" s="104">
        <v>2184</v>
      </c>
      <c r="D29" s="104">
        <v>2165</v>
      </c>
      <c r="E29" s="104">
        <v>2038</v>
      </c>
      <c r="F29" s="105">
        <v>2040</v>
      </c>
      <c r="G29" s="106">
        <f t="shared" si="8"/>
        <v>92.255434782608688</v>
      </c>
      <c r="H29" s="107">
        <f t="shared" si="7"/>
        <v>93.21382842509604</v>
      </c>
      <c r="I29" s="107">
        <f t="shared" si="7"/>
        <v>94.253373966042659</v>
      </c>
      <c r="J29" s="107">
        <f t="shared" si="7"/>
        <v>94.790697674418595</v>
      </c>
      <c r="K29" s="108">
        <f t="shared" si="7"/>
        <v>96.226415094339629</v>
      </c>
      <c r="L29" s="104">
        <v>2208</v>
      </c>
      <c r="M29" s="104">
        <v>2343</v>
      </c>
      <c r="N29" s="104">
        <v>2297</v>
      </c>
      <c r="O29" s="104">
        <v>2150</v>
      </c>
      <c r="P29" s="104">
        <v>2120</v>
      </c>
    </row>
    <row r="30" spans="1:16">
      <c r="A30" s="104" t="s">
        <v>74</v>
      </c>
      <c r="B30" s="104">
        <v>535</v>
      </c>
      <c r="C30" s="104">
        <v>587</v>
      </c>
      <c r="D30" s="104">
        <v>688</v>
      </c>
      <c r="E30" s="104">
        <v>818</v>
      </c>
      <c r="F30" s="105">
        <v>770</v>
      </c>
      <c r="G30" s="106">
        <f t="shared" si="8"/>
        <v>57.900432900432897</v>
      </c>
      <c r="H30" s="107">
        <f t="shared" si="7"/>
        <v>65.733482642777147</v>
      </c>
      <c r="I30" s="107">
        <f t="shared" si="7"/>
        <v>82.891566265060248</v>
      </c>
      <c r="J30" s="107">
        <f t="shared" si="7"/>
        <v>93.699885452462766</v>
      </c>
      <c r="K30" s="108">
        <f t="shared" si="7"/>
        <v>93.333333333333329</v>
      </c>
      <c r="L30" s="104">
        <v>924</v>
      </c>
      <c r="M30" s="104">
        <v>893</v>
      </c>
      <c r="N30" s="104">
        <v>830</v>
      </c>
      <c r="O30" s="104">
        <v>873</v>
      </c>
      <c r="P30" s="104">
        <v>825</v>
      </c>
    </row>
    <row r="31" spans="1:16">
      <c r="A31" s="104" t="s">
        <v>75</v>
      </c>
      <c r="B31" s="104">
        <v>3562</v>
      </c>
      <c r="C31" s="104">
        <v>3505</v>
      </c>
      <c r="D31" s="104">
        <v>3405</v>
      </c>
      <c r="E31" s="104">
        <v>3527</v>
      </c>
      <c r="F31" s="105">
        <v>3352</v>
      </c>
      <c r="G31" s="106">
        <f t="shared" si="8"/>
        <v>88.015814183345682</v>
      </c>
      <c r="H31" s="107">
        <f t="shared" si="7"/>
        <v>88.15392354124748</v>
      </c>
      <c r="I31" s="107">
        <f t="shared" si="7"/>
        <v>88.166752977731747</v>
      </c>
      <c r="J31" s="107">
        <f t="shared" si="7"/>
        <v>91.113407388271767</v>
      </c>
      <c r="K31" s="108">
        <f t="shared" si="7"/>
        <v>92.417976288944033</v>
      </c>
      <c r="L31" s="104">
        <v>4047</v>
      </c>
      <c r="M31" s="104">
        <v>3976</v>
      </c>
      <c r="N31" s="104">
        <v>3862</v>
      </c>
      <c r="O31" s="104">
        <v>3871</v>
      </c>
      <c r="P31" s="104">
        <v>3627</v>
      </c>
    </row>
    <row r="32" spans="1:16">
      <c r="A32" s="104" t="s">
        <v>76</v>
      </c>
      <c r="B32" s="104">
        <v>1913</v>
      </c>
      <c r="C32" s="104">
        <v>1960</v>
      </c>
      <c r="D32" s="104">
        <v>1834</v>
      </c>
      <c r="E32" s="104">
        <v>1864</v>
      </c>
      <c r="F32" s="105">
        <v>1790</v>
      </c>
      <c r="G32" s="106">
        <f t="shared" si="8"/>
        <v>86.054880791722894</v>
      </c>
      <c r="H32" s="107">
        <f t="shared" si="7"/>
        <v>90.909090909090907</v>
      </c>
      <c r="I32" s="107">
        <f t="shared" si="7"/>
        <v>89.332683877252805</v>
      </c>
      <c r="J32" s="107">
        <f t="shared" si="7"/>
        <v>93.060409385921119</v>
      </c>
      <c r="K32" s="108">
        <f t="shared" si="7"/>
        <v>93.619246861924694</v>
      </c>
      <c r="L32" s="104">
        <v>2223</v>
      </c>
      <c r="M32" s="104">
        <v>2156</v>
      </c>
      <c r="N32" s="104">
        <v>2053</v>
      </c>
      <c r="O32" s="104">
        <v>2003</v>
      </c>
      <c r="P32" s="104">
        <v>1912</v>
      </c>
    </row>
    <row r="33" spans="1:16">
      <c r="A33" s="104" t="s">
        <v>77</v>
      </c>
      <c r="B33" s="104">
        <v>466</v>
      </c>
      <c r="C33" s="104">
        <v>492</v>
      </c>
      <c r="D33" s="104">
        <v>515</v>
      </c>
      <c r="E33" s="104">
        <v>500</v>
      </c>
      <c r="F33" s="105">
        <v>481</v>
      </c>
      <c r="G33" s="106">
        <f t="shared" si="8"/>
        <v>86.136783733826249</v>
      </c>
      <c r="H33" s="107">
        <f t="shared" si="7"/>
        <v>91.111111111111114</v>
      </c>
      <c r="I33" s="107">
        <f t="shared" si="7"/>
        <v>97.169811320754718</v>
      </c>
      <c r="J33" s="107">
        <f t="shared" si="7"/>
        <v>98.425196850393704</v>
      </c>
      <c r="K33" s="108">
        <f t="shared" si="7"/>
        <v>96.007984031936132</v>
      </c>
      <c r="L33" s="104">
        <v>541</v>
      </c>
      <c r="M33" s="104">
        <v>540</v>
      </c>
      <c r="N33" s="104">
        <v>530</v>
      </c>
      <c r="O33" s="104">
        <v>508</v>
      </c>
      <c r="P33" s="104">
        <v>501</v>
      </c>
    </row>
    <row r="34" spans="1:16">
      <c r="A34" s="104" t="s">
        <v>78</v>
      </c>
      <c r="B34" s="104">
        <v>1253</v>
      </c>
      <c r="C34" s="104">
        <v>1323</v>
      </c>
      <c r="D34" s="104">
        <v>1387</v>
      </c>
      <c r="E34" s="104">
        <v>1322</v>
      </c>
      <c r="F34" s="105">
        <v>1363</v>
      </c>
      <c r="G34" s="106">
        <f t="shared" si="8"/>
        <v>73.923303834808266</v>
      </c>
      <c r="H34" s="107">
        <f t="shared" si="7"/>
        <v>77.732079905992947</v>
      </c>
      <c r="I34" s="107">
        <f t="shared" si="7"/>
        <v>84.264884568651283</v>
      </c>
      <c r="J34" s="107">
        <f t="shared" si="7"/>
        <v>86.461739699149774</v>
      </c>
      <c r="K34" s="108">
        <f t="shared" si="7"/>
        <v>87.935483870967744</v>
      </c>
      <c r="L34" s="104">
        <v>1695</v>
      </c>
      <c r="M34" s="104">
        <v>1702</v>
      </c>
      <c r="N34" s="104">
        <v>1646</v>
      </c>
      <c r="O34" s="104">
        <v>1529</v>
      </c>
      <c r="P34" s="104">
        <v>1550</v>
      </c>
    </row>
    <row r="35" spans="1:16">
      <c r="A35" s="104" t="s">
        <v>79</v>
      </c>
      <c r="B35" s="104">
        <v>148</v>
      </c>
      <c r="C35" s="104">
        <v>132</v>
      </c>
      <c r="D35" s="104">
        <v>138</v>
      </c>
      <c r="E35" s="104">
        <v>133</v>
      </c>
      <c r="F35" s="105">
        <v>133</v>
      </c>
      <c r="G35" s="106">
        <f t="shared" si="8"/>
        <v>34.823529411764703</v>
      </c>
      <c r="H35" s="107">
        <f t="shared" si="8"/>
        <v>32.273838630806843</v>
      </c>
      <c r="I35" s="107">
        <f t="shared" si="8"/>
        <v>34.074074074074076</v>
      </c>
      <c r="J35" s="107">
        <f t="shared" si="8"/>
        <v>32.518337408312959</v>
      </c>
      <c r="K35" s="108">
        <f t="shared" si="8"/>
        <v>35.561497326203209</v>
      </c>
      <c r="L35" s="104">
        <v>425</v>
      </c>
      <c r="M35" s="104">
        <v>409</v>
      </c>
      <c r="N35" s="104">
        <v>405</v>
      </c>
      <c r="O35" s="104">
        <v>409</v>
      </c>
      <c r="P35" s="104">
        <v>374</v>
      </c>
    </row>
    <row r="36" spans="1:16">
      <c r="A36" s="104" t="s">
        <v>80</v>
      </c>
      <c r="B36" s="104">
        <v>6371</v>
      </c>
      <c r="C36" s="104">
        <v>6478</v>
      </c>
      <c r="D36" s="104">
        <v>5900</v>
      </c>
      <c r="E36" s="104">
        <v>5946</v>
      </c>
      <c r="F36" s="105">
        <v>5812</v>
      </c>
      <c r="G36" s="106">
        <f t="shared" si="8"/>
        <v>97.371236435885677</v>
      </c>
      <c r="H36" s="107">
        <f t="shared" si="8"/>
        <v>97.238066646652655</v>
      </c>
      <c r="I36" s="107">
        <f t="shared" si="8"/>
        <v>97.327614648630814</v>
      </c>
      <c r="J36" s="107">
        <f t="shared" si="8"/>
        <v>99.31518289627526</v>
      </c>
      <c r="K36" s="108">
        <f t="shared" si="8"/>
        <v>99.742577655740519</v>
      </c>
      <c r="L36" s="104">
        <v>6543</v>
      </c>
      <c r="M36" s="104">
        <v>6662</v>
      </c>
      <c r="N36" s="104">
        <v>6062</v>
      </c>
      <c r="O36" s="104">
        <v>5987</v>
      </c>
      <c r="P36" s="104">
        <v>5827</v>
      </c>
    </row>
    <row r="37" spans="1:16">
      <c r="A37" s="104" t="s">
        <v>81</v>
      </c>
      <c r="B37" s="104">
        <v>650</v>
      </c>
      <c r="C37" s="104">
        <v>649</v>
      </c>
      <c r="D37" s="104">
        <v>569</v>
      </c>
      <c r="E37" s="104">
        <v>647</v>
      </c>
      <c r="F37" s="105">
        <v>638</v>
      </c>
      <c r="G37" s="106">
        <f t="shared" si="8"/>
        <v>98.634294385432469</v>
      </c>
      <c r="H37" s="107">
        <f t="shared" si="8"/>
        <v>97.010463378176382</v>
      </c>
      <c r="I37" s="107">
        <f t="shared" si="8"/>
        <v>99.47552447552448</v>
      </c>
      <c r="J37" s="107">
        <f t="shared" si="8"/>
        <v>99.845679012345684</v>
      </c>
      <c r="K37" s="108">
        <f t="shared" si="8"/>
        <v>99.843505477308298</v>
      </c>
      <c r="L37" s="104">
        <v>659</v>
      </c>
      <c r="M37" s="104">
        <v>669</v>
      </c>
      <c r="N37" s="104">
        <v>572</v>
      </c>
      <c r="O37" s="104">
        <v>648</v>
      </c>
      <c r="P37" s="104">
        <v>639</v>
      </c>
    </row>
    <row r="38" spans="1:16">
      <c r="A38" s="104" t="s">
        <v>82</v>
      </c>
      <c r="B38" s="104">
        <v>3561</v>
      </c>
      <c r="C38" s="104">
        <v>3572</v>
      </c>
      <c r="D38" s="104">
        <v>3603</v>
      </c>
      <c r="E38" s="104">
        <v>3515</v>
      </c>
      <c r="F38" s="105">
        <v>3420</v>
      </c>
      <c r="G38" s="106">
        <f t="shared" si="8"/>
        <v>94.858817261587632</v>
      </c>
      <c r="H38" s="107">
        <f t="shared" si="8"/>
        <v>96.986152592994841</v>
      </c>
      <c r="I38" s="107">
        <f t="shared" si="8"/>
        <v>98.120915032679733</v>
      </c>
      <c r="J38" s="107">
        <f t="shared" si="8"/>
        <v>97.801892042292721</v>
      </c>
      <c r="K38" s="108">
        <f t="shared" si="8"/>
        <v>99.187935034802791</v>
      </c>
      <c r="L38" s="104">
        <v>3754</v>
      </c>
      <c r="M38" s="104">
        <v>3683</v>
      </c>
      <c r="N38" s="104">
        <v>3672</v>
      </c>
      <c r="O38" s="104">
        <v>3594</v>
      </c>
      <c r="P38" s="104">
        <v>3448</v>
      </c>
    </row>
    <row r="39" spans="1:16">
      <c r="A39" s="104" t="s">
        <v>50</v>
      </c>
      <c r="B39" s="104">
        <v>277</v>
      </c>
      <c r="C39" s="104">
        <v>229</v>
      </c>
      <c r="D39" s="104">
        <v>204</v>
      </c>
      <c r="E39" s="104">
        <v>211</v>
      </c>
      <c r="F39" s="105">
        <v>259</v>
      </c>
      <c r="G39" s="204" t="s">
        <v>83</v>
      </c>
      <c r="H39" s="205" t="s">
        <v>83</v>
      </c>
      <c r="I39" s="205" t="s">
        <v>83</v>
      </c>
      <c r="J39" s="205" t="s">
        <v>83</v>
      </c>
      <c r="K39" s="206" t="s">
        <v>83</v>
      </c>
      <c r="L39" s="205">
        <v>639</v>
      </c>
      <c r="M39" s="205">
        <v>606</v>
      </c>
      <c r="N39" s="205">
        <v>512</v>
      </c>
      <c r="O39" s="205">
        <v>449</v>
      </c>
      <c r="P39" s="205">
        <v>423</v>
      </c>
    </row>
    <row r="40" spans="1:16">
      <c r="A40" s="169" t="s">
        <v>43</v>
      </c>
      <c r="B40" s="169">
        <v>53022</v>
      </c>
      <c r="C40" s="169">
        <v>54309</v>
      </c>
      <c r="D40" s="169">
        <v>53904</v>
      </c>
      <c r="E40" s="169">
        <v>54858</v>
      </c>
      <c r="F40" s="168">
        <v>52980</v>
      </c>
      <c r="G40" s="213">
        <f t="shared" ref="G40:K40" si="9">B40/L40*100</f>
        <v>82.546354677502222</v>
      </c>
      <c r="H40" s="208">
        <f t="shared" si="9"/>
        <v>84.249635444137624</v>
      </c>
      <c r="I40" s="208">
        <f t="shared" si="9"/>
        <v>86.510776934311252</v>
      </c>
      <c r="J40" s="208">
        <f t="shared" si="9"/>
        <v>88.00795726180354</v>
      </c>
      <c r="K40" s="209">
        <f t="shared" si="9"/>
        <v>89.45244567511439</v>
      </c>
      <c r="L40" s="169">
        <v>64233</v>
      </c>
      <c r="M40" s="169">
        <v>64462</v>
      </c>
      <c r="N40" s="169">
        <v>62309</v>
      </c>
      <c r="O40" s="169">
        <v>62333</v>
      </c>
      <c r="P40" s="169">
        <v>59227</v>
      </c>
    </row>
    <row r="43" spans="1:16" ht="18" customHeight="1">
      <c r="A43" s="103" t="str">
        <f>Contents!B30</f>
        <v>Table 22: Number and percentage of women registered with an LMC within the first trimester of pregnancy, by DHB of residence, 2009−2013</v>
      </c>
      <c r="B43" s="103"/>
      <c r="C43" s="103"/>
      <c r="D43" s="103"/>
      <c r="E43" s="103"/>
      <c r="F43" s="103"/>
      <c r="G43" s="103"/>
      <c r="H43" s="103"/>
      <c r="I43" s="103"/>
      <c r="J43" s="103"/>
      <c r="K43" s="103"/>
      <c r="L43" s="103"/>
      <c r="M43" s="103"/>
      <c r="N43" s="103"/>
      <c r="O43" s="103"/>
      <c r="P43" s="103"/>
    </row>
    <row r="44" spans="1:16" ht="12" customHeight="1">
      <c r="A44" s="388" t="s">
        <v>226</v>
      </c>
      <c r="B44" s="386" t="s">
        <v>95</v>
      </c>
      <c r="C44" s="386"/>
      <c r="D44" s="386"/>
      <c r="E44" s="386"/>
      <c r="F44" s="387"/>
      <c r="G44" s="399" t="s">
        <v>291</v>
      </c>
      <c r="H44" s="386"/>
      <c r="I44" s="386"/>
      <c r="J44" s="386"/>
      <c r="K44" s="387"/>
      <c r="L44" s="386" t="s">
        <v>27</v>
      </c>
      <c r="M44" s="386"/>
      <c r="N44" s="386"/>
      <c r="O44" s="386"/>
      <c r="P44" s="386"/>
    </row>
    <row r="45" spans="1:16">
      <c r="A45" s="389"/>
      <c r="B45" s="156">
        <v>2009</v>
      </c>
      <c r="C45" s="156">
        <v>2010</v>
      </c>
      <c r="D45" s="156">
        <v>2011</v>
      </c>
      <c r="E45" s="156">
        <v>2012</v>
      </c>
      <c r="F45" s="144">
        <v>2013</v>
      </c>
      <c r="G45" s="145">
        <f>B45</f>
        <v>2009</v>
      </c>
      <c r="H45" s="156">
        <f t="shared" ref="H45" si="10">C45</f>
        <v>2010</v>
      </c>
      <c r="I45" s="156">
        <f t="shared" ref="I45" si="11">D45</f>
        <v>2011</v>
      </c>
      <c r="J45" s="156">
        <f t="shared" ref="J45" si="12">E45</f>
        <v>2012</v>
      </c>
      <c r="K45" s="144">
        <f t="shared" ref="K45" si="13">F45</f>
        <v>2013</v>
      </c>
      <c r="L45" s="156">
        <f t="shared" ref="L45" si="14">G45</f>
        <v>2009</v>
      </c>
      <c r="M45" s="156">
        <f t="shared" ref="M45" si="15">H45</f>
        <v>2010</v>
      </c>
      <c r="N45" s="156">
        <f t="shared" ref="N45" si="16">I45</f>
        <v>2011</v>
      </c>
      <c r="O45" s="156">
        <f t="shared" ref="O45" si="17">J45</f>
        <v>2012</v>
      </c>
      <c r="P45" s="156">
        <f t="shared" ref="P45" si="18">K45</f>
        <v>2013</v>
      </c>
    </row>
    <row r="46" spans="1:16">
      <c r="A46" s="104" t="s">
        <v>63</v>
      </c>
      <c r="B46" s="104">
        <v>718</v>
      </c>
      <c r="C46" s="104">
        <v>875</v>
      </c>
      <c r="D46" s="104">
        <v>989</v>
      </c>
      <c r="E46" s="104">
        <v>1134</v>
      </c>
      <c r="F46" s="105">
        <v>1136</v>
      </c>
      <c r="G46" s="106">
        <f>B46/L46*100</f>
        <v>31.367409349060726</v>
      </c>
      <c r="H46" s="107">
        <f t="shared" ref="H46:H65" si="19">C46/M46*100</f>
        <v>35.641547861507128</v>
      </c>
      <c r="I46" s="107">
        <f t="shared" ref="I46:I65" si="20">D46/N46*100</f>
        <v>43.056160208968222</v>
      </c>
      <c r="J46" s="107">
        <f t="shared" ref="J46:J65" si="21">E46/O46*100</f>
        <v>49.476439790575917</v>
      </c>
      <c r="K46" s="108">
        <f t="shared" ref="K46:K65" si="22">F46/P46*100</f>
        <v>53.509185115402737</v>
      </c>
      <c r="L46" s="104">
        <v>2289</v>
      </c>
      <c r="M46" s="104">
        <v>2455</v>
      </c>
      <c r="N46" s="104">
        <v>2297</v>
      </c>
      <c r="O46" s="104">
        <v>2292</v>
      </c>
      <c r="P46" s="104">
        <v>2123</v>
      </c>
    </row>
    <row r="47" spans="1:16">
      <c r="A47" s="104" t="s">
        <v>64</v>
      </c>
      <c r="B47" s="104">
        <v>3932</v>
      </c>
      <c r="C47" s="104">
        <v>4302</v>
      </c>
      <c r="D47" s="104">
        <v>4762</v>
      </c>
      <c r="E47" s="104">
        <v>4891</v>
      </c>
      <c r="F47" s="105">
        <v>4898</v>
      </c>
      <c r="G47" s="106">
        <f t="shared" ref="G47:G65" si="23">B47/L47*100</f>
        <v>50.223527909056074</v>
      </c>
      <c r="H47" s="107">
        <f t="shared" si="19"/>
        <v>54.379977246871448</v>
      </c>
      <c r="I47" s="107">
        <f t="shared" si="20"/>
        <v>60.408473931244458</v>
      </c>
      <c r="J47" s="107">
        <f t="shared" si="21"/>
        <v>61.359929745326816</v>
      </c>
      <c r="K47" s="108">
        <f t="shared" si="22"/>
        <v>63.950907429168304</v>
      </c>
      <c r="L47" s="104">
        <v>7829</v>
      </c>
      <c r="M47" s="104">
        <v>7911</v>
      </c>
      <c r="N47" s="104">
        <v>7883</v>
      </c>
      <c r="O47" s="104">
        <v>7971</v>
      </c>
      <c r="P47" s="104">
        <v>7659</v>
      </c>
    </row>
    <row r="48" spans="1:16">
      <c r="A48" s="104" t="s">
        <v>65</v>
      </c>
      <c r="B48" s="104">
        <v>2995</v>
      </c>
      <c r="C48" s="104">
        <v>3071</v>
      </c>
      <c r="D48" s="104">
        <v>3164</v>
      </c>
      <c r="E48" s="104">
        <v>3258</v>
      </c>
      <c r="F48" s="105">
        <v>3092</v>
      </c>
      <c r="G48" s="106">
        <f t="shared" si="23"/>
        <v>43.863503222026949</v>
      </c>
      <c r="H48" s="107">
        <f t="shared" si="19"/>
        <v>45.543526620198726</v>
      </c>
      <c r="I48" s="107">
        <f t="shared" si="20"/>
        <v>48.342245989304814</v>
      </c>
      <c r="J48" s="107">
        <f t="shared" si="21"/>
        <v>48.56163362647191</v>
      </c>
      <c r="K48" s="108">
        <f t="shared" si="22"/>
        <v>49.543342413074825</v>
      </c>
      <c r="L48" s="104">
        <v>6828</v>
      </c>
      <c r="M48" s="104">
        <v>6743</v>
      </c>
      <c r="N48" s="104">
        <v>6545</v>
      </c>
      <c r="O48" s="104">
        <v>6709</v>
      </c>
      <c r="P48" s="104">
        <v>6241</v>
      </c>
    </row>
    <row r="49" spans="1:16">
      <c r="A49" s="104" t="s">
        <v>66</v>
      </c>
      <c r="B49" s="104">
        <v>2251</v>
      </c>
      <c r="C49" s="104">
        <v>2429</v>
      </c>
      <c r="D49" s="104">
        <v>2586</v>
      </c>
      <c r="E49" s="104">
        <v>2737</v>
      </c>
      <c r="F49" s="105">
        <v>2725</v>
      </c>
      <c r="G49" s="106">
        <f t="shared" si="23"/>
        <v>26.223205964585272</v>
      </c>
      <c r="H49" s="107">
        <f t="shared" si="19"/>
        <v>27.728310502283104</v>
      </c>
      <c r="I49" s="107">
        <f t="shared" si="20"/>
        <v>29.594872968642711</v>
      </c>
      <c r="J49" s="107">
        <f t="shared" si="21"/>
        <v>31.208665906499427</v>
      </c>
      <c r="K49" s="108">
        <f t="shared" si="22"/>
        <v>33.370071026206219</v>
      </c>
      <c r="L49" s="104">
        <v>8584</v>
      </c>
      <c r="M49" s="104">
        <v>8760</v>
      </c>
      <c r="N49" s="104">
        <v>8738</v>
      </c>
      <c r="O49" s="104">
        <v>8770</v>
      </c>
      <c r="P49" s="104">
        <v>8166</v>
      </c>
    </row>
    <row r="50" spans="1:16">
      <c r="A50" s="104" t="s">
        <v>67</v>
      </c>
      <c r="B50" s="104">
        <v>3007</v>
      </c>
      <c r="C50" s="104">
        <v>3220</v>
      </c>
      <c r="D50" s="104">
        <v>3342</v>
      </c>
      <c r="E50" s="104">
        <v>3463</v>
      </c>
      <c r="F50" s="105">
        <v>3423</v>
      </c>
      <c r="G50" s="106">
        <f t="shared" si="23"/>
        <v>54.258390472753518</v>
      </c>
      <c r="H50" s="107">
        <f t="shared" si="19"/>
        <v>57.33618233618234</v>
      </c>
      <c r="I50" s="107">
        <f t="shared" si="20"/>
        <v>62.061281337047362</v>
      </c>
      <c r="J50" s="107">
        <f t="shared" si="21"/>
        <v>63.10131195335277</v>
      </c>
      <c r="K50" s="108">
        <f t="shared" si="22"/>
        <v>65.474368783473608</v>
      </c>
      <c r="L50" s="104">
        <v>5542</v>
      </c>
      <c r="M50" s="104">
        <v>5616</v>
      </c>
      <c r="N50" s="104">
        <v>5385</v>
      </c>
      <c r="O50" s="104">
        <v>5488</v>
      </c>
      <c r="P50" s="104">
        <v>5228</v>
      </c>
    </row>
    <row r="51" spans="1:16">
      <c r="A51" s="104" t="s">
        <v>68</v>
      </c>
      <c r="B51" s="104">
        <v>596</v>
      </c>
      <c r="C51" s="104">
        <v>619</v>
      </c>
      <c r="D51" s="104">
        <v>713</v>
      </c>
      <c r="E51" s="104">
        <v>754</v>
      </c>
      <c r="F51" s="105">
        <v>776</v>
      </c>
      <c r="G51" s="106">
        <f t="shared" si="23"/>
        <v>35.455086258179655</v>
      </c>
      <c r="H51" s="107">
        <f t="shared" si="19"/>
        <v>38.375697458152516</v>
      </c>
      <c r="I51" s="107">
        <f t="shared" si="20"/>
        <v>44.87098804279421</v>
      </c>
      <c r="J51" s="107">
        <f t="shared" si="21"/>
        <v>48.333333333333336</v>
      </c>
      <c r="K51" s="108">
        <f t="shared" si="22"/>
        <v>54.647887323943664</v>
      </c>
      <c r="L51" s="104">
        <v>1681</v>
      </c>
      <c r="M51" s="104">
        <v>1613</v>
      </c>
      <c r="N51" s="104">
        <v>1589</v>
      </c>
      <c r="O51" s="104">
        <v>1560</v>
      </c>
      <c r="P51" s="104">
        <v>1420</v>
      </c>
    </row>
    <row r="52" spans="1:16">
      <c r="A52" s="104" t="s">
        <v>69</v>
      </c>
      <c r="B52" s="104">
        <v>1829</v>
      </c>
      <c r="C52" s="104">
        <v>1898</v>
      </c>
      <c r="D52" s="104">
        <v>1927</v>
      </c>
      <c r="E52" s="104">
        <v>2024</v>
      </c>
      <c r="F52" s="105">
        <v>1981</v>
      </c>
      <c r="G52" s="106">
        <f t="shared" si="23"/>
        <v>61.35524991613552</v>
      </c>
      <c r="H52" s="107">
        <f t="shared" si="19"/>
        <v>62.993693992698304</v>
      </c>
      <c r="I52" s="107">
        <f t="shared" si="20"/>
        <v>67.354072002796229</v>
      </c>
      <c r="J52" s="107">
        <f t="shared" si="21"/>
        <v>68.148148148148152</v>
      </c>
      <c r="K52" s="108">
        <f t="shared" si="22"/>
        <v>71.879535558780844</v>
      </c>
      <c r="L52" s="104">
        <v>2981</v>
      </c>
      <c r="M52" s="104">
        <v>3013</v>
      </c>
      <c r="N52" s="104">
        <v>2861</v>
      </c>
      <c r="O52" s="104">
        <v>2970</v>
      </c>
      <c r="P52" s="104">
        <v>2756</v>
      </c>
    </row>
    <row r="53" spans="1:16">
      <c r="A53" s="104" t="s">
        <v>70</v>
      </c>
      <c r="B53" s="104">
        <v>225</v>
      </c>
      <c r="C53" s="104">
        <v>304</v>
      </c>
      <c r="D53" s="104">
        <v>313</v>
      </c>
      <c r="E53" s="104">
        <v>300</v>
      </c>
      <c r="F53" s="105">
        <v>325</v>
      </c>
      <c r="G53" s="106">
        <f t="shared" si="23"/>
        <v>29.220779220779221</v>
      </c>
      <c r="H53" s="107">
        <f t="shared" si="19"/>
        <v>39.480519480519483</v>
      </c>
      <c r="I53" s="107">
        <f t="shared" si="20"/>
        <v>42.06989247311828</v>
      </c>
      <c r="J53" s="107">
        <f t="shared" si="21"/>
        <v>40.816326530612244</v>
      </c>
      <c r="K53" s="108">
        <f t="shared" si="22"/>
        <v>45.839210155148095</v>
      </c>
      <c r="L53" s="104">
        <v>770</v>
      </c>
      <c r="M53" s="104">
        <v>770</v>
      </c>
      <c r="N53" s="104">
        <v>744</v>
      </c>
      <c r="O53" s="104">
        <v>735</v>
      </c>
      <c r="P53" s="104">
        <v>709</v>
      </c>
    </row>
    <row r="54" spans="1:16">
      <c r="A54" s="104" t="s">
        <v>71</v>
      </c>
      <c r="B54" s="104">
        <v>1117</v>
      </c>
      <c r="C54" s="104">
        <v>1147</v>
      </c>
      <c r="D54" s="104">
        <v>1183</v>
      </c>
      <c r="E54" s="104">
        <v>1296</v>
      </c>
      <c r="F54" s="105">
        <v>1270</v>
      </c>
      <c r="G54" s="106">
        <f t="shared" si="23"/>
        <v>45.759934453092995</v>
      </c>
      <c r="H54" s="107">
        <f t="shared" si="19"/>
        <v>48.787749893662266</v>
      </c>
      <c r="I54" s="107">
        <f t="shared" si="20"/>
        <v>52.345132743362832</v>
      </c>
      <c r="J54" s="107">
        <f t="shared" si="21"/>
        <v>57.345132743362839</v>
      </c>
      <c r="K54" s="108">
        <f t="shared" si="22"/>
        <v>58.850787766450416</v>
      </c>
      <c r="L54" s="104">
        <v>2441</v>
      </c>
      <c r="M54" s="104">
        <v>2351</v>
      </c>
      <c r="N54" s="104">
        <v>2260</v>
      </c>
      <c r="O54" s="104">
        <v>2260</v>
      </c>
      <c r="P54" s="104">
        <v>2158</v>
      </c>
    </row>
    <row r="55" spans="1:16">
      <c r="A55" s="104" t="s">
        <v>72</v>
      </c>
      <c r="B55" s="104">
        <v>1080</v>
      </c>
      <c r="C55" s="104">
        <v>1116</v>
      </c>
      <c r="D55" s="104">
        <v>1073</v>
      </c>
      <c r="E55" s="104">
        <v>1126</v>
      </c>
      <c r="F55" s="105">
        <v>1112</v>
      </c>
      <c r="G55" s="106">
        <f t="shared" si="23"/>
        <v>66.257668711656436</v>
      </c>
      <c r="H55" s="107">
        <f t="shared" si="19"/>
        <v>70.144563167818987</v>
      </c>
      <c r="I55" s="107">
        <f t="shared" si="20"/>
        <v>68.518518518518519</v>
      </c>
      <c r="J55" s="107">
        <f t="shared" si="21"/>
        <v>72.318561335902373</v>
      </c>
      <c r="K55" s="108">
        <f t="shared" si="22"/>
        <v>73.109796186719265</v>
      </c>
      <c r="L55" s="104">
        <v>1630</v>
      </c>
      <c r="M55" s="104">
        <v>1591</v>
      </c>
      <c r="N55" s="104">
        <v>1566</v>
      </c>
      <c r="O55" s="104">
        <v>1557</v>
      </c>
      <c r="P55" s="104">
        <v>1521</v>
      </c>
    </row>
    <row r="56" spans="1:16">
      <c r="A56" s="104" t="s">
        <v>73</v>
      </c>
      <c r="B56" s="104">
        <v>1333</v>
      </c>
      <c r="C56" s="104">
        <v>1420</v>
      </c>
      <c r="D56" s="104">
        <v>1469</v>
      </c>
      <c r="E56" s="104">
        <v>1408</v>
      </c>
      <c r="F56" s="105">
        <v>1451</v>
      </c>
      <c r="G56" s="106">
        <f t="shared" si="23"/>
        <v>60.371376811594203</v>
      </c>
      <c r="H56" s="107">
        <f t="shared" si="19"/>
        <v>60.606060606060609</v>
      </c>
      <c r="I56" s="107">
        <f t="shared" si="20"/>
        <v>63.952982150631257</v>
      </c>
      <c r="J56" s="107">
        <f t="shared" si="21"/>
        <v>65.488372093023244</v>
      </c>
      <c r="K56" s="108">
        <f t="shared" si="22"/>
        <v>68.443396226415103</v>
      </c>
      <c r="L56" s="104">
        <v>2208</v>
      </c>
      <c r="M56" s="104">
        <v>2343</v>
      </c>
      <c r="N56" s="104">
        <v>2297</v>
      </c>
      <c r="O56" s="104">
        <v>2150</v>
      </c>
      <c r="P56" s="104">
        <v>2120</v>
      </c>
    </row>
    <row r="57" spans="1:16">
      <c r="A57" s="104" t="s">
        <v>74</v>
      </c>
      <c r="B57" s="104">
        <v>333</v>
      </c>
      <c r="C57" s="104">
        <v>322</v>
      </c>
      <c r="D57" s="104">
        <v>373</v>
      </c>
      <c r="E57" s="104">
        <v>480</v>
      </c>
      <c r="F57" s="105">
        <v>455</v>
      </c>
      <c r="G57" s="106">
        <f t="shared" si="23"/>
        <v>36.038961038961034</v>
      </c>
      <c r="H57" s="107">
        <f t="shared" si="19"/>
        <v>36.058230683090706</v>
      </c>
      <c r="I57" s="107">
        <f t="shared" si="20"/>
        <v>44.939759036144579</v>
      </c>
      <c r="J57" s="107">
        <f t="shared" si="21"/>
        <v>54.982817869415811</v>
      </c>
      <c r="K57" s="108">
        <f t="shared" si="22"/>
        <v>55.151515151515149</v>
      </c>
      <c r="L57" s="104">
        <v>924</v>
      </c>
      <c r="M57" s="104">
        <v>893</v>
      </c>
      <c r="N57" s="104">
        <v>830</v>
      </c>
      <c r="O57" s="104">
        <v>873</v>
      </c>
      <c r="P57" s="104">
        <v>825</v>
      </c>
    </row>
    <row r="58" spans="1:16">
      <c r="A58" s="104" t="s">
        <v>75</v>
      </c>
      <c r="B58" s="104">
        <v>1978</v>
      </c>
      <c r="C58" s="104">
        <v>2050</v>
      </c>
      <c r="D58" s="104">
        <v>2107</v>
      </c>
      <c r="E58" s="104">
        <v>2220</v>
      </c>
      <c r="F58" s="105">
        <v>2181</v>
      </c>
      <c r="G58" s="106">
        <f t="shared" si="23"/>
        <v>48.875710402767481</v>
      </c>
      <c r="H58" s="107">
        <f t="shared" si="19"/>
        <v>51.559356136820924</v>
      </c>
      <c r="I58" s="107">
        <f t="shared" si="20"/>
        <v>54.557224236147071</v>
      </c>
      <c r="J58" s="107">
        <f t="shared" si="21"/>
        <v>57.34952208731594</v>
      </c>
      <c r="K58" s="108">
        <f t="shared" si="22"/>
        <v>60.132340777502066</v>
      </c>
      <c r="L58" s="104">
        <v>4047</v>
      </c>
      <c r="M58" s="104">
        <v>3976</v>
      </c>
      <c r="N58" s="104">
        <v>3862</v>
      </c>
      <c r="O58" s="104">
        <v>3871</v>
      </c>
      <c r="P58" s="104">
        <v>3627</v>
      </c>
    </row>
    <row r="59" spans="1:16">
      <c r="A59" s="104" t="s">
        <v>76</v>
      </c>
      <c r="B59" s="104">
        <v>958</v>
      </c>
      <c r="C59" s="104">
        <v>1005</v>
      </c>
      <c r="D59" s="104">
        <v>1003</v>
      </c>
      <c r="E59" s="104">
        <v>1080</v>
      </c>
      <c r="F59" s="105">
        <v>979</v>
      </c>
      <c r="G59" s="106">
        <f t="shared" si="23"/>
        <v>43.09491677912731</v>
      </c>
      <c r="H59" s="107">
        <f t="shared" si="19"/>
        <v>46.614100185528756</v>
      </c>
      <c r="I59" s="107">
        <f t="shared" si="20"/>
        <v>48.855333658061376</v>
      </c>
      <c r="J59" s="107">
        <f t="shared" si="21"/>
        <v>53.919121318022967</v>
      </c>
      <c r="K59" s="108">
        <f t="shared" si="22"/>
        <v>51.202928870292887</v>
      </c>
      <c r="L59" s="104">
        <v>2223</v>
      </c>
      <c r="M59" s="104">
        <v>2156</v>
      </c>
      <c r="N59" s="104">
        <v>2053</v>
      </c>
      <c r="O59" s="104">
        <v>2003</v>
      </c>
      <c r="P59" s="104">
        <v>1912</v>
      </c>
    </row>
    <row r="60" spans="1:16">
      <c r="A60" s="104" t="s">
        <v>77</v>
      </c>
      <c r="B60" s="104">
        <v>259</v>
      </c>
      <c r="C60" s="104">
        <v>305</v>
      </c>
      <c r="D60" s="104">
        <v>317</v>
      </c>
      <c r="E60" s="104">
        <v>312</v>
      </c>
      <c r="F60" s="105">
        <v>196</v>
      </c>
      <c r="G60" s="106">
        <f t="shared" si="23"/>
        <v>47.874306839186694</v>
      </c>
      <c r="H60" s="107">
        <f t="shared" si="19"/>
        <v>56.481481481481474</v>
      </c>
      <c r="I60" s="107">
        <f t="shared" si="20"/>
        <v>59.811320754716981</v>
      </c>
      <c r="J60" s="107">
        <f t="shared" si="21"/>
        <v>61.417322834645674</v>
      </c>
      <c r="K60" s="108">
        <f t="shared" si="22"/>
        <v>39.121756487025948</v>
      </c>
      <c r="L60" s="104">
        <v>541</v>
      </c>
      <c r="M60" s="104">
        <v>540</v>
      </c>
      <c r="N60" s="104">
        <v>530</v>
      </c>
      <c r="O60" s="104">
        <v>508</v>
      </c>
      <c r="P60" s="104">
        <v>501</v>
      </c>
    </row>
    <row r="61" spans="1:16">
      <c r="A61" s="104" t="s">
        <v>78</v>
      </c>
      <c r="B61" s="104">
        <v>884</v>
      </c>
      <c r="C61" s="104">
        <v>938</v>
      </c>
      <c r="D61" s="104">
        <v>1024</v>
      </c>
      <c r="E61" s="104">
        <v>977</v>
      </c>
      <c r="F61" s="105">
        <v>1044</v>
      </c>
      <c r="G61" s="106">
        <f t="shared" si="23"/>
        <v>52.153392330383483</v>
      </c>
      <c r="H61" s="107">
        <f t="shared" si="19"/>
        <v>55.111633372502936</v>
      </c>
      <c r="I61" s="107">
        <f t="shared" si="20"/>
        <v>62.211421628189548</v>
      </c>
      <c r="J61" s="107">
        <f t="shared" si="21"/>
        <v>63.89797253106606</v>
      </c>
      <c r="K61" s="108">
        <f t="shared" si="22"/>
        <v>67.354838709677423</v>
      </c>
      <c r="L61" s="104">
        <v>1695</v>
      </c>
      <c r="M61" s="104">
        <v>1702</v>
      </c>
      <c r="N61" s="104">
        <v>1646</v>
      </c>
      <c r="O61" s="104">
        <v>1529</v>
      </c>
      <c r="P61" s="104">
        <v>1550</v>
      </c>
    </row>
    <row r="62" spans="1:16">
      <c r="A62" s="104" t="s">
        <v>79</v>
      </c>
      <c r="B62" s="104">
        <v>79</v>
      </c>
      <c r="C62" s="104">
        <v>58</v>
      </c>
      <c r="D62" s="104">
        <v>61</v>
      </c>
      <c r="E62" s="104">
        <v>74</v>
      </c>
      <c r="F62" s="105">
        <v>59</v>
      </c>
      <c r="G62" s="106">
        <f t="shared" si="23"/>
        <v>18.588235294117649</v>
      </c>
      <c r="H62" s="107">
        <f t="shared" si="19"/>
        <v>14.180929095354522</v>
      </c>
      <c r="I62" s="107">
        <f t="shared" si="20"/>
        <v>15.06172839506173</v>
      </c>
      <c r="J62" s="107">
        <f t="shared" si="21"/>
        <v>18.092909535452321</v>
      </c>
      <c r="K62" s="108">
        <f t="shared" si="22"/>
        <v>15.775401069518717</v>
      </c>
      <c r="L62" s="104">
        <v>425</v>
      </c>
      <c r="M62" s="104">
        <v>409</v>
      </c>
      <c r="N62" s="104">
        <v>405</v>
      </c>
      <c r="O62" s="104">
        <v>409</v>
      </c>
      <c r="P62" s="104">
        <v>374</v>
      </c>
    </row>
    <row r="63" spans="1:16">
      <c r="A63" s="104" t="s">
        <v>80</v>
      </c>
      <c r="B63" s="104">
        <v>4149</v>
      </c>
      <c r="C63" s="104">
        <v>4465</v>
      </c>
      <c r="D63" s="104">
        <v>4294</v>
      </c>
      <c r="E63" s="104">
        <v>4404</v>
      </c>
      <c r="F63" s="105">
        <v>4370</v>
      </c>
      <c r="G63" s="106">
        <f t="shared" si="23"/>
        <v>63.411279229711134</v>
      </c>
      <c r="H63" s="107">
        <f t="shared" si="19"/>
        <v>67.021915340738516</v>
      </c>
      <c r="I63" s="107">
        <f t="shared" si="20"/>
        <v>70.834708017156061</v>
      </c>
      <c r="J63" s="107">
        <f t="shared" si="21"/>
        <v>73.559378653749803</v>
      </c>
      <c r="K63" s="108">
        <f t="shared" si="22"/>
        <v>74.995709627595673</v>
      </c>
      <c r="L63" s="104">
        <v>6543</v>
      </c>
      <c r="M63" s="104">
        <v>6662</v>
      </c>
      <c r="N63" s="104">
        <v>6062</v>
      </c>
      <c r="O63" s="104">
        <v>5987</v>
      </c>
      <c r="P63" s="104">
        <v>5827</v>
      </c>
    </row>
    <row r="64" spans="1:16">
      <c r="A64" s="104" t="s">
        <v>81</v>
      </c>
      <c r="B64" s="104">
        <v>207</v>
      </c>
      <c r="C64" s="104">
        <v>221</v>
      </c>
      <c r="D64" s="104">
        <v>245</v>
      </c>
      <c r="E64" s="104">
        <v>343</v>
      </c>
      <c r="F64" s="105">
        <v>365</v>
      </c>
      <c r="G64" s="106">
        <f t="shared" si="23"/>
        <v>31.411229135053109</v>
      </c>
      <c r="H64" s="107">
        <f t="shared" si="19"/>
        <v>33.034379671150973</v>
      </c>
      <c r="I64" s="107">
        <f t="shared" si="20"/>
        <v>42.832167832167833</v>
      </c>
      <c r="J64" s="107">
        <f t="shared" si="21"/>
        <v>52.932098765432102</v>
      </c>
      <c r="K64" s="108">
        <f t="shared" si="22"/>
        <v>57.120500782472618</v>
      </c>
      <c r="L64" s="104">
        <v>659</v>
      </c>
      <c r="M64" s="104">
        <v>669</v>
      </c>
      <c r="N64" s="104">
        <v>572</v>
      </c>
      <c r="O64" s="104">
        <v>648</v>
      </c>
      <c r="P64" s="104">
        <v>639</v>
      </c>
    </row>
    <row r="65" spans="1:16">
      <c r="A65" s="104" t="s">
        <v>82</v>
      </c>
      <c r="B65" s="104">
        <v>2241</v>
      </c>
      <c r="C65" s="104">
        <v>2353</v>
      </c>
      <c r="D65" s="104">
        <v>2543</v>
      </c>
      <c r="E65" s="104">
        <v>2579</v>
      </c>
      <c r="F65" s="105">
        <v>2609</v>
      </c>
      <c r="G65" s="106">
        <f t="shared" si="23"/>
        <v>59.696323921150771</v>
      </c>
      <c r="H65" s="107">
        <f t="shared" si="19"/>
        <v>63.888134672821074</v>
      </c>
      <c r="I65" s="107">
        <f t="shared" si="20"/>
        <v>69.253812636165577</v>
      </c>
      <c r="J65" s="107">
        <f t="shared" si="21"/>
        <v>71.758486366165826</v>
      </c>
      <c r="K65" s="108">
        <f t="shared" si="22"/>
        <v>75.667053364269137</v>
      </c>
      <c r="L65" s="104">
        <v>3754</v>
      </c>
      <c r="M65" s="104">
        <v>3683</v>
      </c>
      <c r="N65" s="104">
        <v>3672</v>
      </c>
      <c r="O65" s="104">
        <v>3594</v>
      </c>
      <c r="P65" s="104">
        <v>3448</v>
      </c>
    </row>
    <row r="66" spans="1:16">
      <c r="A66" s="104" t="s">
        <v>50</v>
      </c>
      <c r="B66" s="104">
        <v>125</v>
      </c>
      <c r="C66" s="104">
        <v>101</v>
      </c>
      <c r="D66" s="104">
        <v>107</v>
      </c>
      <c r="E66" s="104">
        <v>104</v>
      </c>
      <c r="F66" s="105">
        <v>135</v>
      </c>
      <c r="G66" s="204" t="s">
        <v>83</v>
      </c>
      <c r="H66" s="205" t="s">
        <v>83</v>
      </c>
      <c r="I66" s="205" t="s">
        <v>83</v>
      </c>
      <c r="J66" s="205" t="s">
        <v>83</v>
      </c>
      <c r="K66" s="206" t="s">
        <v>83</v>
      </c>
      <c r="L66" s="205">
        <v>639</v>
      </c>
      <c r="M66" s="205">
        <v>606</v>
      </c>
      <c r="N66" s="205">
        <v>512</v>
      </c>
      <c r="O66" s="205">
        <v>449</v>
      </c>
      <c r="P66" s="205">
        <v>423</v>
      </c>
    </row>
    <row r="67" spans="1:16">
      <c r="A67" s="169" t="s">
        <v>43</v>
      </c>
      <c r="B67" s="169">
        <v>30296</v>
      </c>
      <c r="C67" s="169">
        <v>32219</v>
      </c>
      <c r="D67" s="169">
        <v>33595</v>
      </c>
      <c r="E67" s="169">
        <v>34964</v>
      </c>
      <c r="F67" s="168">
        <v>34582</v>
      </c>
      <c r="G67" s="213">
        <f t="shared" ref="G67" si="24">B67/L67*100</f>
        <v>47.165787056497436</v>
      </c>
      <c r="H67" s="208">
        <f t="shared" ref="H67" si="25">C67/M67*100</f>
        <v>49.981384381496078</v>
      </c>
      <c r="I67" s="208">
        <f t="shared" ref="I67" si="26">D67/N67*100</f>
        <v>53.916769648044429</v>
      </c>
      <c r="J67" s="208">
        <f t="shared" ref="J67" si="27">E67/O67*100</f>
        <v>56.092278568334585</v>
      </c>
      <c r="K67" s="209">
        <f t="shared" ref="K67" si="28">F67/P67*100</f>
        <v>58.388910463133371</v>
      </c>
      <c r="L67" s="169">
        <v>64233</v>
      </c>
      <c r="M67" s="169">
        <v>64462</v>
      </c>
      <c r="N67" s="169">
        <v>62309</v>
      </c>
      <c r="O67" s="169">
        <v>62333</v>
      </c>
      <c r="P67" s="169">
        <v>59227</v>
      </c>
    </row>
    <row r="70" spans="1:16" ht="18" customHeight="1">
      <c r="A70" s="103" t="str">
        <f>Contents!B31</f>
        <v>Table 23: Number and percentage of women registered with an LMC, by trimester of registration, age group, ethnic group, deprivation quintile of residence, 2013</v>
      </c>
      <c r="B70" s="103"/>
      <c r="C70" s="103"/>
      <c r="D70" s="103"/>
      <c r="E70" s="103"/>
      <c r="F70" s="103"/>
      <c r="G70" s="103"/>
      <c r="H70" s="103"/>
      <c r="I70" s="103"/>
      <c r="J70" s="103"/>
      <c r="K70" s="103"/>
      <c r="L70" s="103"/>
      <c r="M70" s="103"/>
      <c r="N70" s="103"/>
      <c r="O70" s="103"/>
      <c r="P70" s="103"/>
    </row>
    <row r="71" spans="1:16">
      <c r="A71" s="388" t="s">
        <v>58</v>
      </c>
      <c r="B71" s="386" t="s">
        <v>292</v>
      </c>
      <c r="C71" s="386"/>
      <c r="D71" s="386"/>
      <c r="E71" s="386"/>
      <c r="F71" s="386"/>
      <c r="G71" s="386"/>
      <c r="H71" s="399" t="s">
        <v>293</v>
      </c>
      <c r="I71" s="386"/>
      <c r="J71" s="386"/>
      <c r="K71" s="386"/>
      <c r="L71" s="387"/>
      <c r="M71" s="386" t="s">
        <v>27</v>
      </c>
      <c r="N71" s="77"/>
    </row>
    <row r="72" spans="1:16">
      <c r="A72" s="389"/>
      <c r="B72" s="143" t="s">
        <v>91</v>
      </c>
      <c r="C72" s="143" t="s">
        <v>92</v>
      </c>
      <c r="D72" s="143" t="s">
        <v>93</v>
      </c>
      <c r="E72" s="143" t="s">
        <v>94</v>
      </c>
      <c r="F72" s="143" t="s">
        <v>50</v>
      </c>
      <c r="G72" s="143" t="s">
        <v>43</v>
      </c>
      <c r="H72" s="145" t="str">
        <f>B72</f>
        <v>Trimester 1</v>
      </c>
      <c r="I72" s="143" t="str">
        <f t="shared" ref="I72" si="29">C72</f>
        <v>Trimester 2</v>
      </c>
      <c r="J72" s="143" t="str">
        <f t="shared" ref="J72" si="30">D72</f>
        <v>Trimester 3</v>
      </c>
      <c r="K72" s="143" t="str">
        <f t="shared" ref="K72" si="31">E72</f>
        <v>Postnatal</v>
      </c>
      <c r="L72" s="144" t="s">
        <v>43</v>
      </c>
      <c r="M72" s="408"/>
      <c r="N72" s="77"/>
    </row>
    <row r="73" spans="1:16">
      <c r="A73" s="147" t="s">
        <v>243</v>
      </c>
      <c r="B73" s="147"/>
      <c r="C73" s="147"/>
      <c r="D73" s="147"/>
      <c r="E73" s="147"/>
      <c r="F73" s="147"/>
      <c r="G73" s="147"/>
      <c r="H73" s="35"/>
      <c r="I73" s="35"/>
      <c r="J73" s="35"/>
      <c r="K73" s="35"/>
      <c r="L73" s="35"/>
      <c r="M73" s="147"/>
      <c r="N73" s="77"/>
    </row>
    <row r="74" spans="1:16" ht="12.75">
      <c r="A74" s="102" t="s">
        <v>43</v>
      </c>
      <c r="B74" s="104">
        <v>34582</v>
      </c>
      <c r="C74" s="104">
        <v>15762</v>
      </c>
      <c r="D74" s="104">
        <v>2269</v>
      </c>
      <c r="E74" s="104">
        <v>365</v>
      </c>
      <c r="F74" s="104">
        <v>2</v>
      </c>
      <c r="G74" s="105">
        <v>52980</v>
      </c>
      <c r="H74" s="272">
        <f t="shared" ref="H74" si="32">B74/($M74)*100</f>
        <v>58.388910463133371</v>
      </c>
      <c r="I74" s="272">
        <f t="shared" ref="I74" si="33">C74/($M74)*100</f>
        <v>26.612862376956453</v>
      </c>
      <c r="J74" s="272">
        <f t="shared" ref="J74" si="34">D74/($M74)*100</f>
        <v>3.8310230131527852</v>
      </c>
      <c r="K74" s="272">
        <f t="shared" ref="K74" si="35">E74/($M74)*100</f>
        <v>0.61627298360545024</v>
      </c>
      <c r="L74" s="272">
        <f t="shared" ref="L74" si="36">G74/($M74)*100</f>
        <v>89.45244567511439</v>
      </c>
      <c r="M74" s="167">
        <f>Dep!H42</f>
        <v>59227</v>
      </c>
      <c r="N74" s="77"/>
    </row>
    <row r="75" spans="1:16">
      <c r="A75" s="147" t="s">
        <v>59</v>
      </c>
      <c r="B75" s="147"/>
      <c r="C75" s="147"/>
      <c r="D75" s="147"/>
      <c r="E75" s="147"/>
      <c r="F75" s="147"/>
      <c r="G75" s="147"/>
      <c r="H75" s="243"/>
      <c r="I75" s="243"/>
      <c r="J75" s="243"/>
      <c r="K75" s="243"/>
      <c r="L75" s="243"/>
      <c r="M75" s="147"/>
      <c r="N75" s="77"/>
    </row>
    <row r="76" spans="1:16">
      <c r="A76" s="172" t="s">
        <v>60</v>
      </c>
      <c r="B76" s="104">
        <v>1367</v>
      </c>
      <c r="C76" s="104">
        <v>1291</v>
      </c>
      <c r="D76" s="104">
        <v>208</v>
      </c>
      <c r="E76" s="104">
        <v>18</v>
      </c>
      <c r="F76" s="104">
        <v>0</v>
      </c>
      <c r="G76" s="105">
        <v>2884</v>
      </c>
      <c r="H76" s="272">
        <f t="shared" ref="H76:K81" si="37">B76/($M76)*100</f>
        <v>40.769460184909036</v>
      </c>
      <c r="I76" s="272">
        <f t="shared" si="37"/>
        <v>38.5028332836266</v>
      </c>
      <c r="J76" s="272">
        <f t="shared" si="37"/>
        <v>6.2033999403519235</v>
      </c>
      <c r="K76" s="272">
        <f t="shared" si="37"/>
        <v>0.53683268714583954</v>
      </c>
      <c r="L76" s="272">
        <f t="shared" ref="L76:L81" si="38">G76/($M76)*100</f>
        <v>86.012526096033397</v>
      </c>
      <c r="M76" s="167">
        <f>Dep!H44</f>
        <v>3353</v>
      </c>
      <c r="N76" s="77"/>
    </row>
    <row r="77" spans="1:16">
      <c r="A77" s="172" t="s">
        <v>44</v>
      </c>
      <c r="B77" s="104">
        <v>5360</v>
      </c>
      <c r="C77" s="104">
        <v>3554</v>
      </c>
      <c r="D77" s="104">
        <v>554</v>
      </c>
      <c r="E77" s="104">
        <v>88</v>
      </c>
      <c r="F77" s="104">
        <v>0</v>
      </c>
      <c r="G77" s="105">
        <v>9556</v>
      </c>
      <c r="H77" s="272">
        <f t="shared" si="37"/>
        <v>49.273763559477842</v>
      </c>
      <c r="I77" s="272">
        <f t="shared" si="37"/>
        <v>32.671446957161244</v>
      </c>
      <c r="J77" s="272">
        <f t="shared" si="37"/>
        <v>5.0928479499908068</v>
      </c>
      <c r="K77" s="272">
        <f t="shared" si="37"/>
        <v>0.8089722375436661</v>
      </c>
      <c r="L77" s="272">
        <f t="shared" si="38"/>
        <v>87.847030704173562</v>
      </c>
      <c r="M77" s="167">
        <f>Dep!H45</f>
        <v>10878</v>
      </c>
      <c r="N77" s="77"/>
    </row>
    <row r="78" spans="1:16">
      <c r="A78" s="172" t="s">
        <v>40</v>
      </c>
      <c r="B78" s="104">
        <v>9165</v>
      </c>
      <c r="C78" s="104">
        <v>3978</v>
      </c>
      <c r="D78" s="104">
        <v>587</v>
      </c>
      <c r="E78" s="104">
        <v>71</v>
      </c>
      <c r="F78" s="104">
        <v>0</v>
      </c>
      <c r="G78" s="105">
        <v>13801</v>
      </c>
      <c r="H78" s="272">
        <f t="shared" si="37"/>
        <v>59.567138957493825</v>
      </c>
      <c r="I78" s="272">
        <f t="shared" si="37"/>
        <v>25.854673079422852</v>
      </c>
      <c r="J78" s="272">
        <f t="shared" si="37"/>
        <v>3.8151566359027687</v>
      </c>
      <c r="K78" s="272">
        <f t="shared" si="37"/>
        <v>0.4614584687378136</v>
      </c>
      <c r="L78" s="272">
        <f t="shared" si="38"/>
        <v>89.698427141557261</v>
      </c>
      <c r="M78" s="167">
        <f>Dep!H46</f>
        <v>15386</v>
      </c>
      <c r="N78" s="77"/>
    </row>
    <row r="79" spans="1:16">
      <c r="A79" s="172" t="s">
        <v>41</v>
      </c>
      <c r="B79" s="104">
        <v>10834</v>
      </c>
      <c r="C79" s="104">
        <v>3891</v>
      </c>
      <c r="D79" s="104">
        <v>526</v>
      </c>
      <c r="E79" s="104">
        <v>89</v>
      </c>
      <c r="F79" s="104">
        <v>1</v>
      </c>
      <c r="G79" s="105">
        <v>15341</v>
      </c>
      <c r="H79" s="175">
        <f t="shared" si="37"/>
        <v>64.159658889020491</v>
      </c>
      <c r="I79" s="175">
        <f t="shared" si="37"/>
        <v>23.042757313751036</v>
      </c>
      <c r="J79" s="175">
        <f t="shared" si="37"/>
        <v>3.1150065142721779</v>
      </c>
      <c r="K79" s="175">
        <f t="shared" si="37"/>
        <v>0.52706383986734573</v>
      </c>
      <c r="L79" s="175">
        <f t="shared" si="38"/>
        <v>90.850408622527539</v>
      </c>
      <c r="M79" s="167">
        <f>Dep!H47</f>
        <v>16886</v>
      </c>
      <c r="N79" s="77"/>
    </row>
    <row r="80" spans="1:16">
      <c r="A80" s="172" t="s">
        <v>42</v>
      </c>
      <c r="B80" s="104">
        <v>6434</v>
      </c>
      <c r="C80" s="104">
        <v>2372</v>
      </c>
      <c r="D80" s="104">
        <v>303</v>
      </c>
      <c r="E80" s="104">
        <v>61</v>
      </c>
      <c r="F80" s="104">
        <v>0</v>
      </c>
      <c r="G80" s="105">
        <v>9170</v>
      </c>
      <c r="H80" s="175">
        <f t="shared" si="37"/>
        <v>63.633666304025319</v>
      </c>
      <c r="I80" s="175">
        <f t="shared" si="37"/>
        <v>23.459598457125903</v>
      </c>
      <c r="J80" s="175">
        <f t="shared" si="37"/>
        <v>2.996736227870636</v>
      </c>
      <c r="K80" s="175">
        <f t="shared" si="37"/>
        <v>0.60330333300365935</v>
      </c>
      <c r="L80" s="175">
        <f t="shared" si="38"/>
        <v>90.693304322025512</v>
      </c>
      <c r="M80" s="167">
        <f>Dep!H48</f>
        <v>10111</v>
      </c>
      <c r="N80" s="77"/>
    </row>
    <row r="81" spans="1:14">
      <c r="A81" s="189" t="s">
        <v>38</v>
      </c>
      <c r="B81" s="104">
        <v>1422</v>
      </c>
      <c r="C81" s="104">
        <v>676</v>
      </c>
      <c r="D81" s="104">
        <v>91</v>
      </c>
      <c r="E81" s="104">
        <v>38</v>
      </c>
      <c r="F81" s="104">
        <v>1</v>
      </c>
      <c r="G81" s="124">
        <v>2228</v>
      </c>
      <c r="H81" s="175">
        <f t="shared" si="37"/>
        <v>54.420206659012628</v>
      </c>
      <c r="I81" s="175">
        <f t="shared" si="37"/>
        <v>25.870646766169152</v>
      </c>
      <c r="J81" s="175">
        <f t="shared" si="37"/>
        <v>3.4825870646766171</v>
      </c>
      <c r="K81" s="175">
        <f t="shared" si="37"/>
        <v>1.454267125908917</v>
      </c>
      <c r="L81" s="175">
        <f t="shared" si="38"/>
        <v>85.265977803291236</v>
      </c>
      <c r="M81" s="167">
        <f>Dep!H49</f>
        <v>2613</v>
      </c>
      <c r="N81" s="77"/>
    </row>
    <row r="82" spans="1:14">
      <c r="A82" s="147" t="s">
        <v>61</v>
      </c>
      <c r="B82" s="147"/>
      <c r="C82" s="147"/>
      <c r="D82" s="147"/>
      <c r="E82" s="147"/>
      <c r="F82" s="147"/>
      <c r="G82" s="147"/>
      <c r="H82" s="243"/>
      <c r="I82" s="243"/>
      <c r="J82" s="243"/>
      <c r="K82" s="243"/>
      <c r="L82" s="243"/>
      <c r="M82" s="147"/>
      <c r="N82" s="77"/>
    </row>
    <row r="83" spans="1:14">
      <c r="A83" s="104" t="s">
        <v>62</v>
      </c>
      <c r="B83" s="104">
        <v>6577</v>
      </c>
      <c r="C83" s="104">
        <v>5452</v>
      </c>
      <c r="D83" s="104">
        <v>922</v>
      </c>
      <c r="E83" s="104">
        <v>111</v>
      </c>
      <c r="F83" s="104">
        <v>1</v>
      </c>
      <c r="G83" s="105">
        <v>13063</v>
      </c>
      <c r="H83" s="272">
        <f t="shared" ref="H83:K86" si="39">B83/($M83)*100</f>
        <v>44.989397359600517</v>
      </c>
      <c r="I83" s="272">
        <f t="shared" si="39"/>
        <v>37.293932553526233</v>
      </c>
      <c r="J83" s="272">
        <f t="shared" si="39"/>
        <v>6.3068609344004383</v>
      </c>
      <c r="K83" s="272">
        <f t="shared" si="39"/>
        <v>0.75928586086599625</v>
      </c>
      <c r="L83" s="272">
        <f>G83/($M83)*100</f>
        <v>89.356317121554142</v>
      </c>
      <c r="M83" s="167">
        <f>Dep!H51</f>
        <v>14619</v>
      </c>
      <c r="N83" s="77"/>
    </row>
    <row r="84" spans="1:14">
      <c r="A84" s="104" t="s">
        <v>90</v>
      </c>
      <c r="B84" s="104">
        <v>1723</v>
      </c>
      <c r="C84" s="104">
        <v>2216</v>
      </c>
      <c r="D84" s="104">
        <v>433</v>
      </c>
      <c r="E84" s="104">
        <v>76</v>
      </c>
      <c r="F84" s="104">
        <v>1</v>
      </c>
      <c r="G84" s="105">
        <v>4449</v>
      </c>
      <c r="H84" s="272">
        <f t="shared" si="39"/>
        <v>26.892461370376154</v>
      </c>
      <c r="I84" s="272">
        <f t="shared" si="39"/>
        <v>34.587170282503507</v>
      </c>
      <c r="J84" s="272">
        <f t="shared" si="39"/>
        <v>6.7582331824566886</v>
      </c>
      <c r="K84" s="272">
        <f t="shared" si="39"/>
        <v>1.1862025909161853</v>
      </c>
      <c r="L84" s="272">
        <f>G84/($M84)*100</f>
        <v>69.439675355080382</v>
      </c>
      <c r="M84" s="167">
        <f>Dep!H52</f>
        <v>6407</v>
      </c>
      <c r="N84" s="77"/>
    </row>
    <row r="85" spans="1:14">
      <c r="A85" s="104" t="s">
        <v>47</v>
      </c>
      <c r="B85" s="104">
        <v>4518</v>
      </c>
      <c r="C85" s="104">
        <v>2140</v>
      </c>
      <c r="D85" s="104">
        <v>261</v>
      </c>
      <c r="E85" s="104">
        <v>41</v>
      </c>
      <c r="F85" s="104">
        <v>0</v>
      </c>
      <c r="G85" s="105">
        <v>6960</v>
      </c>
      <c r="H85" s="272">
        <f t="shared" si="39"/>
        <v>55.164835164835168</v>
      </c>
      <c r="I85" s="272">
        <f t="shared" si="39"/>
        <v>26.129426129426133</v>
      </c>
      <c r="J85" s="272">
        <f t="shared" si="39"/>
        <v>3.1868131868131866</v>
      </c>
      <c r="K85" s="272">
        <f t="shared" si="39"/>
        <v>0.50061050061050061</v>
      </c>
      <c r="L85" s="272">
        <f>G85/($M85)*100</f>
        <v>84.981684981684978</v>
      </c>
      <c r="M85" s="167">
        <f>Dep!H53</f>
        <v>8190</v>
      </c>
      <c r="N85" s="77"/>
    </row>
    <row r="86" spans="1:14">
      <c r="A86" s="104" t="s">
        <v>51</v>
      </c>
      <c r="B86" s="104">
        <v>21761</v>
      </c>
      <c r="C86" s="104">
        <v>5954</v>
      </c>
      <c r="D86" s="104">
        <v>653</v>
      </c>
      <c r="E86" s="104">
        <v>134</v>
      </c>
      <c r="F86" s="104">
        <v>0</v>
      </c>
      <c r="G86" s="105">
        <v>28502</v>
      </c>
      <c r="H86" s="175">
        <f t="shared" si="39"/>
        <v>72.599586308133709</v>
      </c>
      <c r="I86" s="175">
        <f t="shared" si="39"/>
        <v>19.863882031093613</v>
      </c>
      <c r="J86" s="175">
        <f t="shared" si="39"/>
        <v>2.1785547474477878</v>
      </c>
      <c r="K86" s="175">
        <f t="shared" si="39"/>
        <v>0.44705411356508973</v>
      </c>
      <c r="L86" s="175">
        <f>G86/($M86)*100</f>
        <v>95.089077200240212</v>
      </c>
      <c r="M86" s="167">
        <f>Dep!H54</f>
        <v>29974</v>
      </c>
      <c r="N86" s="77"/>
    </row>
    <row r="87" spans="1:14" ht="12.75">
      <c r="A87" s="102" t="s">
        <v>50</v>
      </c>
      <c r="B87" s="104">
        <v>3</v>
      </c>
      <c r="C87" s="104">
        <v>0</v>
      </c>
      <c r="D87" s="104">
        <v>0</v>
      </c>
      <c r="E87" s="104">
        <v>3</v>
      </c>
      <c r="F87" s="104">
        <v>0</v>
      </c>
      <c r="G87" s="104">
        <v>6</v>
      </c>
      <c r="H87" s="355" t="s">
        <v>83</v>
      </c>
      <c r="I87" s="356" t="s">
        <v>83</v>
      </c>
      <c r="J87" s="356" t="s">
        <v>83</v>
      </c>
      <c r="K87" s="356" t="s">
        <v>83</v>
      </c>
      <c r="L87" s="356" t="s">
        <v>83</v>
      </c>
      <c r="M87" s="167">
        <f>Dep!H55</f>
        <v>37</v>
      </c>
      <c r="N87" s="77"/>
    </row>
    <row r="88" spans="1:14">
      <c r="A88" s="147" t="s">
        <v>87</v>
      </c>
      <c r="B88" s="147"/>
      <c r="C88" s="147"/>
      <c r="D88" s="147"/>
      <c r="E88" s="147"/>
      <c r="F88" s="147"/>
      <c r="G88" s="147"/>
      <c r="H88" s="243"/>
      <c r="I88" s="243"/>
      <c r="J88" s="243"/>
      <c r="K88" s="243"/>
      <c r="L88" s="243"/>
      <c r="M88" s="147"/>
      <c r="N88" s="77"/>
    </row>
    <row r="89" spans="1:14">
      <c r="A89" s="120" t="s">
        <v>88</v>
      </c>
      <c r="B89" s="104">
        <v>5767</v>
      </c>
      <c r="C89" s="104">
        <v>1709</v>
      </c>
      <c r="D89" s="104">
        <v>218</v>
      </c>
      <c r="E89" s="104">
        <v>32</v>
      </c>
      <c r="F89" s="104">
        <v>0</v>
      </c>
      <c r="G89" s="105">
        <v>7726</v>
      </c>
      <c r="H89" s="272">
        <f t="shared" ref="H89:K93" si="40">B89/($M89)*100</f>
        <v>70.518464172169232</v>
      </c>
      <c r="I89" s="272">
        <f t="shared" si="40"/>
        <v>20.897529958425043</v>
      </c>
      <c r="J89" s="272">
        <f t="shared" si="40"/>
        <v>2.6656884323795547</v>
      </c>
      <c r="K89" s="272">
        <f t="shared" si="40"/>
        <v>0.39129371484470532</v>
      </c>
      <c r="L89" s="272">
        <f>G89/($M89)*100</f>
        <v>94.472976277818532</v>
      </c>
      <c r="M89" s="167">
        <f>Dep!B42</f>
        <v>8178</v>
      </c>
      <c r="N89" s="77"/>
    </row>
    <row r="90" spans="1:14">
      <c r="A90" s="120">
        <v>2</v>
      </c>
      <c r="B90" s="104">
        <v>6238</v>
      </c>
      <c r="C90" s="104">
        <v>2150</v>
      </c>
      <c r="D90" s="104">
        <v>234</v>
      </c>
      <c r="E90" s="104">
        <v>31</v>
      </c>
      <c r="F90" s="104">
        <v>0</v>
      </c>
      <c r="G90" s="105">
        <v>8653</v>
      </c>
      <c r="H90" s="272">
        <f t="shared" si="40"/>
        <v>67.408688134860611</v>
      </c>
      <c r="I90" s="272">
        <f t="shared" si="40"/>
        <v>23.233196455586775</v>
      </c>
      <c r="J90" s="272">
        <f t="shared" si="40"/>
        <v>2.5286362653987466</v>
      </c>
      <c r="K90" s="272">
        <f t="shared" si="40"/>
        <v>0.33499027447590229</v>
      </c>
      <c r="L90" s="272">
        <f>G90/($M90)*100</f>
        <v>93.505511130322034</v>
      </c>
      <c r="M90" s="167">
        <f>Dep!C42</f>
        <v>9254</v>
      </c>
      <c r="N90" s="77"/>
    </row>
    <row r="91" spans="1:14">
      <c r="A91" s="120">
        <v>3</v>
      </c>
      <c r="B91" s="104">
        <v>7039</v>
      </c>
      <c r="C91" s="104">
        <v>2553</v>
      </c>
      <c r="D91" s="104">
        <v>269</v>
      </c>
      <c r="E91" s="104">
        <v>60</v>
      </c>
      <c r="F91" s="104">
        <v>0</v>
      </c>
      <c r="G91" s="105">
        <v>9921</v>
      </c>
      <c r="H91" s="272">
        <f t="shared" si="40"/>
        <v>66.193342110212527</v>
      </c>
      <c r="I91" s="272">
        <f t="shared" si="40"/>
        <v>24.007899191273275</v>
      </c>
      <c r="J91" s="272">
        <f t="shared" si="40"/>
        <v>2.5296219672747791</v>
      </c>
      <c r="K91" s="272">
        <f t="shared" si="40"/>
        <v>0.56422794809102872</v>
      </c>
      <c r="L91" s="272">
        <f>G91/($M91)*100</f>
        <v>93.295091216851617</v>
      </c>
      <c r="M91" s="167">
        <f>Dep!D42</f>
        <v>10634</v>
      </c>
      <c r="N91" s="77"/>
    </row>
    <row r="92" spans="1:14">
      <c r="A92" s="120">
        <v>4</v>
      </c>
      <c r="B92" s="104">
        <v>8112</v>
      </c>
      <c r="C92" s="104">
        <v>3599</v>
      </c>
      <c r="D92" s="104">
        <v>511</v>
      </c>
      <c r="E92" s="104">
        <v>47</v>
      </c>
      <c r="F92" s="104">
        <v>0</v>
      </c>
      <c r="G92" s="105">
        <v>12269</v>
      </c>
      <c r="H92" s="175">
        <f t="shared" si="40"/>
        <v>60.487659384087692</v>
      </c>
      <c r="I92" s="175">
        <f t="shared" si="40"/>
        <v>26.836179255834764</v>
      </c>
      <c r="J92" s="175">
        <f t="shared" si="40"/>
        <v>3.8103049735291923</v>
      </c>
      <c r="K92" s="175">
        <f t="shared" si="40"/>
        <v>0.35045857877861453</v>
      </c>
      <c r="L92" s="175">
        <f>G92/($M92)*100</f>
        <v>91.484602192230255</v>
      </c>
      <c r="M92" s="167">
        <f>Dep!E42</f>
        <v>13411</v>
      </c>
      <c r="N92" s="77"/>
    </row>
    <row r="93" spans="1:14">
      <c r="A93" s="120" t="s">
        <v>89</v>
      </c>
      <c r="B93" s="104">
        <v>7279</v>
      </c>
      <c r="C93" s="104">
        <v>5677</v>
      </c>
      <c r="D93" s="104">
        <v>1014</v>
      </c>
      <c r="E93" s="104">
        <v>160</v>
      </c>
      <c r="F93" s="104">
        <v>0</v>
      </c>
      <c r="G93" s="105">
        <v>14130</v>
      </c>
      <c r="H93" s="175">
        <f t="shared" si="40"/>
        <v>42.084875115633672</v>
      </c>
      <c r="I93" s="175">
        <f t="shared" si="40"/>
        <v>32.822617946345979</v>
      </c>
      <c r="J93" s="175">
        <f t="shared" si="40"/>
        <v>5.8626271970397781</v>
      </c>
      <c r="K93" s="175">
        <f t="shared" si="40"/>
        <v>0.92506938020351526</v>
      </c>
      <c r="L93" s="175">
        <f>G93/($M93)*100</f>
        <v>81.695189639222946</v>
      </c>
      <c r="M93" s="167">
        <f>Dep!F42</f>
        <v>17296</v>
      </c>
      <c r="N93" s="77"/>
    </row>
    <row r="94" spans="1:14">
      <c r="A94" s="110" t="s">
        <v>50</v>
      </c>
      <c r="B94" s="110">
        <v>147</v>
      </c>
      <c r="C94" s="110">
        <v>74</v>
      </c>
      <c r="D94" s="110">
        <v>23</v>
      </c>
      <c r="E94" s="110">
        <v>35</v>
      </c>
      <c r="F94" s="110">
        <v>2</v>
      </c>
      <c r="G94" s="124">
        <v>281</v>
      </c>
      <c r="H94" s="357" t="s">
        <v>83</v>
      </c>
      <c r="I94" s="358" t="s">
        <v>83</v>
      </c>
      <c r="J94" s="358" t="s">
        <v>83</v>
      </c>
      <c r="K94" s="358" t="s">
        <v>83</v>
      </c>
      <c r="L94" s="358" t="s">
        <v>83</v>
      </c>
      <c r="M94" s="227">
        <f>Dep!G42</f>
        <v>454</v>
      </c>
      <c r="N94" s="77"/>
    </row>
    <row r="97" spans="1:17" s="41" customFormat="1" ht="18" customHeight="1">
      <c r="A97" s="103" t="str">
        <f>Contents!B32</f>
        <v>Table 24: Number and percentage of women registered with an LMC, by type of LMC, 2008–2013</v>
      </c>
      <c r="Q97" s="39"/>
    </row>
    <row r="98" spans="1:17">
      <c r="A98" s="388" t="s">
        <v>39</v>
      </c>
      <c r="B98" s="386" t="s">
        <v>292</v>
      </c>
      <c r="C98" s="386"/>
      <c r="D98" s="386"/>
      <c r="E98" s="386"/>
      <c r="F98" s="387"/>
      <c r="G98" s="386" t="s">
        <v>293</v>
      </c>
      <c r="H98" s="386"/>
      <c r="I98" s="386"/>
      <c r="J98" s="386"/>
      <c r="K98" s="59"/>
    </row>
    <row r="99" spans="1:17" ht="24">
      <c r="A99" s="389"/>
      <c r="B99" s="143" t="s">
        <v>103</v>
      </c>
      <c r="C99" s="143" t="s">
        <v>104</v>
      </c>
      <c r="D99" s="143" t="s">
        <v>105</v>
      </c>
      <c r="E99" s="143" t="s">
        <v>50</v>
      </c>
      <c r="F99" s="144" t="s">
        <v>43</v>
      </c>
      <c r="G99" s="143" t="str">
        <f>B99</f>
        <v>Midwife</v>
      </c>
      <c r="H99" s="143" t="str">
        <f>C99</f>
        <v>Obstetrician</v>
      </c>
      <c r="I99" s="143" t="s">
        <v>105</v>
      </c>
      <c r="J99" s="143" t="str">
        <f>E99</f>
        <v>Unknown</v>
      </c>
      <c r="K99" s="59"/>
    </row>
    <row r="100" spans="1:17">
      <c r="A100" s="174">
        <v>2008</v>
      </c>
      <c r="B100" s="172">
        <v>47373</v>
      </c>
      <c r="C100" s="172">
        <v>3571</v>
      </c>
      <c r="D100" s="172">
        <v>1465</v>
      </c>
      <c r="E100" s="172">
        <v>327</v>
      </c>
      <c r="F100" s="191">
        <v>52736</v>
      </c>
      <c r="G100" s="219">
        <f>B100/$F100*100</f>
        <v>89.830476334951456</v>
      </c>
      <c r="H100" s="219">
        <f>C100/$F100*100</f>
        <v>6.7714654126213594</v>
      </c>
      <c r="I100" s="219">
        <f>D100/$F100*100</f>
        <v>2.7779884708737863</v>
      </c>
      <c r="J100" s="219">
        <f>E100/$F100*100</f>
        <v>0.62006978155339809</v>
      </c>
      <c r="K100" s="59"/>
    </row>
    <row r="101" spans="1:17">
      <c r="A101" s="174">
        <v>2009</v>
      </c>
      <c r="B101" s="172">
        <v>47757</v>
      </c>
      <c r="C101" s="172">
        <v>3879</v>
      </c>
      <c r="D101" s="172">
        <v>1195</v>
      </c>
      <c r="E101" s="172">
        <v>191</v>
      </c>
      <c r="F101" s="191">
        <v>53022</v>
      </c>
      <c r="G101" s="173">
        <f t="shared" ref="G101:G105" si="41">B101/$F101*100</f>
        <v>90.070159556410545</v>
      </c>
      <c r="H101" s="173">
        <f t="shared" ref="H101:H105" si="42">C101/$F101*100</f>
        <v>7.3158311644223151</v>
      </c>
      <c r="I101" s="173">
        <f t="shared" ref="I101:I105" si="43">D101/$F101*100</f>
        <v>2.2537814492097619</v>
      </c>
      <c r="J101" s="173">
        <f t="shared" ref="J101:J105" si="44">E101/$F101*100</f>
        <v>0.36022782995737618</v>
      </c>
      <c r="K101" s="59"/>
    </row>
    <row r="102" spans="1:17">
      <c r="A102" s="174">
        <v>2010</v>
      </c>
      <c r="B102" s="172">
        <v>49487</v>
      </c>
      <c r="C102" s="172">
        <v>3705</v>
      </c>
      <c r="D102" s="172">
        <v>1065</v>
      </c>
      <c r="E102" s="172">
        <v>52</v>
      </c>
      <c r="F102" s="191">
        <v>54309</v>
      </c>
      <c r="G102" s="173">
        <f t="shared" si="41"/>
        <v>91.121176968826532</v>
      </c>
      <c r="H102" s="173">
        <f t="shared" si="42"/>
        <v>6.822073689443739</v>
      </c>
      <c r="I102" s="173">
        <f t="shared" si="43"/>
        <v>1.9610009390708723</v>
      </c>
      <c r="J102" s="173">
        <f t="shared" si="44"/>
        <v>9.5748402658859491E-2</v>
      </c>
      <c r="K102" s="59"/>
    </row>
    <row r="103" spans="1:17">
      <c r="A103" s="174">
        <v>2011</v>
      </c>
      <c r="B103" s="172">
        <v>49607</v>
      </c>
      <c r="C103" s="172">
        <v>3378</v>
      </c>
      <c r="D103" s="172">
        <v>855</v>
      </c>
      <c r="E103" s="172">
        <v>64</v>
      </c>
      <c r="F103" s="191">
        <v>53904</v>
      </c>
      <c r="G103" s="173">
        <f t="shared" si="41"/>
        <v>92.02842089640842</v>
      </c>
      <c r="H103" s="173">
        <f t="shared" si="42"/>
        <v>6.2666963490650041</v>
      </c>
      <c r="I103" s="173">
        <f t="shared" si="43"/>
        <v>1.5861531611754229</v>
      </c>
      <c r="J103" s="173">
        <f t="shared" si="44"/>
        <v>0.11872959335114278</v>
      </c>
      <c r="K103" s="59"/>
    </row>
    <row r="104" spans="1:17">
      <c r="A104" s="174">
        <v>2012</v>
      </c>
      <c r="B104" s="172">
        <v>50705</v>
      </c>
      <c r="C104" s="172">
        <v>3413</v>
      </c>
      <c r="D104" s="172">
        <v>719</v>
      </c>
      <c r="E104" s="172">
        <v>21</v>
      </c>
      <c r="F104" s="191">
        <v>54858</v>
      </c>
      <c r="G104" s="173">
        <f t="shared" ref="G104" si="45">B104/$F104*100</f>
        <v>92.429545371686899</v>
      </c>
      <c r="H104" s="173">
        <f t="shared" ref="H104" si="46">C104/$F104*100</f>
        <v>6.2215173721243939</v>
      </c>
      <c r="I104" s="173">
        <f t="shared" ref="I104" si="47">D104/$F104*100</f>
        <v>1.3106566043238908</v>
      </c>
      <c r="J104" s="173">
        <f t="shared" ref="J104" si="48">E104/$F104*100</f>
        <v>3.8280651864814608E-2</v>
      </c>
      <c r="K104" s="59"/>
    </row>
    <row r="105" spans="1:17">
      <c r="A105" s="188">
        <v>2013</v>
      </c>
      <c r="B105" s="189">
        <v>49175</v>
      </c>
      <c r="C105" s="189">
        <v>3262</v>
      </c>
      <c r="D105" s="189">
        <v>515</v>
      </c>
      <c r="E105" s="189">
        <v>28</v>
      </c>
      <c r="F105" s="192">
        <v>52980</v>
      </c>
      <c r="G105" s="190">
        <f t="shared" si="41"/>
        <v>92.818044545111363</v>
      </c>
      <c r="H105" s="190">
        <f t="shared" si="42"/>
        <v>6.1570403926009813</v>
      </c>
      <c r="I105" s="190">
        <f t="shared" si="43"/>
        <v>0.97206493016232542</v>
      </c>
      <c r="J105" s="190">
        <f t="shared" si="44"/>
        <v>5.2850132125330317E-2</v>
      </c>
      <c r="K105" s="59"/>
    </row>
    <row r="112" spans="1:17">
      <c r="C112" s="77"/>
    </row>
  </sheetData>
  <mergeCells count="19">
    <mergeCell ref="G98:J98"/>
    <mergeCell ref="B98:F98"/>
    <mergeCell ref="A98:A99"/>
    <mergeCell ref="A44:A45"/>
    <mergeCell ref="B44:F44"/>
    <mergeCell ref="G44:K44"/>
    <mergeCell ref="L44:P44"/>
    <mergeCell ref="A71:A72"/>
    <mergeCell ref="H71:L71"/>
    <mergeCell ref="B71:G71"/>
    <mergeCell ref="M71:M72"/>
    <mergeCell ref="M6:M7"/>
    <mergeCell ref="H6:L6"/>
    <mergeCell ref="B6:G6"/>
    <mergeCell ref="A17:A18"/>
    <mergeCell ref="B17:F17"/>
    <mergeCell ref="G17:K17"/>
    <mergeCell ref="L17:P17"/>
    <mergeCell ref="A6:A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5" fitToHeight="0" orientation="landscape" r:id="rId1"/>
  <headerFooter>
    <oddFooter>&amp;L&amp;8&amp;K01+022Maternity Tables 2013&amp;R&amp;8&amp;K01+022Page &amp;P of &amp;N</oddFooter>
  </headerFooter>
  <rowBreaks count="2" manualBreakCount="2">
    <brk id="4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7"/>
  <sheetViews>
    <sheetView workbookViewId="0">
      <selection activeCell="B103" sqref="B103"/>
    </sheetView>
  </sheetViews>
  <sheetFormatPr defaultRowHeight="12"/>
  <sheetData>
    <row r="3" spans="1:5">
      <c r="A3" t="s">
        <v>59</v>
      </c>
      <c r="B3" t="s">
        <v>60</v>
      </c>
      <c r="D3" s="78" t="s">
        <v>234</v>
      </c>
      <c r="E3" s="78" t="s">
        <v>60</v>
      </c>
    </row>
    <row r="4" spans="1:5">
      <c r="B4" t="s">
        <v>44</v>
      </c>
      <c r="D4" s="78"/>
      <c r="E4" s="78" t="s">
        <v>44</v>
      </c>
    </row>
    <row r="5" spans="1:5">
      <c r="B5" t="s">
        <v>40</v>
      </c>
      <c r="D5" s="78"/>
      <c r="E5" s="78" t="s">
        <v>40</v>
      </c>
    </row>
    <row r="6" spans="1:5">
      <c r="B6" t="s">
        <v>41</v>
      </c>
      <c r="D6" s="78"/>
      <c r="E6" s="78" t="s">
        <v>41</v>
      </c>
    </row>
    <row r="7" spans="1:5">
      <c r="B7" t="s">
        <v>42</v>
      </c>
      <c r="D7" s="78"/>
      <c r="E7" s="78" t="s">
        <v>42</v>
      </c>
    </row>
    <row r="8" spans="1:5">
      <c r="B8" t="s">
        <v>38</v>
      </c>
      <c r="D8" s="78"/>
      <c r="E8" s="78" t="s">
        <v>38</v>
      </c>
    </row>
    <row r="9" spans="1:5">
      <c r="A9" t="s">
        <v>61</v>
      </c>
      <c r="B9" t="s">
        <v>62</v>
      </c>
      <c r="D9" s="78" t="s">
        <v>61</v>
      </c>
      <c r="E9" s="78" t="s">
        <v>62</v>
      </c>
    </row>
    <row r="10" spans="1:5">
      <c r="B10" t="s">
        <v>90</v>
      </c>
      <c r="D10" s="78"/>
      <c r="E10" s="78" t="s">
        <v>90</v>
      </c>
    </row>
    <row r="11" spans="1:5">
      <c r="B11" t="s">
        <v>47</v>
      </c>
      <c r="D11" s="78"/>
      <c r="E11" s="78" t="s">
        <v>47</v>
      </c>
    </row>
    <row r="12" spans="1:5">
      <c r="B12" t="s">
        <v>51</v>
      </c>
      <c r="D12" s="78"/>
      <c r="E12" s="78" t="s">
        <v>51</v>
      </c>
    </row>
    <row r="13" spans="1:5">
      <c r="A13" t="s">
        <v>87</v>
      </c>
      <c r="B13" s="324" t="s">
        <v>88</v>
      </c>
      <c r="D13" s="78" t="s">
        <v>87</v>
      </c>
      <c r="E13" s="78" t="s">
        <v>88</v>
      </c>
    </row>
    <row r="14" spans="1:5">
      <c r="B14" s="324">
        <v>2</v>
      </c>
      <c r="D14" s="78"/>
      <c r="E14" s="78">
        <v>2</v>
      </c>
    </row>
    <row r="15" spans="1:5">
      <c r="B15" s="324">
        <v>3</v>
      </c>
      <c r="D15" s="78"/>
      <c r="E15" s="78">
        <v>3</v>
      </c>
    </row>
    <row r="16" spans="1:5">
      <c r="B16" s="324">
        <v>4</v>
      </c>
      <c r="D16" s="78"/>
      <c r="E16" s="78">
        <v>4</v>
      </c>
    </row>
    <row r="17" spans="2:5">
      <c r="B17" s="324" t="s">
        <v>89</v>
      </c>
      <c r="D17" s="78"/>
      <c r="E17" s="78" t="s">
        <v>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zoomScaleNormal="100" workbookViewId="0">
      <pane ySplit="3" topLeftCell="A4" activePane="bottomLeft" state="frozen"/>
      <selection activeCell="B103" sqref="B103"/>
      <selection pane="bottomLeft" activeCell="A3" sqref="A3"/>
    </sheetView>
  </sheetViews>
  <sheetFormatPr defaultRowHeight="12"/>
  <cols>
    <col min="1" max="1" width="24.85546875" style="79" customWidth="1"/>
    <col min="2" max="11" width="9.140625" style="79" customWidth="1"/>
    <col min="12" max="21" width="7.5703125" style="79" customWidth="1"/>
    <col min="22" max="16384" width="9.140625" style="79"/>
  </cols>
  <sheetData>
    <row r="1" spans="1:21">
      <c r="A1" s="334" t="s">
        <v>26</v>
      </c>
      <c r="B1" s="162"/>
      <c r="C1" s="334" t="s">
        <v>36</v>
      </c>
      <c r="D1" s="162"/>
      <c r="E1" s="162"/>
    </row>
    <row r="2" spans="1:21" ht="10.5" customHeight="1"/>
    <row r="3" spans="1:21" ht="19.5">
      <c r="A3" s="20" t="s">
        <v>106</v>
      </c>
    </row>
    <row r="5" spans="1:21" s="41" customFormat="1" ht="18" customHeight="1">
      <c r="A5" s="103" t="str">
        <f>Contents!B34</f>
        <v>Table 25: Number and percentage of women giving birth, by type of birth, 2004–2013</v>
      </c>
    </row>
    <row r="6" spans="1:21">
      <c r="A6" s="401" t="s">
        <v>99</v>
      </c>
      <c r="B6" s="391" t="s">
        <v>27</v>
      </c>
      <c r="C6" s="391"/>
      <c r="D6" s="391"/>
      <c r="E6" s="391"/>
      <c r="F6" s="391"/>
      <c r="G6" s="391"/>
      <c r="H6" s="391"/>
      <c r="I6" s="391"/>
      <c r="J6" s="391"/>
      <c r="K6" s="392"/>
      <c r="L6" s="391" t="s">
        <v>288</v>
      </c>
      <c r="M6" s="391"/>
      <c r="N6" s="391"/>
      <c r="O6" s="391"/>
      <c r="P6" s="391"/>
      <c r="Q6" s="391"/>
      <c r="R6" s="391"/>
      <c r="S6" s="391"/>
      <c r="T6" s="391"/>
      <c r="U6" s="391"/>
    </row>
    <row r="7" spans="1:21">
      <c r="A7" s="395"/>
      <c r="B7" s="128">
        <v>2004</v>
      </c>
      <c r="C7" s="128">
        <v>2005</v>
      </c>
      <c r="D7" s="128">
        <v>2006</v>
      </c>
      <c r="E7" s="128">
        <v>2007</v>
      </c>
      <c r="F7" s="128">
        <v>2008</v>
      </c>
      <c r="G7" s="128">
        <v>2009</v>
      </c>
      <c r="H7" s="128">
        <v>2010</v>
      </c>
      <c r="I7" s="128">
        <v>2011</v>
      </c>
      <c r="J7" s="128">
        <v>2012</v>
      </c>
      <c r="K7" s="178">
        <v>2013</v>
      </c>
      <c r="L7" s="128">
        <f>B7</f>
        <v>2004</v>
      </c>
      <c r="M7" s="128">
        <f t="shared" ref="M7:U7" si="0">C7</f>
        <v>2005</v>
      </c>
      <c r="N7" s="128">
        <f t="shared" si="0"/>
        <v>2006</v>
      </c>
      <c r="O7" s="128">
        <f t="shared" si="0"/>
        <v>2007</v>
      </c>
      <c r="P7" s="128">
        <f t="shared" si="0"/>
        <v>2008</v>
      </c>
      <c r="Q7" s="128">
        <f t="shared" si="0"/>
        <v>2009</v>
      </c>
      <c r="R7" s="128">
        <f t="shared" si="0"/>
        <v>2010</v>
      </c>
      <c r="S7" s="128">
        <f t="shared" si="0"/>
        <v>2011</v>
      </c>
      <c r="T7" s="128">
        <f t="shared" si="0"/>
        <v>2012</v>
      </c>
      <c r="U7" s="128">
        <f t="shared" si="0"/>
        <v>2013</v>
      </c>
    </row>
    <row r="8" spans="1:21">
      <c r="A8" s="147" t="s">
        <v>107</v>
      </c>
      <c r="B8" s="361">
        <f>SUM(B9:B10)</f>
        <v>38353</v>
      </c>
      <c r="C8" s="361">
        <f t="shared" ref="C8:K8" si="1">SUM(C9:C10)</f>
        <v>38992</v>
      </c>
      <c r="D8" s="361">
        <f t="shared" si="1"/>
        <v>39469</v>
      </c>
      <c r="E8" s="361">
        <f t="shared" si="1"/>
        <v>42152</v>
      </c>
      <c r="F8" s="361">
        <f t="shared" si="1"/>
        <v>42969</v>
      </c>
      <c r="G8" s="361">
        <f t="shared" si="1"/>
        <v>42027</v>
      </c>
      <c r="H8" s="361">
        <f t="shared" si="1"/>
        <v>41995</v>
      </c>
      <c r="I8" s="361">
        <f t="shared" si="1"/>
        <v>40748</v>
      </c>
      <c r="J8" s="361">
        <f t="shared" si="1"/>
        <v>40433</v>
      </c>
      <c r="K8" s="362">
        <f t="shared" si="1"/>
        <v>37795</v>
      </c>
      <c r="L8" s="243">
        <f>B8/(B$21-B$20)*100</f>
        <v>67.607396569655734</v>
      </c>
      <c r="M8" s="243">
        <f t="shared" ref="M8:U19" si="2">C8/(C$21-C$20)*100</f>
        <v>67.712077798037683</v>
      </c>
      <c r="N8" s="243">
        <f t="shared" si="2"/>
        <v>66.719069594468962</v>
      </c>
      <c r="O8" s="243">
        <f t="shared" si="2"/>
        <v>67.333312034759274</v>
      </c>
      <c r="P8" s="243">
        <f t="shared" si="2"/>
        <v>67.963115272681264</v>
      </c>
      <c r="Q8" s="243">
        <f t="shared" si="2"/>
        <v>67.071496967762528</v>
      </c>
      <c r="R8" s="243">
        <f t="shared" si="2"/>
        <v>66.745605391144025</v>
      </c>
      <c r="S8" s="243">
        <f t="shared" si="2"/>
        <v>66.86247805326289</v>
      </c>
      <c r="T8" s="243">
        <f t="shared" si="2"/>
        <v>65.892571950066809</v>
      </c>
      <c r="U8" s="243">
        <f t="shared" si="2"/>
        <v>64.98229084281833</v>
      </c>
    </row>
    <row r="9" spans="1:21" ht="12.75">
      <c r="A9" s="10" t="s">
        <v>108</v>
      </c>
      <c r="B9" s="163">
        <v>38198</v>
      </c>
      <c r="C9" s="163">
        <v>38859</v>
      </c>
      <c r="D9" s="163">
        <v>39309</v>
      </c>
      <c r="E9" s="163">
        <v>41989</v>
      </c>
      <c r="F9" s="163">
        <v>42810</v>
      </c>
      <c r="G9" s="163">
        <v>41845</v>
      </c>
      <c r="H9" s="163">
        <v>41805</v>
      </c>
      <c r="I9" s="163">
        <v>40592</v>
      </c>
      <c r="J9" s="163">
        <v>40266</v>
      </c>
      <c r="K9" s="183">
        <v>37662</v>
      </c>
      <c r="L9" s="240">
        <f t="shared" ref="L9:L19" si="3">B9/(B$21-B$20)*100</f>
        <v>67.334167709637043</v>
      </c>
      <c r="M9" s="240">
        <f t="shared" si="2"/>
        <v>67.481114873665021</v>
      </c>
      <c r="N9" s="240">
        <f t="shared" si="2"/>
        <v>66.448602870328116</v>
      </c>
      <c r="O9" s="240">
        <f t="shared" si="2"/>
        <v>67.07293696687006</v>
      </c>
      <c r="P9" s="240">
        <f t="shared" si="2"/>
        <v>67.711628495508037</v>
      </c>
      <c r="Q9" s="240">
        <f t="shared" si="2"/>
        <v>66.781040536227252</v>
      </c>
      <c r="R9" s="240">
        <f t="shared" si="2"/>
        <v>66.443625035760832</v>
      </c>
      <c r="S9" s="240">
        <f t="shared" si="2"/>
        <v>66.606501156818666</v>
      </c>
      <c r="T9" s="240">
        <f t="shared" si="2"/>
        <v>65.620416544441184</v>
      </c>
      <c r="U9" s="240">
        <f t="shared" si="2"/>
        <v>64.753619201540531</v>
      </c>
    </row>
    <row r="10" spans="1:21" ht="12.75">
      <c r="A10" s="10" t="s">
        <v>109</v>
      </c>
      <c r="B10" s="163">
        <v>155</v>
      </c>
      <c r="C10" s="163">
        <v>133</v>
      </c>
      <c r="D10" s="163">
        <v>160</v>
      </c>
      <c r="E10" s="163">
        <v>163</v>
      </c>
      <c r="F10" s="163">
        <v>159</v>
      </c>
      <c r="G10" s="163">
        <v>182</v>
      </c>
      <c r="H10" s="163">
        <v>190</v>
      </c>
      <c r="I10" s="163">
        <v>156</v>
      </c>
      <c r="J10" s="163">
        <v>167</v>
      </c>
      <c r="K10" s="183">
        <v>133</v>
      </c>
      <c r="L10" s="240">
        <f t="shared" si="3"/>
        <v>0.27322886001868529</v>
      </c>
      <c r="M10" s="240">
        <f t="shared" si="2"/>
        <v>0.23096292437266649</v>
      </c>
      <c r="N10" s="240">
        <f t="shared" si="2"/>
        <v>0.27046672414084555</v>
      </c>
      <c r="O10" s="240">
        <f t="shared" si="2"/>
        <v>0.26037506788920484</v>
      </c>
      <c r="P10" s="240">
        <f t="shared" si="2"/>
        <v>0.25148677717322537</v>
      </c>
      <c r="Q10" s="240">
        <f t="shared" si="2"/>
        <v>0.29045643153526973</v>
      </c>
      <c r="R10" s="240">
        <f t="shared" si="2"/>
        <v>0.30198035538319717</v>
      </c>
      <c r="S10" s="240">
        <f t="shared" si="2"/>
        <v>0.25597689644421839</v>
      </c>
      <c r="T10" s="240">
        <f t="shared" si="2"/>
        <v>0.27215540562563151</v>
      </c>
      <c r="U10" s="240">
        <f t="shared" si="2"/>
        <v>0.22867164127781023</v>
      </c>
    </row>
    <row r="11" spans="1:21">
      <c r="A11" s="147" t="s">
        <v>110</v>
      </c>
      <c r="B11" s="361">
        <f>SUM(B12:B16)</f>
        <v>5302</v>
      </c>
      <c r="C11" s="361">
        <f t="shared" ref="C11:K11" si="4">SUM(C12:C16)</f>
        <v>5190</v>
      </c>
      <c r="D11" s="361">
        <f t="shared" si="4"/>
        <v>5237</v>
      </c>
      <c r="E11" s="361">
        <f t="shared" si="4"/>
        <v>5570</v>
      </c>
      <c r="F11" s="361">
        <f t="shared" si="4"/>
        <v>5308</v>
      </c>
      <c r="G11" s="361">
        <f t="shared" si="4"/>
        <v>5420</v>
      </c>
      <c r="H11" s="361">
        <f t="shared" si="4"/>
        <v>5713</v>
      </c>
      <c r="I11" s="361">
        <f t="shared" si="4"/>
        <v>5350</v>
      </c>
      <c r="J11" s="361">
        <f t="shared" si="4"/>
        <v>5385</v>
      </c>
      <c r="K11" s="362">
        <f t="shared" si="4"/>
        <v>5129</v>
      </c>
      <c r="L11" s="243">
        <f t="shared" si="3"/>
        <v>9.3461897794778697</v>
      </c>
      <c r="M11" s="243">
        <f t="shared" si="2"/>
        <v>9.0127637405574355</v>
      </c>
      <c r="N11" s="243">
        <f t="shared" si="2"/>
        <v>8.8527139645350506</v>
      </c>
      <c r="O11" s="243">
        <f t="shared" si="2"/>
        <v>8.8974793137599448</v>
      </c>
      <c r="P11" s="243">
        <f t="shared" si="2"/>
        <v>8.3955459951917</v>
      </c>
      <c r="Q11" s="243">
        <f t="shared" si="2"/>
        <v>8.6498563676986908</v>
      </c>
      <c r="R11" s="243">
        <f t="shared" si="2"/>
        <v>9.0800724752852915</v>
      </c>
      <c r="S11" s="243">
        <f t="shared" si="2"/>
        <v>8.778694846003642</v>
      </c>
      <c r="T11" s="243">
        <f t="shared" si="2"/>
        <v>8.7757895766109311</v>
      </c>
      <c r="U11" s="243">
        <f t="shared" si="2"/>
        <v>8.8184725422096903</v>
      </c>
    </row>
    <row r="12" spans="1:21" ht="12.75">
      <c r="A12" s="10" t="s">
        <v>266</v>
      </c>
      <c r="B12" s="163">
        <v>1733</v>
      </c>
      <c r="C12" s="163">
        <v>1663</v>
      </c>
      <c r="D12" s="163">
        <v>1740</v>
      </c>
      <c r="E12" s="163">
        <v>1843</v>
      </c>
      <c r="F12" s="163">
        <v>2060</v>
      </c>
      <c r="G12" s="163">
        <v>2032</v>
      </c>
      <c r="H12" s="163">
        <v>2010</v>
      </c>
      <c r="I12" s="163">
        <v>1827</v>
      </c>
      <c r="J12" s="163">
        <v>1884</v>
      </c>
      <c r="K12" s="183">
        <v>1873</v>
      </c>
      <c r="L12" s="240">
        <f t="shared" si="3"/>
        <v>3.054874931692785</v>
      </c>
      <c r="M12" s="240">
        <f t="shared" si="2"/>
        <v>2.887904836328905</v>
      </c>
      <c r="N12" s="240">
        <f t="shared" si="2"/>
        <v>2.9413256250316953</v>
      </c>
      <c r="O12" s="240">
        <f t="shared" si="2"/>
        <v>2.9439953995080028</v>
      </c>
      <c r="P12" s="240">
        <f t="shared" si="2"/>
        <v>3.2582563583449327</v>
      </c>
      <c r="Q12" s="240">
        <f t="shared" si="2"/>
        <v>3.2428981806575172</v>
      </c>
      <c r="R12" s="240">
        <f t="shared" si="2"/>
        <v>3.194634285895928</v>
      </c>
      <c r="S12" s="240">
        <f t="shared" si="2"/>
        <v>2.9978832679717113</v>
      </c>
      <c r="T12" s="240">
        <f t="shared" si="2"/>
        <v>3.0703040969981421</v>
      </c>
      <c r="U12" s="240">
        <f t="shared" si="2"/>
        <v>3.2203156700251019</v>
      </c>
    </row>
    <row r="13" spans="1:21" ht="12.75">
      <c r="A13" s="10" t="s">
        <v>267</v>
      </c>
      <c r="B13" s="163">
        <v>3325</v>
      </c>
      <c r="C13" s="163">
        <v>3318</v>
      </c>
      <c r="D13" s="163">
        <v>3303</v>
      </c>
      <c r="E13" s="163">
        <v>3515</v>
      </c>
      <c r="F13" s="163">
        <v>3079</v>
      </c>
      <c r="G13" s="163">
        <v>3220</v>
      </c>
      <c r="H13" s="163">
        <v>3558</v>
      </c>
      <c r="I13" s="163">
        <v>3392</v>
      </c>
      <c r="J13" s="163">
        <v>3383</v>
      </c>
      <c r="K13" s="183">
        <v>3137</v>
      </c>
      <c r="L13" s="240">
        <f t="shared" si="3"/>
        <v>5.861199739110508</v>
      </c>
      <c r="M13" s="240">
        <f t="shared" si="2"/>
        <v>5.7619171659286277</v>
      </c>
      <c r="N13" s="240">
        <f t="shared" si="2"/>
        <v>5.5834474364825804</v>
      </c>
      <c r="O13" s="240">
        <f t="shared" si="2"/>
        <v>5.6148365866905214</v>
      </c>
      <c r="P13" s="240">
        <f t="shared" si="2"/>
        <v>4.8699860812349742</v>
      </c>
      <c r="Q13" s="240">
        <f t="shared" si="2"/>
        <v>5.1388445579316944</v>
      </c>
      <c r="R13" s="240">
        <f t="shared" si="2"/>
        <v>5.6549794971232403</v>
      </c>
      <c r="S13" s="240">
        <f t="shared" si="2"/>
        <v>5.5658566201204405</v>
      </c>
      <c r="T13" s="240">
        <f t="shared" si="2"/>
        <v>5.5131840552785114</v>
      </c>
      <c r="U13" s="240">
        <f t="shared" si="2"/>
        <v>5.3935559299886524</v>
      </c>
    </row>
    <row r="14" spans="1:21" ht="12.75">
      <c r="A14" s="10" t="s">
        <v>111</v>
      </c>
      <c r="B14" s="163">
        <v>66</v>
      </c>
      <c r="C14" s="163">
        <v>58</v>
      </c>
      <c r="D14" s="163">
        <v>48</v>
      </c>
      <c r="E14" s="163">
        <v>43</v>
      </c>
      <c r="F14" s="163">
        <v>37</v>
      </c>
      <c r="G14" s="163">
        <v>27</v>
      </c>
      <c r="H14" s="163">
        <v>22</v>
      </c>
      <c r="I14" s="163">
        <v>19</v>
      </c>
      <c r="J14" s="163">
        <v>12</v>
      </c>
      <c r="K14" s="183">
        <v>17</v>
      </c>
      <c r="L14" s="240">
        <f t="shared" si="3"/>
        <v>0.11634261136279506</v>
      </c>
      <c r="M14" s="240">
        <f t="shared" si="2"/>
        <v>0.10072067378657636</v>
      </c>
      <c r="N14" s="240">
        <f t="shared" si="2"/>
        <v>8.114001724225367E-2</v>
      </c>
      <c r="O14" s="240">
        <f t="shared" si="2"/>
        <v>6.8687901345004951E-2</v>
      </c>
      <c r="P14" s="240">
        <f t="shared" si="2"/>
        <v>5.8522080222700237E-2</v>
      </c>
      <c r="Q14" s="240">
        <f t="shared" si="2"/>
        <v>4.3089690392594956E-2</v>
      </c>
      <c r="R14" s="240">
        <f t="shared" si="2"/>
        <v>3.4966146412791249E-2</v>
      </c>
      <c r="S14" s="240">
        <f t="shared" si="2"/>
        <v>3.1176673284872749E-2</v>
      </c>
      <c r="T14" s="240">
        <f t="shared" si="2"/>
        <v>1.9556077050943581E-2</v>
      </c>
      <c r="U14" s="240">
        <f t="shared" si="2"/>
        <v>2.9228706027990783E-2</v>
      </c>
    </row>
    <row r="15" spans="1:21" ht="12.75">
      <c r="A15" s="10" t="s">
        <v>112</v>
      </c>
      <c r="B15" s="163">
        <v>133</v>
      </c>
      <c r="C15" s="163">
        <v>104</v>
      </c>
      <c r="D15" s="163">
        <v>102</v>
      </c>
      <c r="E15" s="163">
        <v>108</v>
      </c>
      <c r="F15" s="163">
        <v>76</v>
      </c>
      <c r="G15" s="163">
        <v>90</v>
      </c>
      <c r="H15" s="163">
        <v>60</v>
      </c>
      <c r="I15" s="163">
        <v>67</v>
      </c>
      <c r="J15" s="163">
        <v>63</v>
      </c>
      <c r="K15" s="183">
        <v>63</v>
      </c>
      <c r="L15" s="240">
        <f t="shared" si="3"/>
        <v>0.23444798956442034</v>
      </c>
      <c r="M15" s="240">
        <f t="shared" si="2"/>
        <v>0.18060258747937832</v>
      </c>
      <c r="N15" s="240">
        <f t="shared" si="2"/>
        <v>0.17242253663978904</v>
      </c>
      <c r="O15" s="240">
        <f t="shared" si="2"/>
        <v>0.17251844988977988</v>
      </c>
      <c r="P15" s="240">
        <f t="shared" si="2"/>
        <v>0.12020751613311401</v>
      </c>
      <c r="Q15" s="240">
        <f t="shared" si="2"/>
        <v>0.14363230130864987</v>
      </c>
      <c r="R15" s="240">
        <f t="shared" si="2"/>
        <v>9.536221748943069E-2</v>
      </c>
      <c r="S15" s="240">
        <f t="shared" si="2"/>
        <v>0.10993879526770918</v>
      </c>
      <c r="T15" s="240">
        <f t="shared" si="2"/>
        <v>0.10266940451745381</v>
      </c>
      <c r="U15" s="240">
        <f t="shared" si="2"/>
        <v>0.10831814586843642</v>
      </c>
    </row>
    <row r="16" spans="1:21" ht="12.75">
      <c r="A16" s="10" t="s">
        <v>113</v>
      </c>
      <c r="B16" s="163">
        <v>45</v>
      </c>
      <c r="C16" s="163">
        <v>47</v>
      </c>
      <c r="D16" s="163">
        <v>44</v>
      </c>
      <c r="E16" s="163">
        <v>61</v>
      </c>
      <c r="F16" s="163">
        <v>56</v>
      </c>
      <c r="G16" s="163">
        <v>51</v>
      </c>
      <c r="H16" s="163">
        <v>63</v>
      </c>
      <c r="I16" s="163">
        <v>45</v>
      </c>
      <c r="J16" s="163">
        <v>43</v>
      </c>
      <c r="K16" s="183">
        <v>39</v>
      </c>
      <c r="L16" s="240">
        <f t="shared" si="3"/>
        <v>7.9324507747360259E-2</v>
      </c>
      <c r="M16" s="240">
        <f t="shared" si="2"/>
        <v>8.161847703394981E-2</v>
      </c>
      <c r="N16" s="240">
        <f t="shared" si="2"/>
        <v>7.4378349138732522E-2</v>
      </c>
      <c r="O16" s="240">
        <f t="shared" si="2"/>
        <v>9.7440976326634926E-2</v>
      </c>
      <c r="P16" s="240">
        <f t="shared" si="2"/>
        <v>8.8573959255978746E-2</v>
      </c>
      <c r="Q16" s="240">
        <f t="shared" si="2"/>
        <v>8.1391637408234921E-2</v>
      </c>
      <c r="R16" s="240">
        <f t="shared" si="2"/>
        <v>0.10013032836390223</v>
      </c>
      <c r="S16" s="240">
        <f t="shared" si="2"/>
        <v>7.3839489358909147E-2</v>
      </c>
      <c r="T16" s="240">
        <f t="shared" si="2"/>
        <v>7.0075942765881166E-2</v>
      </c>
      <c r="U16" s="240">
        <f t="shared" si="2"/>
        <v>6.7054090299508276E-2</v>
      </c>
    </row>
    <row r="17" spans="1:21">
      <c r="A17" s="147" t="s">
        <v>114</v>
      </c>
      <c r="B17" s="361">
        <f>SUM(B18:B19)</f>
        <v>13074</v>
      </c>
      <c r="C17" s="361">
        <f t="shared" ref="C17" si="5">SUM(C18:C19)</f>
        <v>13403</v>
      </c>
      <c r="D17" s="361">
        <f t="shared" ref="D17" si="6">SUM(D18:D19)</f>
        <v>14451</v>
      </c>
      <c r="E17" s="361">
        <f t="shared" ref="E17" si="7">SUM(E18:E19)</f>
        <v>14880</v>
      </c>
      <c r="F17" s="361">
        <f t="shared" ref="F17" si="8">SUM(F18:F19)</f>
        <v>14947</v>
      </c>
      <c r="G17" s="361">
        <f t="shared" ref="G17" si="9">SUM(G18:G19)</f>
        <v>15213</v>
      </c>
      <c r="H17" s="361">
        <f t="shared" ref="H17" si="10">SUM(H18:H19)</f>
        <v>15210</v>
      </c>
      <c r="I17" s="361">
        <f t="shared" ref="I17" si="11">SUM(I18:I19)</f>
        <v>14845</v>
      </c>
      <c r="J17" s="361">
        <f t="shared" ref="J17" si="12">SUM(J18:J19)</f>
        <v>15544</v>
      </c>
      <c r="K17" s="362">
        <f t="shared" ref="K17" si="13">SUM(K18:K19)</f>
        <v>15238</v>
      </c>
      <c r="L17" s="243">
        <f t="shared" si="3"/>
        <v>23.046413650866398</v>
      </c>
      <c r="M17" s="243">
        <f t="shared" si="2"/>
        <v>23.275158461404878</v>
      </c>
      <c r="N17" s="243">
        <f t="shared" si="2"/>
        <v>24.428216440995996</v>
      </c>
      <c r="O17" s="243">
        <f t="shared" si="2"/>
        <v>23.769208651480785</v>
      </c>
      <c r="P17" s="243">
        <f t="shared" si="2"/>
        <v>23.641338732127039</v>
      </c>
      <c r="Q17" s="243">
        <f t="shared" si="2"/>
        <v>24.27864666453878</v>
      </c>
      <c r="R17" s="243">
        <f t="shared" si="2"/>
        <v>24.17432213357068</v>
      </c>
      <c r="S17" s="243">
        <f t="shared" si="2"/>
        <v>24.358827100733471</v>
      </c>
      <c r="T17" s="243">
        <f t="shared" si="2"/>
        <v>25.331638473322251</v>
      </c>
      <c r="U17" s="243">
        <f t="shared" si="2"/>
        <v>26.199236614971976</v>
      </c>
    </row>
    <row r="18" spans="1:21" ht="12.75">
      <c r="A18" s="10" t="s">
        <v>115</v>
      </c>
      <c r="B18" s="163">
        <v>8080</v>
      </c>
      <c r="C18" s="163">
        <v>8077</v>
      </c>
      <c r="D18" s="163">
        <v>8491</v>
      </c>
      <c r="E18" s="163">
        <v>8536</v>
      </c>
      <c r="F18" s="163">
        <v>8454</v>
      </c>
      <c r="G18" s="163">
        <v>8550</v>
      </c>
      <c r="H18" s="163">
        <v>8345</v>
      </c>
      <c r="I18" s="163">
        <v>8062</v>
      </c>
      <c r="J18" s="163">
        <v>8398</v>
      </c>
      <c r="K18" s="183">
        <v>8234</v>
      </c>
      <c r="L18" s="240">
        <f t="shared" si="3"/>
        <v>14.243156057748241</v>
      </c>
      <c r="M18" s="240">
        <f t="shared" si="2"/>
        <v>14.026222106451334</v>
      </c>
      <c r="N18" s="240">
        <f t="shared" si="2"/>
        <v>14.353330966749498</v>
      </c>
      <c r="O18" s="240">
        <f t="shared" si="2"/>
        <v>13.63534711351075</v>
      </c>
      <c r="P18" s="240">
        <f t="shared" si="2"/>
        <v>13.371504491965078</v>
      </c>
      <c r="Q18" s="240">
        <f t="shared" si="2"/>
        <v>13.645068624321736</v>
      </c>
      <c r="R18" s="240">
        <f t="shared" si="2"/>
        <v>13.26329508248832</v>
      </c>
      <c r="S18" s="240">
        <f t="shared" si="2"/>
        <v>13.228754738033901</v>
      </c>
      <c r="T18" s="240">
        <f t="shared" si="2"/>
        <v>13.685994589485349</v>
      </c>
      <c r="U18" s="240">
        <f t="shared" si="2"/>
        <v>14.157009731439771</v>
      </c>
    </row>
    <row r="19" spans="1:21" ht="12.75">
      <c r="A19" s="10" t="s">
        <v>116</v>
      </c>
      <c r="B19" s="163">
        <v>4994</v>
      </c>
      <c r="C19" s="163">
        <v>5326</v>
      </c>
      <c r="D19" s="163">
        <v>5960</v>
      </c>
      <c r="E19" s="163">
        <v>6344</v>
      </c>
      <c r="F19" s="163">
        <v>6493</v>
      </c>
      <c r="G19" s="163">
        <v>6663</v>
      </c>
      <c r="H19" s="163">
        <v>6865</v>
      </c>
      <c r="I19" s="163">
        <v>6783</v>
      </c>
      <c r="J19" s="163">
        <v>7146</v>
      </c>
      <c r="K19" s="183">
        <v>7004</v>
      </c>
      <c r="L19" s="240">
        <f t="shared" si="3"/>
        <v>8.8032575931181576</v>
      </c>
      <c r="M19" s="240">
        <f t="shared" si="2"/>
        <v>9.2489363549535462</v>
      </c>
      <c r="N19" s="240">
        <f t="shared" si="2"/>
        <v>10.074885474246496</v>
      </c>
      <c r="O19" s="240">
        <f t="shared" si="2"/>
        <v>10.133861537970033</v>
      </c>
      <c r="P19" s="240">
        <f t="shared" si="2"/>
        <v>10.269834240161964</v>
      </c>
      <c r="Q19" s="240">
        <f t="shared" si="2"/>
        <v>10.633578040217044</v>
      </c>
      <c r="R19" s="240">
        <f t="shared" si="2"/>
        <v>10.911027051082362</v>
      </c>
      <c r="S19" s="240">
        <f t="shared" si="2"/>
        <v>11.130072362699572</v>
      </c>
      <c r="T19" s="240">
        <f t="shared" si="2"/>
        <v>11.645643883836902</v>
      </c>
      <c r="U19" s="240">
        <f t="shared" si="2"/>
        <v>12.042226883532203</v>
      </c>
    </row>
    <row r="20" spans="1:21">
      <c r="A20" s="147" t="s">
        <v>50</v>
      </c>
      <c r="B20" s="361">
        <v>1619</v>
      </c>
      <c r="C20" s="361">
        <v>1173</v>
      </c>
      <c r="D20" s="361">
        <v>1384</v>
      </c>
      <c r="E20" s="361">
        <v>1562</v>
      </c>
      <c r="F20" s="361">
        <v>1399</v>
      </c>
      <c r="G20" s="361">
        <v>1573</v>
      </c>
      <c r="H20" s="361">
        <v>1544</v>
      </c>
      <c r="I20" s="361">
        <v>1366</v>
      </c>
      <c r="J20" s="361">
        <v>971</v>
      </c>
      <c r="K20" s="362">
        <v>1065</v>
      </c>
      <c r="L20" s="359" t="s">
        <v>83</v>
      </c>
      <c r="M20" s="359" t="s">
        <v>83</v>
      </c>
      <c r="N20" s="359" t="s">
        <v>83</v>
      </c>
      <c r="O20" s="359" t="s">
        <v>83</v>
      </c>
      <c r="P20" s="359" t="s">
        <v>83</v>
      </c>
      <c r="Q20" s="359" t="s">
        <v>83</v>
      </c>
      <c r="R20" s="359" t="s">
        <v>83</v>
      </c>
      <c r="S20" s="359" t="s">
        <v>83</v>
      </c>
      <c r="T20" s="359" t="s">
        <v>83</v>
      </c>
      <c r="U20" s="359" t="s">
        <v>83</v>
      </c>
    </row>
    <row r="21" spans="1:21">
      <c r="A21" s="29" t="s">
        <v>43</v>
      </c>
      <c r="B21" s="363">
        <f>B8+B11+B17+B20</f>
        <v>58348</v>
      </c>
      <c r="C21" s="363">
        <f t="shared" ref="C21:K21" si="14">C8+C11+C17+C20</f>
        <v>58758</v>
      </c>
      <c r="D21" s="363">
        <f t="shared" si="14"/>
        <v>60541</v>
      </c>
      <c r="E21" s="363">
        <f t="shared" si="14"/>
        <v>64164</v>
      </c>
      <c r="F21" s="363">
        <f t="shared" si="14"/>
        <v>64623</v>
      </c>
      <c r="G21" s="363">
        <f t="shared" si="14"/>
        <v>64233</v>
      </c>
      <c r="H21" s="363">
        <f t="shared" si="14"/>
        <v>64462</v>
      </c>
      <c r="I21" s="363">
        <f t="shared" si="14"/>
        <v>62309</v>
      </c>
      <c r="J21" s="363">
        <f t="shared" si="14"/>
        <v>62333</v>
      </c>
      <c r="K21" s="364">
        <f t="shared" si="14"/>
        <v>59227</v>
      </c>
      <c r="L21" s="360">
        <v>100</v>
      </c>
      <c r="M21" s="360">
        <v>100</v>
      </c>
      <c r="N21" s="360">
        <v>100</v>
      </c>
      <c r="O21" s="360">
        <v>100</v>
      </c>
      <c r="P21" s="360">
        <v>100</v>
      </c>
      <c r="Q21" s="360">
        <v>100</v>
      </c>
      <c r="R21" s="360">
        <v>100</v>
      </c>
      <c r="S21" s="360">
        <v>100</v>
      </c>
      <c r="T21" s="360">
        <v>100</v>
      </c>
      <c r="U21" s="360">
        <v>100</v>
      </c>
    </row>
    <row r="24" spans="1:21" s="41" customFormat="1" ht="18" customHeight="1">
      <c r="A24" s="103" t="str">
        <f>Contents!B35</f>
        <v>Table 26: Number and percentage of caesarean sections, by type of caesarean section, age group, ethnic group and deprivation quintile of residence, 2013</v>
      </c>
    </row>
    <row r="25" spans="1:21" ht="26.25" customHeight="1">
      <c r="A25" s="413" t="s">
        <v>58</v>
      </c>
      <c r="B25" s="410" t="s">
        <v>117</v>
      </c>
      <c r="C25" s="410"/>
      <c r="D25" s="411"/>
      <c r="E25" s="412" t="s">
        <v>295</v>
      </c>
      <c r="F25" s="410"/>
      <c r="G25" s="411"/>
      <c r="H25" s="410" t="s">
        <v>368</v>
      </c>
    </row>
    <row r="26" spans="1:21" ht="21.75" customHeight="1">
      <c r="A26" s="414"/>
      <c r="B26" s="365" t="s">
        <v>369</v>
      </c>
      <c r="C26" s="365" t="s">
        <v>370</v>
      </c>
      <c r="D26" s="366" t="s">
        <v>43</v>
      </c>
      <c r="E26" s="367" t="s">
        <v>369</v>
      </c>
      <c r="F26" s="365" t="s">
        <v>370</v>
      </c>
      <c r="G26" s="366" t="s">
        <v>43</v>
      </c>
      <c r="H26" s="415"/>
    </row>
    <row r="27" spans="1:21">
      <c r="A27" s="242" t="s">
        <v>243</v>
      </c>
      <c r="B27" s="242"/>
      <c r="C27" s="242"/>
      <c r="D27" s="242"/>
      <c r="E27" s="243"/>
      <c r="F27" s="243"/>
      <c r="G27" s="243"/>
      <c r="H27" s="242"/>
    </row>
    <row r="28" spans="1:21">
      <c r="A28" s="163" t="s">
        <v>43</v>
      </c>
      <c r="B28" s="238">
        <v>8234</v>
      </c>
      <c r="C28" s="238">
        <v>7004</v>
      </c>
      <c r="D28" s="239">
        <v>15238</v>
      </c>
      <c r="E28" s="240">
        <f t="shared" ref="E28" si="15">B28/($H28)*100</f>
        <v>14.157009731439771</v>
      </c>
      <c r="F28" s="240">
        <f t="shared" ref="F28" si="16">C28/($H28)*100</f>
        <v>12.042226883532203</v>
      </c>
      <c r="G28" s="240">
        <f t="shared" ref="G28" si="17">D28/($H28)*100</f>
        <v>26.199236614971976</v>
      </c>
      <c r="H28" s="241">
        <v>58162</v>
      </c>
    </row>
    <row r="29" spans="1:21">
      <c r="A29" s="242" t="s">
        <v>59</v>
      </c>
      <c r="B29" s="242"/>
      <c r="C29" s="242"/>
      <c r="D29" s="242"/>
      <c r="E29" s="243"/>
      <c r="F29" s="243"/>
      <c r="G29" s="243"/>
      <c r="H29" s="242"/>
    </row>
    <row r="30" spans="1:21">
      <c r="A30" s="163" t="s">
        <v>60</v>
      </c>
      <c r="B30" s="238">
        <v>437</v>
      </c>
      <c r="C30" s="238">
        <v>73</v>
      </c>
      <c r="D30" s="239">
        <v>510</v>
      </c>
      <c r="E30" s="240">
        <f t="shared" ref="E30:G35" si="18">B30/($H30)*100</f>
        <v>13.310996040207126</v>
      </c>
      <c r="F30" s="240">
        <f t="shared" si="18"/>
        <v>2.2235759975632043</v>
      </c>
      <c r="G30" s="240">
        <f t="shared" si="18"/>
        <v>15.534572037770333</v>
      </c>
      <c r="H30" s="241">
        <v>3283</v>
      </c>
      <c r="I30" s="77"/>
    </row>
    <row r="31" spans="1:21">
      <c r="A31" s="163" t="s">
        <v>44</v>
      </c>
      <c r="B31" s="238">
        <v>1368</v>
      </c>
      <c r="C31" s="238">
        <v>577</v>
      </c>
      <c r="D31" s="239">
        <v>1945</v>
      </c>
      <c r="E31" s="240">
        <f t="shared" si="18"/>
        <v>12.854726555158805</v>
      </c>
      <c r="F31" s="240">
        <f t="shared" si="18"/>
        <v>5.4219131742153728</v>
      </c>
      <c r="G31" s="240">
        <f t="shared" si="18"/>
        <v>18.276639729374178</v>
      </c>
      <c r="H31" s="241">
        <v>10642</v>
      </c>
      <c r="I31" s="77"/>
    </row>
    <row r="32" spans="1:21">
      <c r="A32" s="163" t="s">
        <v>40</v>
      </c>
      <c r="B32" s="238">
        <v>2115</v>
      </c>
      <c r="C32" s="238">
        <v>1404</v>
      </c>
      <c r="D32" s="239">
        <v>3519</v>
      </c>
      <c r="E32" s="240">
        <f t="shared" si="18"/>
        <v>13.980698043363299</v>
      </c>
      <c r="F32" s="240">
        <f t="shared" si="18"/>
        <v>9.2808038075092547</v>
      </c>
      <c r="G32" s="240">
        <f t="shared" si="18"/>
        <v>23.261501850872556</v>
      </c>
      <c r="H32" s="241">
        <v>15128</v>
      </c>
      <c r="I32" s="77"/>
    </row>
    <row r="33" spans="1:9">
      <c r="A33" s="163" t="s">
        <v>41</v>
      </c>
      <c r="B33" s="238">
        <v>2428</v>
      </c>
      <c r="C33" s="238">
        <v>2268</v>
      </c>
      <c r="D33" s="239">
        <v>4696</v>
      </c>
      <c r="E33" s="161">
        <f t="shared" si="18"/>
        <v>14.615060494793234</v>
      </c>
      <c r="F33" s="161">
        <f t="shared" si="18"/>
        <v>13.651959308974899</v>
      </c>
      <c r="G33" s="161">
        <f t="shared" si="18"/>
        <v>28.267019803768136</v>
      </c>
      <c r="H33" s="241">
        <v>16613</v>
      </c>
      <c r="I33" s="77"/>
    </row>
    <row r="34" spans="1:9">
      <c r="A34" s="163" t="s">
        <v>42</v>
      </c>
      <c r="B34" s="238">
        <v>1483</v>
      </c>
      <c r="C34" s="238">
        <v>1999</v>
      </c>
      <c r="D34" s="239">
        <v>3482</v>
      </c>
      <c r="E34" s="161">
        <f t="shared" si="18"/>
        <v>14.910516790669615</v>
      </c>
      <c r="F34" s="161">
        <f t="shared" si="18"/>
        <v>20.098532073195255</v>
      </c>
      <c r="G34" s="161">
        <f t="shared" si="18"/>
        <v>35.009048863864869</v>
      </c>
      <c r="H34" s="241">
        <v>9946</v>
      </c>
      <c r="I34" s="77"/>
    </row>
    <row r="35" spans="1:9">
      <c r="A35" s="163" t="s">
        <v>38</v>
      </c>
      <c r="B35" s="244">
        <v>403</v>
      </c>
      <c r="C35" s="244">
        <v>683</v>
      </c>
      <c r="D35" s="245">
        <v>1086</v>
      </c>
      <c r="E35" s="161">
        <f t="shared" si="18"/>
        <v>15.803921568627452</v>
      </c>
      <c r="F35" s="161">
        <f t="shared" si="18"/>
        <v>26.784313725490193</v>
      </c>
      <c r="G35" s="161">
        <f t="shared" si="18"/>
        <v>42.588235294117652</v>
      </c>
      <c r="H35" s="241">
        <v>2550</v>
      </c>
      <c r="I35" s="77"/>
    </row>
    <row r="36" spans="1:9">
      <c r="A36" s="242" t="s">
        <v>61</v>
      </c>
      <c r="B36" s="242"/>
      <c r="C36" s="242"/>
      <c r="D36" s="242"/>
      <c r="E36" s="243"/>
      <c r="F36" s="243"/>
      <c r="G36" s="243"/>
      <c r="H36" s="242"/>
      <c r="I36" s="77"/>
    </row>
    <row r="37" spans="1:9">
      <c r="A37" s="238" t="s">
        <v>62</v>
      </c>
      <c r="B37" s="238">
        <v>1663</v>
      </c>
      <c r="C37" s="238">
        <v>1135</v>
      </c>
      <c r="D37" s="239">
        <v>2798</v>
      </c>
      <c r="E37" s="240">
        <f t="shared" ref="E37:G40" si="19">B37/($H37)*100</f>
        <v>11.65872125630959</v>
      </c>
      <c r="F37" s="240">
        <f t="shared" si="19"/>
        <v>7.9570947840717885</v>
      </c>
      <c r="G37" s="240">
        <f t="shared" si="19"/>
        <v>19.615816040381379</v>
      </c>
      <c r="H37" s="241">
        <v>14264</v>
      </c>
      <c r="I37" s="77"/>
    </row>
    <row r="38" spans="1:9">
      <c r="A38" s="238" t="s">
        <v>90</v>
      </c>
      <c r="B38" s="238">
        <v>935</v>
      </c>
      <c r="C38" s="238">
        <v>529</v>
      </c>
      <c r="D38" s="239">
        <v>1464</v>
      </c>
      <c r="E38" s="240">
        <f t="shared" si="19"/>
        <v>14.914659435316638</v>
      </c>
      <c r="F38" s="240">
        <f t="shared" si="19"/>
        <v>8.4383474238315515</v>
      </c>
      <c r="G38" s="240">
        <f t="shared" si="19"/>
        <v>23.353006859148191</v>
      </c>
      <c r="H38" s="241">
        <v>6269</v>
      </c>
      <c r="I38" s="77"/>
    </row>
    <row r="39" spans="1:9">
      <c r="A39" s="238" t="s">
        <v>47</v>
      </c>
      <c r="B39" s="238">
        <v>1429</v>
      </c>
      <c r="C39" s="238">
        <v>1089</v>
      </c>
      <c r="D39" s="239">
        <v>2518</v>
      </c>
      <c r="E39" s="240">
        <f t="shared" si="19"/>
        <v>17.685643564356436</v>
      </c>
      <c r="F39" s="240">
        <f t="shared" si="19"/>
        <v>13.477722772277229</v>
      </c>
      <c r="G39" s="240">
        <f t="shared" si="19"/>
        <v>31.163366336633665</v>
      </c>
      <c r="H39" s="241">
        <v>8080</v>
      </c>
      <c r="I39" s="77"/>
    </row>
    <row r="40" spans="1:9">
      <c r="A40" s="238" t="s">
        <v>51</v>
      </c>
      <c r="B40" s="238">
        <v>4206</v>
      </c>
      <c r="C40" s="238">
        <v>4249</v>
      </c>
      <c r="D40" s="239">
        <v>8455</v>
      </c>
      <c r="E40" s="161">
        <f t="shared" si="19"/>
        <v>14.238802938488101</v>
      </c>
      <c r="F40" s="161">
        <f t="shared" si="19"/>
        <v>14.384373201530181</v>
      </c>
      <c r="G40" s="161">
        <f t="shared" si="19"/>
        <v>28.62317614001828</v>
      </c>
      <c r="H40" s="241">
        <v>29539</v>
      </c>
      <c r="I40" s="77"/>
    </row>
    <row r="41" spans="1:9">
      <c r="A41" s="180" t="s">
        <v>50</v>
      </c>
      <c r="B41" s="244">
        <v>1</v>
      </c>
      <c r="C41" s="244">
        <v>2</v>
      </c>
      <c r="D41" s="245">
        <v>3</v>
      </c>
      <c r="E41" s="246" t="s">
        <v>83</v>
      </c>
      <c r="F41" s="247" t="s">
        <v>83</v>
      </c>
      <c r="G41" s="247" t="s">
        <v>83</v>
      </c>
      <c r="H41" s="241">
        <v>10</v>
      </c>
      <c r="I41" s="77"/>
    </row>
    <row r="42" spans="1:9">
      <c r="A42" s="242" t="s">
        <v>87</v>
      </c>
      <c r="B42" s="242"/>
      <c r="C42" s="242"/>
      <c r="D42" s="242"/>
      <c r="E42" s="243"/>
      <c r="F42" s="243"/>
      <c r="G42" s="243"/>
      <c r="H42" s="242"/>
      <c r="I42" s="77"/>
    </row>
    <row r="43" spans="1:9">
      <c r="A43" s="265" t="s">
        <v>88</v>
      </c>
      <c r="B43" s="238">
        <v>1260</v>
      </c>
      <c r="C43" s="238">
        <v>1353</v>
      </c>
      <c r="D43" s="239">
        <v>2613</v>
      </c>
      <c r="E43" s="240">
        <f t="shared" ref="E43:G47" si="20">B43/($H43)*100</f>
        <v>15.605647758236312</v>
      </c>
      <c r="F43" s="240">
        <f t="shared" si="20"/>
        <v>16.757493188010901</v>
      </c>
      <c r="G43" s="240">
        <f t="shared" si="20"/>
        <v>32.363140946247213</v>
      </c>
      <c r="H43" s="241">
        <v>8074</v>
      </c>
      <c r="I43" s="77"/>
    </row>
    <row r="44" spans="1:9">
      <c r="A44" s="265">
        <v>2</v>
      </c>
      <c r="B44" s="238">
        <v>1374</v>
      </c>
      <c r="C44" s="238">
        <v>1318</v>
      </c>
      <c r="D44" s="239">
        <v>2692</v>
      </c>
      <c r="E44" s="240">
        <f t="shared" si="20"/>
        <v>15.039404553415062</v>
      </c>
      <c r="F44" s="240">
        <f t="shared" si="20"/>
        <v>14.426444833625219</v>
      </c>
      <c r="G44" s="240">
        <f t="shared" si="20"/>
        <v>29.465849387040283</v>
      </c>
      <c r="H44" s="241">
        <v>9136</v>
      </c>
      <c r="I44" s="77"/>
    </row>
    <row r="45" spans="1:9">
      <c r="A45" s="265">
        <v>3</v>
      </c>
      <c r="B45" s="238">
        <v>1460</v>
      </c>
      <c r="C45" s="238">
        <v>1369</v>
      </c>
      <c r="D45" s="239">
        <v>2829</v>
      </c>
      <c r="E45" s="240">
        <f t="shared" si="20"/>
        <v>13.896820864268037</v>
      </c>
      <c r="F45" s="240">
        <f t="shared" si="20"/>
        <v>13.030649152865029</v>
      </c>
      <c r="G45" s="240">
        <f t="shared" si="20"/>
        <v>26.927470017133064</v>
      </c>
      <c r="H45" s="241">
        <v>10506</v>
      </c>
      <c r="I45" s="77"/>
    </row>
    <row r="46" spans="1:9">
      <c r="A46" s="265">
        <v>4</v>
      </c>
      <c r="B46" s="238">
        <v>1815</v>
      </c>
      <c r="C46" s="238">
        <v>1496</v>
      </c>
      <c r="D46" s="239">
        <v>3311</v>
      </c>
      <c r="E46" s="161">
        <f t="shared" si="20"/>
        <v>13.704318936877078</v>
      </c>
      <c r="F46" s="161">
        <f t="shared" si="20"/>
        <v>11.295681063122924</v>
      </c>
      <c r="G46" s="161">
        <f t="shared" si="20"/>
        <v>25</v>
      </c>
      <c r="H46" s="241">
        <v>13244</v>
      </c>
      <c r="I46" s="77"/>
    </row>
    <row r="47" spans="1:9">
      <c r="A47" s="265" t="s">
        <v>89</v>
      </c>
      <c r="B47" s="238">
        <v>2309</v>
      </c>
      <c r="C47" s="238">
        <v>1456</v>
      </c>
      <c r="D47" s="239">
        <v>3765</v>
      </c>
      <c r="E47" s="161">
        <f t="shared" si="20"/>
        <v>13.580755205269968</v>
      </c>
      <c r="F47" s="161">
        <f t="shared" si="20"/>
        <v>8.563698388424891</v>
      </c>
      <c r="G47" s="161">
        <f t="shared" si="20"/>
        <v>22.144453593694859</v>
      </c>
      <c r="H47" s="241">
        <v>17002</v>
      </c>
      <c r="I47" s="77"/>
    </row>
    <row r="48" spans="1:9">
      <c r="A48" s="244" t="s">
        <v>50</v>
      </c>
      <c r="B48" s="244">
        <v>16</v>
      </c>
      <c r="C48" s="244">
        <v>12</v>
      </c>
      <c r="D48" s="245">
        <v>28</v>
      </c>
      <c r="E48" s="248" t="s">
        <v>83</v>
      </c>
      <c r="F48" s="249" t="s">
        <v>83</v>
      </c>
      <c r="G48" s="249" t="s">
        <v>83</v>
      </c>
      <c r="H48" s="250">
        <v>200</v>
      </c>
      <c r="I48" s="77"/>
    </row>
    <row r="49" spans="1:17">
      <c r="A49" s="210" t="s">
        <v>279</v>
      </c>
    </row>
    <row r="50" spans="1:17">
      <c r="A50" s="210" t="s">
        <v>280</v>
      </c>
    </row>
    <row r="51" spans="1:17">
      <c r="A51" s="210" t="s">
        <v>281</v>
      </c>
    </row>
    <row r="54" spans="1:17" s="41" customFormat="1" ht="18" customHeight="1">
      <c r="A54" s="103" t="str">
        <f>Contents!B36</f>
        <v>Table 27: Number and percentage of emergency caesarean sections, by DHB of residence, 2009–2013</v>
      </c>
    </row>
    <row r="55" spans="1:17">
      <c r="A55" s="390" t="s">
        <v>226</v>
      </c>
      <c r="B55" s="378" t="s">
        <v>118</v>
      </c>
      <c r="C55" s="378"/>
      <c r="D55" s="378"/>
      <c r="E55" s="378"/>
      <c r="F55" s="379"/>
      <c r="G55" s="397" t="s">
        <v>296</v>
      </c>
      <c r="H55" s="378"/>
      <c r="I55" s="378"/>
      <c r="J55" s="378"/>
      <c r="K55" s="379"/>
      <c r="L55" s="378" t="s">
        <v>27</v>
      </c>
      <c r="M55" s="378"/>
      <c r="N55" s="378"/>
      <c r="O55" s="378"/>
      <c r="P55" s="378"/>
      <c r="Q55" s="77"/>
    </row>
    <row r="56" spans="1:17">
      <c r="A56" s="383"/>
      <c r="B56" s="150">
        <v>2009</v>
      </c>
      <c r="C56" s="150">
        <v>2010</v>
      </c>
      <c r="D56" s="150">
        <v>2011</v>
      </c>
      <c r="E56" s="150">
        <v>2012</v>
      </c>
      <c r="F56" s="185">
        <v>2013</v>
      </c>
      <c r="G56" s="214">
        <f>B56</f>
        <v>2009</v>
      </c>
      <c r="H56" s="150">
        <f t="shared" ref="H56:P56" si="21">C56</f>
        <v>2010</v>
      </c>
      <c r="I56" s="150">
        <f t="shared" si="21"/>
        <v>2011</v>
      </c>
      <c r="J56" s="150">
        <f t="shared" si="21"/>
        <v>2012</v>
      </c>
      <c r="K56" s="185">
        <f t="shared" si="21"/>
        <v>2013</v>
      </c>
      <c r="L56" s="150">
        <f t="shared" si="21"/>
        <v>2009</v>
      </c>
      <c r="M56" s="150">
        <f t="shared" si="21"/>
        <v>2010</v>
      </c>
      <c r="N56" s="150">
        <f t="shared" si="21"/>
        <v>2011</v>
      </c>
      <c r="O56" s="150">
        <f t="shared" si="21"/>
        <v>2012</v>
      </c>
      <c r="P56" s="150">
        <f t="shared" si="21"/>
        <v>2013</v>
      </c>
      <c r="Q56" s="77"/>
    </row>
    <row r="57" spans="1:17">
      <c r="A57" s="216" t="s">
        <v>63</v>
      </c>
      <c r="B57" s="104">
        <v>219</v>
      </c>
      <c r="C57" s="104">
        <v>268</v>
      </c>
      <c r="D57" s="104">
        <v>244</v>
      </c>
      <c r="E57" s="104">
        <v>221</v>
      </c>
      <c r="F57" s="105">
        <v>213</v>
      </c>
      <c r="G57" s="106">
        <f>B57/L57*100</f>
        <v>9.7550111358574618</v>
      </c>
      <c r="H57" s="107">
        <f t="shared" ref="H57:K72" si="22">C57/M57*100</f>
        <v>11.106506423539162</v>
      </c>
      <c r="I57" s="107">
        <f t="shared" si="22"/>
        <v>10.892857142857142</v>
      </c>
      <c r="J57" s="107">
        <f t="shared" si="22"/>
        <v>9.8484848484848477</v>
      </c>
      <c r="K57" s="108">
        <f t="shared" si="22"/>
        <v>10.23546371936569</v>
      </c>
      <c r="L57" s="167">
        <v>2245</v>
      </c>
      <c r="M57" s="104">
        <v>2413</v>
      </c>
      <c r="N57" s="104">
        <v>2240</v>
      </c>
      <c r="O57" s="104">
        <v>2244</v>
      </c>
      <c r="P57" s="104">
        <v>2081</v>
      </c>
      <c r="Q57" s="77"/>
    </row>
    <row r="58" spans="1:17">
      <c r="A58" s="104" t="s">
        <v>64</v>
      </c>
      <c r="B58" s="104">
        <v>1194</v>
      </c>
      <c r="C58" s="104">
        <v>1140</v>
      </c>
      <c r="D58" s="104">
        <v>1107</v>
      </c>
      <c r="E58" s="104">
        <v>1264</v>
      </c>
      <c r="F58" s="105">
        <v>1207</v>
      </c>
      <c r="G58" s="106">
        <f t="shared" ref="G58:K76" si="23">B58/L58*100</f>
        <v>15.735371639430682</v>
      </c>
      <c r="H58" s="107">
        <f t="shared" si="22"/>
        <v>14.776409591704473</v>
      </c>
      <c r="I58" s="107">
        <f t="shared" si="22"/>
        <v>14.239773604322098</v>
      </c>
      <c r="J58" s="107">
        <f t="shared" si="22"/>
        <v>15.985835335778425</v>
      </c>
      <c r="K58" s="108">
        <f t="shared" si="22"/>
        <v>15.952947396246364</v>
      </c>
      <c r="L58" s="167">
        <v>7588</v>
      </c>
      <c r="M58" s="104">
        <v>7715</v>
      </c>
      <c r="N58" s="104">
        <v>7774</v>
      </c>
      <c r="O58" s="104">
        <v>7907</v>
      </c>
      <c r="P58" s="104">
        <v>7566</v>
      </c>
      <c r="Q58" s="77"/>
    </row>
    <row r="59" spans="1:17">
      <c r="A59" s="104" t="s">
        <v>65</v>
      </c>
      <c r="B59" s="104">
        <v>1006</v>
      </c>
      <c r="C59" s="104">
        <v>948</v>
      </c>
      <c r="D59" s="104">
        <v>934</v>
      </c>
      <c r="E59" s="104">
        <v>955</v>
      </c>
      <c r="F59" s="105">
        <v>954</v>
      </c>
      <c r="G59" s="106">
        <f t="shared" si="23"/>
        <v>14.959107806691449</v>
      </c>
      <c r="H59" s="107">
        <f t="shared" si="22"/>
        <v>14.253495714930086</v>
      </c>
      <c r="I59" s="107">
        <f t="shared" si="22"/>
        <v>14.473888114055477</v>
      </c>
      <c r="J59" s="107">
        <f t="shared" si="22"/>
        <v>14.365222623345367</v>
      </c>
      <c r="K59" s="108">
        <f t="shared" si="22"/>
        <v>15.411954765751211</v>
      </c>
      <c r="L59" s="167">
        <v>6725</v>
      </c>
      <c r="M59" s="104">
        <v>6651</v>
      </c>
      <c r="N59" s="104">
        <v>6453</v>
      </c>
      <c r="O59" s="104">
        <v>6648</v>
      </c>
      <c r="P59" s="104">
        <v>6190</v>
      </c>
      <c r="Q59" s="77"/>
    </row>
    <row r="60" spans="1:17">
      <c r="A60" s="104" t="s">
        <v>66</v>
      </c>
      <c r="B60" s="104">
        <v>971</v>
      </c>
      <c r="C60" s="104">
        <v>1009</v>
      </c>
      <c r="D60" s="104">
        <v>1025</v>
      </c>
      <c r="E60" s="104">
        <v>1197</v>
      </c>
      <c r="F60" s="105">
        <v>1201</v>
      </c>
      <c r="G60" s="106">
        <f t="shared" si="23"/>
        <v>11.556772197095929</v>
      </c>
      <c r="H60" s="107">
        <f t="shared" si="22"/>
        <v>11.880372071117391</v>
      </c>
      <c r="I60" s="107">
        <f t="shared" si="22"/>
        <v>12.138796778777831</v>
      </c>
      <c r="J60" s="107">
        <f t="shared" si="22"/>
        <v>13.867006487488414</v>
      </c>
      <c r="K60" s="108">
        <f t="shared" si="22"/>
        <v>14.922962226640161</v>
      </c>
      <c r="L60" s="167">
        <v>8402</v>
      </c>
      <c r="M60" s="104">
        <v>8493</v>
      </c>
      <c r="N60" s="104">
        <v>8444</v>
      </c>
      <c r="O60" s="104">
        <v>8632</v>
      </c>
      <c r="P60" s="104">
        <v>8048</v>
      </c>
      <c r="Q60" s="77"/>
    </row>
    <row r="61" spans="1:17">
      <c r="A61" s="104" t="s">
        <v>67</v>
      </c>
      <c r="B61" s="104">
        <v>545</v>
      </c>
      <c r="C61" s="104">
        <v>546</v>
      </c>
      <c r="D61" s="104">
        <v>604</v>
      </c>
      <c r="E61" s="104">
        <v>533</v>
      </c>
      <c r="F61" s="105">
        <v>514</v>
      </c>
      <c r="G61" s="106">
        <f t="shared" si="23"/>
        <v>9.9871724390690844</v>
      </c>
      <c r="H61" s="107">
        <f t="shared" si="22"/>
        <v>9.9780701754385976</v>
      </c>
      <c r="I61" s="107">
        <f t="shared" si="22"/>
        <v>11.368341803124411</v>
      </c>
      <c r="J61" s="107">
        <f t="shared" si="22"/>
        <v>9.8758569575690203</v>
      </c>
      <c r="K61" s="108">
        <f t="shared" si="22"/>
        <v>10.158102766798418</v>
      </c>
      <c r="L61" s="167">
        <v>5457</v>
      </c>
      <c r="M61" s="104">
        <v>5472</v>
      </c>
      <c r="N61" s="104">
        <v>5313</v>
      </c>
      <c r="O61" s="104">
        <v>5397</v>
      </c>
      <c r="P61" s="104">
        <v>5060</v>
      </c>
      <c r="Q61" s="77"/>
    </row>
    <row r="62" spans="1:17">
      <c r="A62" s="104" t="s">
        <v>68</v>
      </c>
      <c r="B62" s="104">
        <v>225</v>
      </c>
      <c r="C62" s="104">
        <v>214</v>
      </c>
      <c r="D62" s="104">
        <v>180</v>
      </c>
      <c r="E62" s="104">
        <v>202</v>
      </c>
      <c r="F62" s="105">
        <v>159</v>
      </c>
      <c r="G62" s="106">
        <f t="shared" si="23"/>
        <v>13.562386980108499</v>
      </c>
      <c r="H62" s="107">
        <f t="shared" si="22"/>
        <v>13.391739674593243</v>
      </c>
      <c r="I62" s="107">
        <f t="shared" si="22"/>
        <v>11.450381679389313</v>
      </c>
      <c r="J62" s="107">
        <f t="shared" si="22"/>
        <v>13.074433656957929</v>
      </c>
      <c r="K62" s="108">
        <f t="shared" si="22"/>
        <v>11.373390557939913</v>
      </c>
      <c r="L62" s="167">
        <v>1659</v>
      </c>
      <c r="M62" s="104">
        <v>1598</v>
      </c>
      <c r="N62" s="104">
        <v>1572</v>
      </c>
      <c r="O62" s="104">
        <v>1545</v>
      </c>
      <c r="P62" s="104">
        <v>1398</v>
      </c>
      <c r="Q62" s="77"/>
    </row>
    <row r="63" spans="1:17">
      <c r="A63" s="104" t="s">
        <v>69</v>
      </c>
      <c r="B63" s="104">
        <v>392</v>
      </c>
      <c r="C63" s="104">
        <v>384</v>
      </c>
      <c r="D63" s="104">
        <v>337</v>
      </c>
      <c r="E63" s="104">
        <v>343</v>
      </c>
      <c r="F63" s="105">
        <v>355</v>
      </c>
      <c r="G63" s="106">
        <f t="shared" si="23"/>
        <v>13.306177868295995</v>
      </c>
      <c r="H63" s="107">
        <f t="shared" si="22"/>
        <v>12.851405622489958</v>
      </c>
      <c r="I63" s="107">
        <f t="shared" si="22"/>
        <v>11.93342776203966</v>
      </c>
      <c r="J63" s="107">
        <f t="shared" si="22"/>
        <v>11.726495726495727</v>
      </c>
      <c r="K63" s="108">
        <f t="shared" si="22"/>
        <v>13.02274394717535</v>
      </c>
      <c r="L63" s="167">
        <v>2946</v>
      </c>
      <c r="M63" s="104">
        <v>2988</v>
      </c>
      <c r="N63" s="104">
        <v>2824</v>
      </c>
      <c r="O63" s="104">
        <v>2925</v>
      </c>
      <c r="P63" s="104">
        <v>2726</v>
      </c>
      <c r="Q63" s="77"/>
    </row>
    <row r="64" spans="1:17">
      <c r="A64" s="104" t="s">
        <v>70</v>
      </c>
      <c r="B64" s="104">
        <v>92</v>
      </c>
      <c r="C64" s="104">
        <v>84</v>
      </c>
      <c r="D64" s="104">
        <v>75</v>
      </c>
      <c r="E64" s="104">
        <v>69</v>
      </c>
      <c r="F64" s="105">
        <v>82</v>
      </c>
      <c r="G64" s="106">
        <f t="shared" si="23"/>
        <v>12.23404255319149</v>
      </c>
      <c r="H64" s="107">
        <f t="shared" si="22"/>
        <v>11.052631578947368</v>
      </c>
      <c r="I64" s="107">
        <f t="shared" si="22"/>
        <v>10.231923601637108</v>
      </c>
      <c r="J64" s="107">
        <f t="shared" si="22"/>
        <v>9.5435684647302903</v>
      </c>
      <c r="K64" s="108">
        <f t="shared" si="22"/>
        <v>11.680911680911681</v>
      </c>
      <c r="L64" s="167">
        <v>752</v>
      </c>
      <c r="M64" s="104">
        <v>760</v>
      </c>
      <c r="N64" s="104">
        <v>733</v>
      </c>
      <c r="O64" s="104">
        <v>723</v>
      </c>
      <c r="P64" s="104">
        <v>702</v>
      </c>
      <c r="Q64" s="77"/>
    </row>
    <row r="65" spans="1:17">
      <c r="A65" s="104" t="s">
        <v>71</v>
      </c>
      <c r="B65" s="104">
        <v>343</v>
      </c>
      <c r="C65" s="104">
        <v>327</v>
      </c>
      <c r="D65" s="104">
        <v>277</v>
      </c>
      <c r="E65" s="104">
        <v>356</v>
      </c>
      <c r="F65" s="105">
        <v>289</v>
      </c>
      <c r="G65" s="106">
        <f t="shared" si="23"/>
        <v>14.226462048942349</v>
      </c>
      <c r="H65" s="107">
        <f t="shared" si="22"/>
        <v>14.022298456260721</v>
      </c>
      <c r="I65" s="107">
        <f t="shared" si="22"/>
        <v>12.494361750112764</v>
      </c>
      <c r="J65" s="107">
        <f t="shared" si="22"/>
        <v>15.94267801164353</v>
      </c>
      <c r="K65" s="108">
        <f t="shared" si="22"/>
        <v>13.638508730533269</v>
      </c>
      <c r="L65" s="167">
        <v>2411</v>
      </c>
      <c r="M65" s="104">
        <v>2332</v>
      </c>
      <c r="N65" s="104">
        <v>2217</v>
      </c>
      <c r="O65" s="104">
        <v>2233</v>
      </c>
      <c r="P65" s="104">
        <v>2119</v>
      </c>
      <c r="Q65" s="77"/>
    </row>
    <row r="66" spans="1:17">
      <c r="A66" s="104" t="s">
        <v>72</v>
      </c>
      <c r="B66" s="104">
        <v>185</v>
      </c>
      <c r="C66" s="104">
        <v>181</v>
      </c>
      <c r="D66" s="104">
        <v>168</v>
      </c>
      <c r="E66" s="104">
        <v>190</v>
      </c>
      <c r="F66" s="105">
        <v>180</v>
      </c>
      <c r="G66" s="106">
        <f t="shared" si="23"/>
        <v>11.448019801980198</v>
      </c>
      <c r="H66" s="107">
        <f t="shared" si="22"/>
        <v>11.441213653603034</v>
      </c>
      <c r="I66" s="107">
        <f t="shared" si="22"/>
        <v>10.880829015544041</v>
      </c>
      <c r="J66" s="107">
        <f t="shared" si="22"/>
        <v>12.289780077619664</v>
      </c>
      <c r="K66" s="108">
        <f t="shared" si="22"/>
        <v>11.968085106382979</v>
      </c>
      <c r="L66" s="167">
        <v>1616</v>
      </c>
      <c r="M66" s="104">
        <v>1582</v>
      </c>
      <c r="N66" s="104">
        <v>1544</v>
      </c>
      <c r="O66" s="104">
        <v>1546</v>
      </c>
      <c r="P66" s="104">
        <v>1504</v>
      </c>
      <c r="Q66" s="77"/>
    </row>
    <row r="67" spans="1:17">
      <c r="A67" s="104" t="s">
        <v>73</v>
      </c>
      <c r="B67" s="104">
        <v>376</v>
      </c>
      <c r="C67" s="104">
        <v>371</v>
      </c>
      <c r="D67" s="104">
        <v>330</v>
      </c>
      <c r="E67" s="104">
        <v>313</v>
      </c>
      <c r="F67" s="105">
        <v>331</v>
      </c>
      <c r="G67" s="106">
        <f t="shared" si="23"/>
        <v>17.255621844882974</v>
      </c>
      <c r="H67" s="107">
        <f t="shared" si="22"/>
        <v>16.046712802768166</v>
      </c>
      <c r="I67" s="107">
        <f t="shared" si="22"/>
        <v>14.467338886453311</v>
      </c>
      <c r="J67" s="107">
        <f t="shared" si="22"/>
        <v>14.639850327408793</v>
      </c>
      <c r="K67" s="108">
        <f t="shared" si="22"/>
        <v>15.784453981878874</v>
      </c>
      <c r="L67" s="167">
        <v>2179</v>
      </c>
      <c r="M67" s="104">
        <v>2312</v>
      </c>
      <c r="N67" s="104">
        <v>2281</v>
      </c>
      <c r="O67" s="104">
        <v>2138</v>
      </c>
      <c r="P67" s="104">
        <v>2097</v>
      </c>
      <c r="Q67" s="77"/>
    </row>
    <row r="68" spans="1:17">
      <c r="A68" s="104" t="s">
        <v>74</v>
      </c>
      <c r="B68" s="104">
        <v>104</v>
      </c>
      <c r="C68" s="104">
        <v>97</v>
      </c>
      <c r="D68" s="104">
        <v>83</v>
      </c>
      <c r="E68" s="104">
        <v>83</v>
      </c>
      <c r="F68" s="105">
        <v>66</v>
      </c>
      <c r="G68" s="106">
        <f t="shared" si="23"/>
        <v>11.804767309875142</v>
      </c>
      <c r="H68" s="107">
        <f t="shared" si="22"/>
        <v>11.371629542790153</v>
      </c>
      <c r="I68" s="107">
        <f t="shared" si="22"/>
        <v>10.109622411693058</v>
      </c>
      <c r="J68" s="107">
        <f t="shared" si="22"/>
        <v>9.606481481481481</v>
      </c>
      <c r="K68" s="108">
        <f t="shared" si="22"/>
        <v>8.1180811808118083</v>
      </c>
      <c r="L68" s="167">
        <v>881</v>
      </c>
      <c r="M68" s="104">
        <v>853</v>
      </c>
      <c r="N68" s="104">
        <v>821</v>
      </c>
      <c r="O68" s="104">
        <v>864</v>
      </c>
      <c r="P68" s="104">
        <v>813</v>
      </c>
      <c r="Q68" s="77"/>
    </row>
    <row r="69" spans="1:17">
      <c r="A69" s="104" t="s">
        <v>75</v>
      </c>
      <c r="B69" s="104">
        <v>566</v>
      </c>
      <c r="C69" s="104">
        <v>616</v>
      </c>
      <c r="D69" s="104">
        <v>656</v>
      </c>
      <c r="E69" s="104">
        <v>608</v>
      </c>
      <c r="F69" s="105">
        <v>585</v>
      </c>
      <c r="G69" s="106">
        <f t="shared" si="23"/>
        <v>14.111194215906259</v>
      </c>
      <c r="H69" s="107">
        <f t="shared" si="22"/>
        <v>15.65438373570521</v>
      </c>
      <c r="I69" s="107">
        <f t="shared" si="22"/>
        <v>17.141363992683566</v>
      </c>
      <c r="J69" s="107">
        <f t="shared" si="22"/>
        <v>15.796310730059757</v>
      </c>
      <c r="K69" s="108">
        <f t="shared" si="22"/>
        <v>16.272600834492351</v>
      </c>
      <c r="L69" s="167">
        <v>4011</v>
      </c>
      <c r="M69" s="104">
        <v>3935</v>
      </c>
      <c r="N69" s="104">
        <v>3827</v>
      </c>
      <c r="O69" s="104">
        <v>3849</v>
      </c>
      <c r="P69" s="104">
        <v>3595</v>
      </c>
      <c r="Q69" s="77"/>
    </row>
    <row r="70" spans="1:17">
      <c r="A70" s="104" t="s">
        <v>76</v>
      </c>
      <c r="B70" s="104">
        <v>327</v>
      </c>
      <c r="C70" s="104">
        <v>298</v>
      </c>
      <c r="D70" s="104">
        <v>272</v>
      </c>
      <c r="E70" s="104">
        <v>276</v>
      </c>
      <c r="F70" s="105">
        <v>268</v>
      </c>
      <c r="G70" s="106">
        <f t="shared" si="23"/>
        <v>14.863636363636365</v>
      </c>
      <c r="H70" s="107">
        <f t="shared" si="22"/>
        <v>13.977485928705441</v>
      </c>
      <c r="I70" s="107">
        <f t="shared" si="22"/>
        <v>13.425468904244816</v>
      </c>
      <c r="J70" s="107">
        <f t="shared" si="22"/>
        <v>13.883299798792756</v>
      </c>
      <c r="K70" s="108">
        <f t="shared" si="22"/>
        <v>14.194915254237289</v>
      </c>
      <c r="L70" s="167">
        <v>2200</v>
      </c>
      <c r="M70" s="104">
        <v>2132</v>
      </c>
      <c r="N70" s="104">
        <v>2026</v>
      </c>
      <c r="O70" s="104">
        <v>1988</v>
      </c>
      <c r="P70" s="104">
        <v>1888</v>
      </c>
      <c r="Q70" s="77"/>
    </row>
    <row r="71" spans="1:17">
      <c r="A71" s="104" t="s">
        <v>77</v>
      </c>
      <c r="B71" s="104">
        <v>104</v>
      </c>
      <c r="C71" s="104">
        <v>99</v>
      </c>
      <c r="D71" s="104">
        <v>84</v>
      </c>
      <c r="E71" s="104">
        <v>93</v>
      </c>
      <c r="F71" s="105">
        <v>88</v>
      </c>
      <c r="G71" s="106">
        <f t="shared" si="23"/>
        <v>19.402985074626866</v>
      </c>
      <c r="H71" s="107">
        <f t="shared" si="22"/>
        <v>18.539325842696631</v>
      </c>
      <c r="I71" s="107">
        <f t="shared" si="22"/>
        <v>15.909090909090908</v>
      </c>
      <c r="J71" s="107">
        <f t="shared" si="22"/>
        <v>18.452380952380953</v>
      </c>
      <c r="K71" s="108">
        <f t="shared" si="22"/>
        <v>17.741935483870968</v>
      </c>
      <c r="L71" s="167">
        <v>536</v>
      </c>
      <c r="M71" s="104">
        <v>534</v>
      </c>
      <c r="N71" s="104">
        <v>528</v>
      </c>
      <c r="O71" s="104">
        <v>504</v>
      </c>
      <c r="P71" s="104">
        <v>496</v>
      </c>
      <c r="Q71" s="77"/>
    </row>
    <row r="72" spans="1:17">
      <c r="A72" s="104" t="s">
        <v>78</v>
      </c>
      <c r="B72" s="104">
        <v>243</v>
      </c>
      <c r="C72" s="104">
        <v>258</v>
      </c>
      <c r="D72" s="104">
        <v>202</v>
      </c>
      <c r="E72" s="104">
        <v>203</v>
      </c>
      <c r="F72" s="105">
        <v>222</v>
      </c>
      <c r="G72" s="106">
        <f t="shared" si="23"/>
        <v>14.772036474164132</v>
      </c>
      <c r="H72" s="107">
        <f t="shared" si="22"/>
        <v>15.338882282996433</v>
      </c>
      <c r="I72" s="107">
        <f t="shared" si="22"/>
        <v>12.531017369727046</v>
      </c>
      <c r="J72" s="107">
        <f t="shared" si="22"/>
        <v>13.346482577251809</v>
      </c>
      <c r="K72" s="108">
        <f t="shared" si="22"/>
        <v>14.42495126705653</v>
      </c>
      <c r="L72" s="167">
        <v>1645</v>
      </c>
      <c r="M72" s="104">
        <v>1682</v>
      </c>
      <c r="N72" s="104">
        <v>1612</v>
      </c>
      <c r="O72" s="104">
        <v>1521</v>
      </c>
      <c r="P72" s="104">
        <v>1539</v>
      </c>
      <c r="Q72" s="77"/>
    </row>
    <row r="73" spans="1:17">
      <c r="A73" s="104" t="s">
        <v>79</v>
      </c>
      <c r="B73" s="104">
        <v>56</v>
      </c>
      <c r="C73" s="104">
        <v>48</v>
      </c>
      <c r="D73" s="104">
        <v>55</v>
      </c>
      <c r="E73" s="104">
        <v>64</v>
      </c>
      <c r="F73" s="105">
        <v>64</v>
      </c>
      <c r="G73" s="106">
        <f t="shared" si="23"/>
        <v>13.270142180094787</v>
      </c>
      <c r="H73" s="107">
        <f t="shared" si="23"/>
        <v>11.76470588235294</v>
      </c>
      <c r="I73" s="107">
        <f t="shared" si="23"/>
        <v>13.924050632911392</v>
      </c>
      <c r="J73" s="107">
        <f t="shared" si="23"/>
        <v>15.724815724815725</v>
      </c>
      <c r="K73" s="108">
        <f t="shared" si="23"/>
        <v>17.250673854447442</v>
      </c>
      <c r="L73" s="167">
        <v>422</v>
      </c>
      <c r="M73" s="104">
        <v>408</v>
      </c>
      <c r="N73" s="104">
        <v>395</v>
      </c>
      <c r="O73" s="104">
        <v>407</v>
      </c>
      <c r="P73" s="104">
        <v>371</v>
      </c>
      <c r="Q73" s="77"/>
    </row>
    <row r="74" spans="1:17">
      <c r="A74" s="104" t="s">
        <v>80</v>
      </c>
      <c r="B74" s="104">
        <v>989</v>
      </c>
      <c r="C74" s="104">
        <v>842</v>
      </c>
      <c r="D74" s="104">
        <v>845</v>
      </c>
      <c r="E74" s="104">
        <v>829</v>
      </c>
      <c r="F74" s="105">
        <v>899</v>
      </c>
      <c r="G74" s="106">
        <f t="shared" si="23"/>
        <v>15.238828967642526</v>
      </c>
      <c r="H74" s="107">
        <f t="shared" si="23"/>
        <v>12.736348510058992</v>
      </c>
      <c r="I74" s="107">
        <f t="shared" si="23"/>
        <v>14.064580559254328</v>
      </c>
      <c r="J74" s="107">
        <f t="shared" si="23"/>
        <v>13.914065122524338</v>
      </c>
      <c r="K74" s="108">
        <f t="shared" si="23"/>
        <v>15.626629584564574</v>
      </c>
      <c r="L74" s="167">
        <v>6490</v>
      </c>
      <c r="M74" s="104">
        <v>6611</v>
      </c>
      <c r="N74" s="104">
        <v>6008</v>
      </c>
      <c r="O74" s="104">
        <v>5958</v>
      </c>
      <c r="P74" s="104">
        <v>5753</v>
      </c>
      <c r="Q74" s="77"/>
    </row>
    <row r="75" spans="1:17">
      <c r="A75" s="104" t="s">
        <v>81</v>
      </c>
      <c r="B75" s="104">
        <v>93</v>
      </c>
      <c r="C75" s="104">
        <v>100</v>
      </c>
      <c r="D75" s="104">
        <v>86</v>
      </c>
      <c r="E75" s="104">
        <v>87</v>
      </c>
      <c r="F75" s="105">
        <v>91</v>
      </c>
      <c r="G75" s="106">
        <f t="shared" si="23"/>
        <v>14.198473282442748</v>
      </c>
      <c r="H75" s="107">
        <f t="shared" si="23"/>
        <v>15.128593040847202</v>
      </c>
      <c r="I75" s="107">
        <f t="shared" si="23"/>
        <v>15.275310834813499</v>
      </c>
      <c r="J75" s="107">
        <f t="shared" si="23"/>
        <v>13.636363636363635</v>
      </c>
      <c r="K75" s="108">
        <f t="shared" si="23"/>
        <v>14.421553090332806</v>
      </c>
      <c r="L75" s="167">
        <v>655</v>
      </c>
      <c r="M75" s="104">
        <v>661</v>
      </c>
      <c r="N75" s="104">
        <v>563</v>
      </c>
      <c r="O75" s="104">
        <v>638</v>
      </c>
      <c r="P75" s="104">
        <v>631</v>
      </c>
      <c r="Q75" s="77"/>
    </row>
    <row r="76" spans="1:17">
      <c r="A76" s="104" t="s">
        <v>82</v>
      </c>
      <c r="B76" s="104">
        <v>516</v>
      </c>
      <c r="C76" s="104">
        <v>513</v>
      </c>
      <c r="D76" s="104">
        <v>492</v>
      </c>
      <c r="E76" s="104">
        <v>508</v>
      </c>
      <c r="F76" s="105">
        <v>456</v>
      </c>
      <c r="G76" s="106">
        <f t="shared" si="23"/>
        <v>13.964817320703654</v>
      </c>
      <c r="H76" s="107">
        <f t="shared" si="23"/>
        <v>14.112792297111417</v>
      </c>
      <c r="I76" s="107">
        <f t="shared" si="23"/>
        <v>13.520197856553997</v>
      </c>
      <c r="J76" s="107">
        <f t="shared" si="23"/>
        <v>14.257648049396575</v>
      </c>
      <c r="K76" s="108">
        <f t="shared" si="23"/>
        <v>13.352855051244509</v>
      </c>
      <c r="L76" s="167">
        <v>3695</v>
      </c>
      <c r="M76" s="104">
        <v>3635</v>
      </c>
      <c r="N76" s="104">
        <v>3639</v>
      </c>
      <c r="O76" s="104">
        <v>3563</v>
      </c>
      <c r="P76" s="104">
        <v>3415</v>
      </c>
      <c r="Q76" s="77"/>
    </row>
    <row r="77" spans="1:17">
      <c r="A77" s="104" t="s">
        <v>50</v>
      </c>
      <c r="B77" s="104">
        <v>4</v>
      </c>
      <c r="C77" s="104">
        <v>2</v>
      </c>
      <c r="D77" s="104">
        <v>6</v>
      </c>
      <c r="E77" s="104">
        <v>4</v>
      </c>
      <c r="F77" s="105">
        <v>10</v>
      </c>
      <c r="G77" s="204" t="s">
        <v>83</v>
      </c>
      <c r="H77" s="205" t="s">
        <v>83</v>
      </c>
      <c r="I77" s="205" t="s">
        <v>83</v>
      </c>
      <c r="J77" s="205" t="s">
        <v>83</v>
      </c>
      <c r="K77" s="206" t="s">
        <v>83</v>
      </c>
      <c r="L77" s="207">
        <v>145</v>
      </c>
      <c r="M77" s="205">
        <v>151</v>
      </c>
      <c r="N77" s="205">
        <v>129</v>
      </c>
      <c r="O77" s="205">
        <v>132</v>
      </c>
      <c r="P77" s="205">
        <v>170</v>
      </c>
      <c r="Q77" s="77"/>
    </row>
    <row r="78" spans="1:17">
      <c r="A78" s="169" t="s">
        <v>43</v>
      </c>
      <c r="B78" s="169">
        <v>8550</v>
      </c>
      <c r="C78" s="169">
        <v>8345</v>
      </c>
      <c r="D78" s="169">
        <v>8062</v>
      </c>
      <c r="E78" s="169">
        <v>8398</v>
      </c>
      <c r="F78" s="168">
        <v>8234</v>
      </c>
      <c r="G78" s="208">
        <f t="shared" ref="G78:K78" si="24">B78/L78*100</f>
        <v>13.645068624321736</v>
      </c>
      <c r="H78" s="208">
        <f t="shared" si="24"/>
        <v>13.26329508248832</v>
      </c>
      <c r="I78" s="208">
        <f t="shared" si="24"/>
        <v>13.228754738033901</v>
      </c>
      <c r="J78" s="208">
        <f t="shared" si="24"/>
        <v>13.685994589485349</v>
      </c>
      <c r="K78" s="209">
        <f t="shared" si="24"/>
        <v>14.157009731439771</v>
      </c>
      <c r="L78" s="169">
        <v>62660</v>
      </c>
      <c r="M78" s="169">
        <v>62918</v>
      </c>
      <c r="N78" s="169">
        <v>60943</v>
      </c>
      <c r="O78" s="169">
        <v>61362</v>
      </c>
      <c r="P78" s="169">
        <v>58162</v>
      </c>
      <c r="Q78" s="77"/>
    </row>
    <row r="79" spans="1:17">
      <c r="A79" s="210" t="s">
        <v>282</v>
      </c>
      <c r="Q79" s="77"/>
    </row>
    <row r="80" spans="1:17">
      <c r="A80" s="210"/>
    </row>
    <row r="82" spans="1:17" s="41" customFormat="1" ht="18" customHeight="1">
      <c r="A82" s="103" t="str">
        <f>Contents!B37</f>
        <v>Table 28: Number and percentage of elective caesarean sections, by DHB of residence, 2009–2013</v>
      </c>
    </row>
    <row r="83" spans="1:17">
      <c r="A83" s="390" t="s">
        <v>226</v>
      </c>
      <c r="B83" s="378" t="s">
        <v>119</v>
      </c>
      <c r="C83" s="378"/>
      <c r="D83" s="378"/>
      <c r="E83" s="378"/>
      <c r="F83" s="379"/>
      <c r="G83" s="397" t="s">
        <v>297</v>
      </c>
      <c r="H83" s="378"/>
      <c r="I83" s="378"/>
      <c r="J83" s="378"/>
      <c r="K83" s="379"/>
      <c r="L83" s="378" t="s">
        <v>27</v>
      </c>
      <c r="M83" s="378"/>
      <c r="N83" s="378"/>
      <c r="O83" s="378"/>
      <c r="P83" s="378"/>
    </row>
    <row r="84" spans="1:17">
      <c r="A84" s="383"/>
      <c r="B84" s="150">
        <v>2009</v>
      </c>
      <c r="C84" s="150">
        <v>2010</v>
      </c>
      <c r="D84" s="150">
        <v>2011</v>
      </c>
      <c r="E84" s="150">
        <v>2012</v>
      </c>
      <c r="F84" s="185">
        <v>2013</v>
      </c>
      <c r="G84" s="214">
        <f>B84</f>
        <v>2009</v>
      </c>
      <c r="H84" s="150">
        <f t="shared" ref="H84" si="25">C84</f>
        <v>2010</v>
      </c>
      <c r="I84" s="150">
        <f t="shared" ref="I84" si="26">D84</f>
        <v>2011</v>
      </c>
      <c r="J84" s="150">
        <f t="shared" ref="J84" si="27">E84</f>
        <v>2012</v>
      </c>
      <c r="K84" s="185">
        <f t="shared" ref="K84" si="28">F84</f>
        <v>2013</v>
      </c>
      <c r="L84" s="150">
        <f t="shared" ref="L84" si="29">G84</f>
        <v>2009</v>
      </c>
      <c r="M84" s="150">
        <f t="shared" ref="M84" si="30">H84</f>
        <v>2010</v>
      </c>
      <c r="N84" s="150">
        <f t="shared" ref="N84" si="31">I84</f>
        <v>2011</v>
      </c>
      <c r="O84" s="150">
        <f t="shared" ref="O84" si="32">J84</f>
        <v>2012</v>
      </c>
      <c r="P84" s="150">
        <f t="shared" ref="P84" si="33">K84</f>
        <v>2013</v>
      </c>
    </row>
    <row r="85" spans="1:17">
      <c r="A85" s="216" t="s">
        <v>63</v>
      </c>
      <c r="B85" s="104">
        <v>103</v>
      </c>
      <c r="C85" s="104">
        <v>111</v>
      </c>
      <c r="D85" s="104">
        <v>116</v>
      </c>
      <c r="E85" s="104">
        <v>109</v>
      </c>
      <c r="F85" s="105">
        <v>116</v>
      </c>
      <c r="G85" s="106">
        <f>B85/L85*100</f>
        <v>4.5879732739420938</v>
      </c>
      <c r="H85" s="107">
        <f t="shared" ref="H85:H104" si="34">C85/M85*100</f>
        <v>4.6000828843762953</v>
      </c>
      <c r="I85" s="107">
        <f t="shared" ref="I85:I104" si="35">D85/N85*100</f>
        <v>5.1785714285714288</v>
      </c>
      <c r="J85" s="107">
        <f t="shared" ref="J85:J104" si="36">E85/O85*100</f>
        <v>4.857397504456328</v>
      </c>
      <c r="K85" s="108">
        <f t="shared" ref="K85:K104" si="37">F85/P85*100</f>
        <v>5.5742431523306104</v>
      </c>
      <c r="L85" s="167">
        <v>2245</v>
      </c>
      <c r="M85" s="104">
        <v>2413</v>
      </c>
      <c r="N85" s="104">
        <v>2240</v>
      </c>
      <c r="O85" s="104">
        <v>2244</v>
      </c>
      <c r="P85" s="104">
        <v>2081</v>
      </c>
    </row>
    <row r="86" spans="1:17">
      <c r="A86" s="104" t="s">
        <v>64</v>
      </c>
      <c r="B86" s="104">
        <v>936</v>
      </c>
      <c r="C86" s="104">
        <v>931</v>
      </c>
      <c r="D86" s="104">
        <v>934</v>
      </c>
      <c r="E86" s="104">
        <v>1047</v>
      </c>
      <c r="F86" s="105">
        <v>1028</v>
      </c>
      <c r="G86" s="106">
        <f t="shared" ref="G86:G104" si="38">B86/L86*100</f>
        <v>12.335266209804956</v>
      </c>
      <c r="H86" s="107">
        <f t="shared" si="34"/>
        <v>12.067401166558652</v>
      </c>
      <c r="I86" s="107">
        <f t="shared" si="35"/>
        <v>12.01440699768459</v>
      </c>
      <c r="J86" s="107">
        <f t="shared" si="36"/>
        <v>13.241431642848109</v>
      </c>
      <c r="K86" s="108">
        <f t="shared" si="37"/>
        <v>13.587100185038329</v>
      </c>
      <c r="L86" s="167">
        <v>7588</v>
      </c>
      <c r="M86" s="104">
        <v>7715</v>
      </c>
      <c r="N86" s="104">
        <v>7774</v>
      </c>
      <c r="O86" s="104">
        <v>7907</v>
      </c>
      <c r="P86" s="104">
        <v>7566</v>
      </c>
      <c r="Q86" s="77"/>
    </row>
    <row r="87" spans="1:17">
      <c r="A87" s="104" t="s">
        <v>65</v>
      </c>
      <c r="B87" s="104">
        <v>791</v>
      </c>
      <c r="C87" s="104">
        <v>893</v>
      </c>
      <c r="D87" s="104">
        <v>856</v>
      </c>
      <c r="E87" s="104">
        <v>957</v>
      </c>
      <c r="F87" s="105">
        <v>849</v>
      </c>
      <c r="G87" s="106">
        <f t="shared" si="38"/>
        <v>11.762081784386618</v>
      </c>
      <c r="H87" s="107">
        <f t="shared" si="34"/>
        <v>13.42655239813562</v>
      </c>
      <c r="I87" s="107">
        <f t="shared" si="35"/>
        <v>13.265147993181467</v>
      </c>
      <c r="J87" s="107">
        <f t="shared" si="36"/>
        <v>14.395306859205775</v>
      </c>
      <c r="K87" s="108">
        <f t="shared" si="37"/>
        <v>13.715670436187398</v>
      </c>
      <c r="L87" s="167">
        <v>6725</v>
      </c>
      <c r="M87" s="104">
        <v>6651</v>
      </c>
      <c r="N87" s="104">
        <v>6453</v>
      </c>
      <c r="O87" s="104">
        <v>6648</v>
      </c>
      <c r="P87" s="104">
        <v>6190</v>
      </c>
      <c r="Q87" s="77"/>
    </row>
    <row r="88" spans="1:17">
      <c r="A88" s="104" t="s">
        <v>66</v>
      </c>
      <c r="B88" s="104">
        <v>596</v>
      </c>
      <c r="C88" s="104">
        <v>695</v>
      </c>
      <c r="D88" s="104">
        <v>694</v>
      </c>
      <c r="E88" s="104">
        <v>779</v>
      </c>
      <c r="F88" s="105">
        <v>817</v>
      </c>
      <c r="G88" s="106">
        <f t="shared" si="38"/>
        <v>7.093549154963104</v>
      </c>
      <c r="H88" s="107">
        <f t="shared" si="34"/>
        <v>8.183209702107618</v>
      </c>
      <c r="I88" s="107">
        <f t="shared" si="35"/>
        <v>8.2188536238749403</v>
      </c>
      <c r="J88" s="107">
        <f t="shared" si="36"/>
        <v>9.0245597775718256</v>
      </c>
      <c r="K88" s="108">
        <f t="shared" si="37"/>
        <v>10.151590457256461</v>
      </c>
      <c r="L88" s="167">
        <v>8402</v>
      </c>
      <c r="M88" s="104">
        <v>8493</v>
      </c>
      <c r="N88" s="104">
        <v>8444</v>
      </c>
      <c r="O88" s="104">
        <v>8632</v>
      </c>
      <c r="P88" s="104">
        <v>8048</v>
      </c>
      <c r="Q88" s="77"/>
    </row>
    <row r="89" spans="1:17">
      <c r="A89" s="104" t="s">
        <v>67</v>
      </c>
      <c r="B89" s="104">
        <v>451</v>
      </c>
      <c r="C89" s="104">
        <v>436</v>
      </c>
      <c r="D89" s="104">
        <v>461</v>
      </c>
      <c r="E89" s="104">
        <v>497</v>
      </c>
      <c r="F89" s="105">
        <v>472</v>
      </c>
      <c r="G89" s="106">
        <f t="shared" si="38"/>
        <v>8.264614256917719</v>
      </c>
      <c r="H89" s="107">
        <f t="shared" si="34"/>
        <v>7.9678362573099415</v>
      </c>
      <c r="I89" s="107">
        <f t="shared" si="35"/>
        <v>8.6768304159608505</v>
      </c>
      <c r="J89" s="107">
        <f t="shared" si="36"/>
        <v>9.2088197146562916</v>
      </c>
      <c r="K89" s="108">
        <f t="shared" si="37"/>
        <v>9.3280632411067188</v>
      </c>
      <c r="L89" s="167">
        <v>5457</v>
      </c>
      <c r="M89" s="104">
        <v>5472</v>
      </c>
      <c r="N89" s="104">
        <v>5313</v>
      </c>
      <c r="O89" s="104">
        <v>5397</v>
      </c>
      <c r="P89" s="104">
        <v>5060</v>
      </c>
      <c r="Q89" s="77"/>
    </row>
    <row r="90" spans="1:17">
      <c r="A90" s="104" t="s">
        <v>68</v>
      </c>
      <c r="B90" s="104">
        <v>164</v>
      </c>
      <c r="C90" s="104">
        <v>167</v>
      </c>
      <c r="D90" s="104">
        <v>171</v>
      </c>
      <c r="E90" s="104">
        <v>177</v>
      </c>
      <c r="F90" s="105">
        <v>193</v>
      </c>
      <c r="G90" s="106">
        <f t="shared" si="38"/>
        <v>9.8854731766124164</v>
      </c>
      <c r="H90" s="107">
        <f t="shared" si="34"/>
        <v>10.450563204005006</v>
      </c>
      <c r="I90" s="107">
        <f t="shared" si="35"/>
        <v>10.877862595419847</v>
      </c>
      <c r="J90" s="107">
        <f t="shared" si="36"/>
        <v>11.456310679611651</v>
      </c>
      <c r="K90" s="108">
        <f t="shared" si="37"/>
        <v>13.80543633762518</v>
      </c>
      <c r="L90" s="167">
        <v>1659</v>
      </c>
      <c r="M90" s="104">
        <v>1598</v>
      </c>
      <c r="N90" s="104">
        <v>1572</v>
      </c>
      <c r="O90" s="104">
        <v>1545</v>
      </c>
      <c r="P90" s="104">
        <v>1398</v>
      </c>
      <c r="Q90" s="77"/>
    </row>
    <row r="91" spans="1:17">
      <c r="A91" s="104" t="s">
        <v>69</v>
      </c>
      <c r="B91" s="104">
        <v>278</v>
      </c>
      <c r="C91" s="104">
        <v>294</v>
      </c>
      <c r="D91" s="104">
        <v>273</v>
      </c>
      <c r="E91" s="104">
        <v>316</v>
      </c>
      <c r="F91" s="105">
        <v>285</v>
      </c>
      <c r="G91" s="106">
        <f t="shared" si="38"/>
        <v>9.4365241004752196</v>
      </c>
      <c r="H91" s="107">
        <f t="shared" si="34"/>
        <v>9.8393574297188753</v>
      </c>
      <c r="I91" s="107">
        <f t="shared" si="35"/>
        <v>9.6671388101983009</v>
      </c>
      <c r="J91" s="107">
        <f t="shared" si="36"/>
        <v>10.803418803418802</v>
      </c>
      <c r="K91" s="108">
        <f t="shared" si="37"/>
        <v>10.454878943506971</v>
      </c>
      <c r="L91" s="167">
        <v>2946</v>
      </c>
      <c r="M91" s="104">
        <v>2988</v>
      </c>
      <c r="N91" s="104">
        <v>2824</v>
      </c>
      <c r="O91" s="104">
        <v>2925</v>
      </c>
      <c r="P91" s="104">
        <v>2726</v>
      </c>
      <c r="Q91" s="77"/>
    </row>
    <row r="92" spans="1:17">
      <c r="A92" s="104" t="s">
        <v>70</v>
      </c>
      <c r="B92" s="104">
        <v>91</v>
      </c>
      <c r="C92" s="104">
        <v>68</v>
      </c>
      <c r="D92" s="104">
        <v>62</v>
      </c>
      <c r="E92" s="104">
        <v>64</v>
      </c>
      <c r="F92" s="105">
        <v>59</v>
      </c>
      <c r="G92" s="106">
        <f t="shared" si="38"/>
        <v>12.101063829787234</v>
      </c>
      <c r="H92" s="107">
        <f t="shared" si="34"/>
        <v>8.9473684210526319</v>
      </c>
      <c r="I92" s="107">
        <f t="shared" si="35"/>
        <v>8.4583901773533423</v>
      </c>
      <c r="J92" s="107">
        <f t="shared" si="36"/>
        <v>8.8520055325034583</v>
      </c>
      <c r="K92" s="108">
        <f t="shared" si="37"/>
        <v>8.4045584045584043</v>
      </c>
      <c r="L92" s="167">
        <v>752</v>
      </c>
      <c r="M92" s="104">
        <v>760</v>
      </c>
      <c r="N92" s="104">
        <v>733</v>
      </c>
      <c r="O92" s="104">
        <v>723</v>
      </c>
      <c r="P92" s="104">
        <v>702</v>
      </c>
      <c r="Q92" s="77"/>
    </row>
    <row r="93" spans="1:17">
      <c r="A93" s="104" t="s">
        <v>71</v>
      </c>
      <c r="B93" s="104">
        <v>244</v>
      </c>
      <c r="C93" s="104">
        <v>233</v>
      </c>
      <c r="D93" s="104">
        <v>223</v>
      </c>
      <c r="E93" s="104">
        <v>242</v>
      </c>
      <c r="F93" s="105">
        <v>236</v>
      </c>
      <c r="G93" s="106">
        <f t="shared" si="38"/>
        <v>10.120282040647034</v>
      </c>
      <c r="H93" s="107">
        <f t="shared" si="34"/>
        <v>9.9914236706689543</v>
      </c>
      <c r="I93" s="107">
        <f t="shared" si="35"/>
        <v>10.058637798827244</v>
      </c>
      <c r="J93" s="107">
        <f t="shared" si="36"/>
        <v>10.83743842364532</v>
      </c>
      <c r="K93" s="108">
        <f t="shared" si="37"/>
        <v>11.137328928739972</v>
      </c>
      <c r="L93" s="167">
        <v>2411</v>
      </c>
      <c r="M93" s="104">
        <v>2332</v>
      </c>
      <c r="N93" s="104">
        <v>2217</v>
      </c>
      <c r="O93" s="104">
        <v>2233</v>
      </c>
      <c r="P93" s="104">
        <v>2119</v>
      </c>
      <c r="Q93" s="77"/>
    </row>
    <row r="94" spans="1:17">
      <c r="A94" s="104" t="s">
        <v>72</v>
      </c>
      <c r="B94" s="104">
        <v>162</v>
      </c>
      <c r="C94" s="104">
        <v>179</v>
      </c>
      <c r="D94" s="104">
        <v>161</v>
      </c>
      <c r="E94" s="104">
        <v>205</v>
      </c>
      <c r="F94" s="105">
        <v>183</v>
      </c>
      <c r="G94" s="106">
        <f t="shared" si="38"/>
        <v>10.024752475247526</v>
      </c>
      <c r="H94" s="107">
        <f t="shared" si="34"/>
        <v>11.314791403286979</v>
      </c>
      <c r="I94" s="107">
        <f t="shared" si="35"/>
        <v>10.427461139896373</v>
      </c>
      <c r="J94" s="107">
        <f t="shared" si="36"/>
        <v>13.260025873221215</v>
      </c>
      <c r="K94" s="108">
        <f t="shared" si="37"/>
        <v>12.167553191489363</v>
      </c>
      <c r="L94" s="167">
        <v>1616</v>
      </c>
      <c r="M94" s="104">
        <v>1582</v>
      </c>
      <c r="N94" s="104">
        <v>1544</v>
      </c>
      <c r="O94" s="104">
        <v>1546</v>
      </c>
      <c r="P94" s="104">
        <v>1504</v>
      </c>
      <c r="Q94" s="77"/>
    </row>
    <row r="95" spans="1:17">
      <c r="A95" s="104" t="s">
        <v>73</v>
      </c>
      <c r="B95" s="104">
        <v>224</v>
      </c>
      <c r="C95" s="104">
        <v>231</v>
      </c>
      <c r="D95" s="104">
        <v>242</v>
      </c>
      <c r="E95" s="104">
        <v>255</v>
      </c>
      <c r="F95" s="105">
        <v>250</v>
      </c>
      <c r="G95" s="106">
        <f t="shared" si="38"/>
        <v>10.279944928866453</v>
      </c>
      <c r="H95" s="107">
        <f t="shared" si="34"/>
        <v>9.991349480968859</v>
      </c>
      <c r="I95" s="107">
        <f t="shared" si="35"/>
        <v>10.609381850065761</v>
      </c>
      <c r="J95" s="107">
        <f t="shared" si="36"/>
        <v>11.927034611786716</v>
      </c>
      <c r="K95" s="108">
        <f t="shared" si="37"/>
        <v>11.921793037672867</v>
      </c>
      <c r="L95" s="167">
        <v>2179</v>
      </c>
      <c r="M95" s="104">
        <v>2312</v>
      </c>
      <c r="N95" s="104">
        <v>2281</v>
      </c>
      <c r="O95" s="104">
        <v>2138</v>
      </c>
      <c r="P95" s="104">
        <v>2097</v>
      </c>
      <c r="Q95" s="77"/>
    </row>
    <row r="96" spans="1:17">
      <c r="A96" s="104" t="s">
        <v>74</v>
      </c>
      <c r="B96" s="104">
        <v>75</v>
      </c>
      <c r="C96" s="104">
        <v>84</v>
      </c>
      <c r="D96" s="104">
        <v>65</v>
      </c>
      <c r="E96" s="104">
        <v>84</v>
      </c>
      <c r="F96" s="105">
        <v>67</v>
      </c>
      <c r="G96" s="106">
        <f t="shared" si="38"/>
        <v>8.5130533484676505</v>
      </c>
      <c r="H96" s="107">
        <f t="shared" si="34"/>
        <v>9.847596717467761</v>
      </c>
      <c r="I96" s="107">
        <f t="shared" si="35"/>
        <v>7.917174177831912</v>
      </c>
      <c r="J96" s="107">
        <f t="shared" si="36"/>
        <v>9.7222222222222232</v>
      </c>
      <c r="K96" s="108">
        <f t="shared" si="37"/>
        <v>8.2410824108241076</v>
      </c>
      <c r="L96" s="167">
        <v>881</v>
      </c>
      <c r="M96" s="104">
        <v>853</v>
      </c>
      <c r="N96" s="104">
        <v>821</v>
      </c>
      <c r="O96" s="104">
        <v>864</v>
      </c>
      <c r="P96" s="104">
        <v>813</v>
      </c>
      <c r="Q96" s="77"/>
    </row>
    <row r="97" spans="1:17">
      <c r="A97" s="104" t="s">
        <v>75</v>
      </c>
      <c r="B97" s="104">
        <v>468</v>
      </c>
      <c r="C97" s="104">
        <v>494</v>
      </c>
      <c r="D97" s="104">
        <v>459</v>
      </c>
      <c r="E97" s="104">
        <v>486</v>
      </c>
      <c r="F97" s="105">
        <v>478</v>
      </c>
      <c r="G97" s="106">
        <f t="shared" si="38"/>
        <v>11.667913238593867</v>
      </c>
      <c r="H97" s="107">
        <f t="shared" si="34"/>
        <v>12.554002541296061</v>
      </c>
      <c r="I97" s="107">
        <f t="shared" si="35"/>
        <v>11.99372876927097</v>
      </c>
      <c r="J97" s="107">
        <f t="shared" si="36"/>
        <v>12.626656274356977</v>
      </c>
      <c r="K97" s="108">
        <f t="shared" si="37"/>
        <v>13.296244784422809</v>
      </c>
      <c r="L97" s="167">
        <v>4011</v>
      </c>
      <c r="M97" s="104">
        <v>3935</v>
      </c>
      <c r="N97" s="104">
        <v>3827</v>
      </c>
      <c r="O97" s="104">
        <v>3849</v>
      </c>
      <c r="P97" s="104">
        <v>3595</v>
      </c>
      <c r="Q97" s="77"/>
    </row>
    <row r="98" spans="1:17">
      <c r="A98" s="104" t="s">
        <v>76</v>
      </c>
      <c r="B98" s="104">
        <v>300</v>
      </c>
      <c r="C98" s="104">
        <v>250</v>
      </c>
      <c r="D98" s="104">
        <v>268</v>
      </c>
      <c r="E98" s="104">
        <v>227</v>
      </c>
      <c r="F98" s="105">
        <v>220</v>
      </c>
      <c r="G98" s="106">
        <f t="shared" si="38"/>
        <v>13.636363636363635</v>
      </c>
      <c r="H98" s="107">
        <f t="shared" si="34"/>
        <v>11.726078799249532</v>
      </c>
      <c r="I98" s="107">
        <f t="shared" si="35"/>
        <v>13.228035538005923</v>
      </c>
      <c r="J98" s="107">
        <f t="shared" si="36"/>
        <v>11.41851106639839</v>
      </c>
      <c r="K98" s="108">
        <f t="shared" si="37"/>
        <v>11.652542372881355</v>
      </c>
      <c r="L98" s="167">
        <v>2200</v>
      </c>
      <c r="M98" s="104">
        <v>2132</v>
      </c>
      <c r="N98" s="104">
        <v>2026</v>
      </c>
      <c r="O98" s="104">
        <v>1988</v>
      </c>
      <c r="P98" s="104">
        <v>1888</v>
      </c>
      <c r="Q98" s="77"/>
    </row>
    <row r="99" spans="1:17">
      <c r="A99" s="104" t="s">
        <v>77</v>
      </c>
      <c r="B99" s="104">
        <v>76</v>
      </c>
      <c r="C99" s="104">
        <v>70</v>
      </c>
      <c r="D99" s="104">
        <v>74</v>
      </c>
      <c r="E99" s="104">
        <v>61</v>
      </c>
      <c r="F99" s="105">
        <v>59</v>
      </c>
      <c r="G99" s="106">
        <f t="shared" si="38"/>
        <v>14.17910447761194</v>
      </c>
      <c r="H99" s="107">
        <f t="shared" si="34"/>
        <v>13.108614232209737</v>
      </c>
      <c r="I99" s="107">
        <f t="shared" si="35"/>
        <v>14.015151515151514</v>
      </c>
      <c r="J99" s="107">
        <f t="shared" si="36"/>
        <v>12.103174603174603</v>
      </c>
      <c r="K99" s="108">
        <f t="shared" si="37"/>
        <v>11.895161290322582</v>
      </c>
      <c r="L99" s="167">
        <v>536</v>
      </c>
      <c r="M99" s="104">
        <v>534</v>
      </c>
      <c r="N99" s="104">
        <v>528</v>
      </c>
      <c r="O99" s="104">
        <v>504</v>
      </c>
      <c r="P99" s="104">
        <v>496</v>
      </c>
      <c r="Q99" s="77"/>
    </row>
    <row r="100" spans="1:17">
      <c r="A100" s="104" t="s">
        <v>78</v>
      </c>
      <c r="B100" s="104">
        <v>206</v>
      </c>
      <c r="C100" s="104">
        <v>201</v>
      </c>
      <c r="D100" s="104">
        <v>235</v>
      </c>
      <c r="E100" s="104">
        <v>211</v>
      </c>
      <c r="F100" s="105">
        <v>231</v>
      </c>
      <c r="G100" s="106">
        <f t="shared" si="38"/>
        <v>12.522796352583587</v>
      </c>
      <c r="H100" s="107">
        <f t="shared" si="34"/>
        <v>11.950059453032106</v>
      </c>
      <c r="I100" s="107">
        <f t="shared" si="35"/>
        <v>14.578163771712157</v>
      </c>
      <c r="J100" s="107">
        <f t="shared" si="36"/>
        <v>13.872452333990795</v>
      </c>
      <c r="K100" s="108">
        <f t="shared" si="37"/>
        <v>15.009746588693956</v>
      </c>
      <c r="L100" s="167">
        <v>1645</v>
      </c>
      <c r="M100" s="104">
        <v>1682</v>
      </c>
      <c r="N100" s="104">
        <v>1612</v>
      </c>
      <c r="O100" s="104">
        <v>1521</v>
      </c>
      <c r="P100" s="104">
        <v>1539</v>
      </c>
      <c r="Q100" s="77"/>
    </row>
    <row r="101" spans="1:17">
      <c r="A101" s="104" t="s">
        <v>79</v>
      </c>
      <c r="B101" s="104">
        <v>45</v>
      </c>
      <c r="C101" s="104">
        <v>39</v>
      </c>
      <c r="D101" s="104">
        <v>37</v>
      </c>
      <c r="E101" s="104">
        <v>58</v>
      </c>
      <c r="F101" s="105">
        <v>35</v>
      </c>
      <c r="G101" s="106">
        <f t="shared" si="38"/>
        <v>10.66350710900474</v>
      </c>
      <c r="H101" s="107">
        <f t="shared" si="34"/>
        <v>9.5588235294117645</v>
      </c>
      <c r="I101" s="107">
        <f t="shared" si="35"/>
        <v>9.3670886075949369</v>
      </c>
      <c r="J101" s="107">
        <f t="shared" si="36"/>
        <v>14.250614250614252</v>
      </c>
      <c r="K101" s="108">
        <f t="shared" si="37"/>
        <v>9.433962264150944</v>
      </c>
      <c r="L101" s="167">
        <v>422</v>
      </c>
      <c r="M101" s="104">
        <v>408</v>
      </c>
      <c r="N101" s="104">
        <v>395</v>
      </c>
      <c r="O101" s="104">
        <v>407</v>
      </c>
      <c r="P101" s="104">
        <v>371</v>
      </c>
      <c r="Q101" s="77"/>
    </row>
    <row r="102" spans="1:17">
      <c r="A102" s="104" t="s">
        <v>80</v>
      </c>
      <c r="B102" s="104">
        <v>874</v>
      </c>
      <c r="C102" s="104">
        <v>931</v>
      </c>
      <c r="D102" s="104">
        <v>904</v>
      </c>
      <c r="E102" s="104">
        <v>797</v>
      </c>
      <c r="F102" s="105">
        <v>845</v>
      </c>
      <c r="G102" s="106">
        <f t="shared" si="38"/>
        <v>13.466872110939907</v>
      </c>
      <c r="H102" s="107">
        <f t="shared" si="34"/>
        <v>14.082589623355016</v>
      </c>
      <c r="I102" s="107">
        <f t="shared" si="35"/>
        <v>15.046604527296935</v>
      </c>
      <c r="J102" s="107">
        <f t="shared" si="36"/>
        <v>13.376972138301443</v>
      </c>
      <c r="K102" s="108">
        <f t="shared" si="37"/>
        <v>14.687988875369374</v>
      </c>
      <c r="L102" s="167">
        <v>6490</v>
      </c>
      <c r="M102" s="104">
        <v>6611</v>
      </c>
      <c r="N102" s="104">
        <v>6008</v>
      </c>
      <c r="O102" s="104">
        <v>5958</v>
      </c>
      <c r="P102" s="104">
        <v>5753</v>
      </c>
      <c r="Q102" s="77"/>
    </row>
    <row r="103" spans="1:17">
      <c r="A103" s="104" t="s">
        <v>81</v>
      </c>
      <c r="B103" s="104">
        <v>70</v>
      </c>
      <c r="C103" s="104">
        <v>77</v>
      </c>
      <c r="D103" s="104">
        <v>57</v>
      </c>
      <c r="E103" s="104">
        <v>79</v>
      </c>
      <c r="F103" s="105">
        <v>60</v>
      </c>
      <c r="G103" s="106">
        <f t="shared" si="38"/>
        <v>10.687022900763358</v>
      </c>
      <c r="H103" s="107">
        <f t="shared" si="34"/>
        <v>11.649016641452345</v>
      </c>
      <c r="I103" s="107">
        <f t="shared" si="35"/>
        <v>10.124333925399645</v>
      </c>
      <c r="J103" s="107">
        <f t="shared" si="36"/>
        <v>12.38244514106583</v>
      </c>
      <c r="K103" s="108">
        <f t="shared" si="37"/>
        <v>9.5087163232963547</v>
      </c>
      <c r="L103" s="167">
        <v>655</v>
      </c>
      <c r="M103" s="104">
        <v>661</v>
      </c>
      <c r="N103" s="104">
        <v>563</v>
      </c>
      <c r="O103" s="104">
        <v>638</v>
      </c>
      <c r="P103" s="104">
        <v>631</v>
      </c>
      <c r="Q103" s="77"/>
    </row>
    <row r="104" spans="1:17">
      <c r="A104" s="104" t="s">
        <v>82</v>
      </c>
      <c r="B104" s="104">
        <v>505</v>
      </c>
      <c r="C104" s="104">
        <v>477</v>
      </c>
      <c r="D104" s="104">
        <v>491</v>
      </c>
      <c r="E104" s="104">
        <v>492</v>
      </c>
      <c r="F104" s="105">
        <v>512</v>
      </c>
      <c r="G104" s="106">
        <f t="shared" si="38"/>
        <v>13.667117726657645</v>
      </c>
      <c r="H104" s="107">
        <f t="shared" si="34"/>
        <v>13.122420907840441</v>
      </c>
      <c r="I104" s="107">
        <f t="shared" si="35"/>
        <v>13.492717779609784</v>
      </c>
      <c r="J104" s="107">
        <f t="shared" si="36"/>
        <v>13.808588268313219</v>
      </c>
      <c r="K104" s="108">
        <f t="shared" si="37"/>
        <v>14.992679355783309</v>
      </c>
      <c r="L104" s="167">
        <v>3695</v>
      </c>
      <c r="M104" s="104">
        <v>3635</v>
      </c>
      <c r="N104" s="104">
        <v>3639</v>
      </c>
      <c r="O104" s="104">
        <v>3563</v>
      </c>
      <c r="P104" s="104">
        <v>3415</v>
      </c>
      <c r="Q104" s="77"/>
    </row>
    <row r="105" spans="1:17">
      <c r="A105" s="104" t="s">
        <v>50</v>
      </c>
      <c r="B105" s="104">
        <v>4</v>
      </c>
      <c r="C105" s="104">
        <v>4</v>
      </c>
      <c r="D105" s="104"/>
      <c r="E105" s="104">
        <v>3</v>
      </c>
      <c r="F105" s="105">
        <v>9</v>
      </c>
      <c r="G105" s="204" t="s">
        <v>83</v>
      </c>
      <c r="H105" s="205" t="s">
        <v>83</v>
      </c>
      <c r="I105" s="205" t="s">
        <v>83</v>
      </c>
      <c r="J105" s="205" t="s">
        <v>83</v>
      </c>
      <c r="K105" s="206" t="s">
        <v>83</v>
      </c>
      <c r="L105" s="207">
        <v>145</v>
      </c>
      <c r="M105" s="205">
        <v>151</v>
      </c>
      <c r="N105" s="205">
        <v>129</v>
      </c>
      <c r="O105" s="205">
        <v>132</v>
      </c>
      <c r="P105" s="205">
        <v>170</v>
      </c>
      <c r="Q105" s="77"/>
    </row>
    <row r="106" spans="1:17">
      <c r="A106" s="169" t="s">
        <v>43</v>
      </c>
      <c r="B106" s="169">
        <v>6663</v>
      </c>
      <c r="C106" s="169">
        <v>6865</v>
      </c>
      <c r="D106" s="169">
        <v>6783</v>
      </c>
      <c r="E106" s="169">
        <v>7146</v>
      </c>
      <c r="F106" s="168">
        <v>7004</v>
      </c>
      <c r="G106" s="208">
        <f t="shared" ref="G106" si="39">B106/L106*100</f>
        <v>10.633578040217044</v>
      </c>
      <c r="H106" s="208">
        <f t="shared" ref="H106" si="40">C106/M106*100</f>
        <v>10.911027051082362</v>
      </c>
      <c r="I106" s="208">
        <f t="shared" ref="I106" si="41">D106/N106*100</f>
        <v>11.130072362699572</v>
      </c>
      <c r="J106" s="208">
        <f t="shared" ref="J106" si="42">E106/O106*100</f>
        <v>11.645643883836902</v>
      </c>
      <c r="K106" s="209">
        <f t="shared" ref="K106" si="43">F106/P106*100</f>
        <v>12.042226883532203</v>
      </c>
      <c r="L106" s="169">
        <v>62660</v>
      </c>
      <c r="M106" s="169">
        <v>62918</v>
      </c>
      <c r="N106" s="169">
        <v>60943</v>
      </c>
      <c r="O106" s="169">
        <v>61362</v>
      </c>
      <c r="P106" s="169">
        <v>58162</v>
      </c>
      <c r="Q106" s="77"/>
    </row>
    <row r="107" spans="1:17">
      <c r="A107" s="210" t="s">
        <v>282</v>
      </c>
    </row>
  </sheetData>
  <mergeCells count="15">
    <mergeCell ref="B6:K6"/>
    <mergeCell ref="L6:U6"/>
    <mergeCell ref="A6:A7"/>
    <mergeCell ref="A25:A26"/>
    <mergeCell ref="H25:H26"/>
    <mergeCell ref="A83:A84"/>
    <mergeCell ref="B83:F83"/>
    <mergeCell ref="G83:K83"/>
    <mergeCell ref="L83:P83"/>
    <mergeCell ref="B25:D25"/>
    <mergeCell ref="E25:G25"/>
    <mergeCell ref="A55:A56"/>
    <mergeCell ref="B55:F55"/>
    <mergeCell ref="G55:K55"/>
    <mergeCell ref="L55:P5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9" fitToHeight="0" orientation="landscape" r:id="rId1"/>
  <headerFooter>
    <oddFooter>&amp;L&amp;8&amp;K01+022Maternity Tables 2013&amp;R&amp;8&amp;K01+022Page &amp;P of &amp;N</oddFooter>
  </headerFooter>
  <rowBreaks count="3" manualBreakCount="3">
    <brk id="22" max="16383" man="1"/>
    <brk id="52" max="16383" man="1"/>
    <brk id="8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pane ySplit="3" topLeftCell="A4" activePane="bottomLeft" state="frozen"/>
      <selection activeCell="B103" sqref="B103"/>
      <selection pane="bottomLeft" activeCell="A3" sqref="A3"/>
    </sheetView>
  </sheetViews>
  <sheetFormatPr defaultRowHeight="12"/>
  <cols>
    <col min="1" max="1" width="9.140625" style="79"/>
    <col min="2" max="9" width="13.140625" style="79" customWidth="1"/>
    <col min="10" max="16384" width="9.140625" style="79"/>
  </cols>
  <sheetData>
    <row r="1" spans="1:9">
      <c r="A1" s="334" t="s">
        <v>26</v>
      </c>
      <c r="B1" s="162"/>
      <c r="C1" s="334" t="s">
        <v>36</v>
      </c>
      <c r="D1" s="162"/>
      <c r="E1" s="162"/>
    </row>
    <row r="2" spans="1:9" ht="10.5" customHeight="1"/>
    <row r="3" spans="1:9" ht="19.5">
      <c r="A3" s="20" t="s">
        <v>120</v>
      </c>
    </row>
    <row r="5" spans="1:9" s="41" customFormat="1" ht="18" customHeight="1">
      <c r="A5" s="103" t="str">
        <f>Contents!B38</f>
        <v>Table 29: Number and percentage of women giving birth, by plurality, 2004–2013</v>
      </c>
    </row>
    <row r="6" spans="1:9">
      <c r="A6" s="390" t="s">
        <v>39</v>
      </c>
      <c r="B6" s="378" t="s">
        <v>27</v>
      </c>
      <c r="C6" s="378"/>
      <c r="D6" s="378"/>
      <c r="E6" s="378"/>
      <c r="F6" s="379"/>
      <c r="G6" s="378" t="s">
        <v>288</v>
      </c>
      <c r="H6" s="378"/>
      <c r="I6" s="378"/>
    </row>
    <row r="7" spans="1:9">
      <c r="A7" s="383"/>
      <c r="B7" s="150" t="s">
        <v>127</v>
      </c>
      <c r="C7" s="150" t="s">
        <v>128</v>
      </c>
      <c r="D7" s="150" t="s">
        <v>129</v>
      </c>
      <c r="E7" s="150" t="s">
        <v>50</v>
      </c>
      <c r="F7" s="185" t="s">
        <v>43</v>
      </c>
      <c r="G7" s="150" t="str">
        <f>B7</f>
        <v>Singleton</v>
      </c>
      <c r="H7" s="150" t="str">
        <f>C7</f>
        <v>Twin</v>
      </c>
      <c r="I7" s="150" t="str">
        <f>D7</f>
        <v>Multiple</v>
      </c>
    </row>
    <row r="8" spans="1:9">
      <c r="A8" s="174">
        <v>2004</v>
      </c>
      <c r="B8" s="172">
        <v>56614</v>
      </c>
      <c r="C8" s="172">
        <v>949</v>
      </c>
      <c r="D8" s="172">
        <v>8</v>
      </c>
      <c r="E8" s="172">
        <v>777</v>
      </c>
      <c r="F8" s="191">
        <v>58348</v>
      </c>
      <c r="G8" s="219">
        <f>B8/($F8-$E8)*100</f>
        <v>98.337704747181746</v>
      </c>
      <c r="H8" s="219">
        <f>C8/($F8-$E8)*100</f>
        <v>1.6483993677372288</v>
      </c>
      <c r="I8" s="252">
        <f>D8/($F8-$E8)*100</f>
        <v>1.3895885081030381E-2</v>
      </c>
    </row>
    <row r="9" spans="1:9">
      <c r="A9" s="174">
        <v>2005</v>
      </c>
      <c r="B9" s="172">
        <v>57444</v>
      </c>
      <c r="C9" s="172">
        <v>886</v>
      </c>
      <c r="D9" s="172">
        <v>12</v>
      </c>
      <c r="E9" s="172">
        <v>416</v>
      </c>
      <c r="F9" s="191">
        <v>58758</v>
      </c>
      <c r="G9" s="173">
        <f t="shared" ref="G9:I17" si="0">B9/($F9-$E9)*100</f>
        <v>98.460800109697985</v>
      </c>
      <c r="H9" s="173">
        <f t="shared" si="0"/>
        <v>1.5186315176030989</v>
      </c>
      <c r="I9" s="253">
        <f t="shared" si="0"/>
        <v>2.0568372698913304E-2</v>
      </c>
    </row>
    <row r="10" spans="1:9">
      <c r="A10" s="174">
        <v>2006</v>
      </c>
      <c r="B10" s="172">
        <v>59261</v>
      </c>
      <c r="C10" s="172">
        <v>882</v>
      </c>
      <c r="D10" s="172">
        <v>14</v>
      </c>
      <c r="E10" s="172">
        <v>384</v>
      </c>
      <c r="F10" s="191">
        <v>60541</v>
      </c>
      <c r="G10" s="173">
        <f t="shared" si="0"/>
        <v>98.510564024136841</v>
      </c>
      <c r="H10" s="173">
        <f t="shared" si="0"/>
        <v>1.466163538740296</v>
      </c>
      <c r="I10" s="253">
        <f t="shared" si="0"/>
        <v>2.3272437122861846E-2</v>
      </c>
    </row>
    <row r="11" spans="1:9">
      <c r="A11" s="174">
        <v>2007</v>
      </c>
      <c r="B11" s="172">
        <v>62578</v>
      </c>
      <c r="C11" s="172">
        <v>990</v>
      </c>
      <c r="D11" s="172">
        <v>10</v>
      </c>
      <c r="E11" s="172">
        <v>586</v>
      </c>
      <c r="F11" s="191">
        <v>64164</v>
      </c>
      <c r="G11" s="173">
        <f t="shared" si="0"/>
        <v>98.427128881059488</v>
      </c>
      <c r="H11" s="173">
        <f t="shared" si="0"/>
        <v>1.5571424077511089</v>
      </c>
      <c r="I11" s="253">
        <f t="shared" si="0"/>
        <v>1.572871118940514E-2</v>
      </c>
    </row>
    <row r="12" spans="1:9">
      <c r="A12" s="174">
        <v>2008</v>
      </c>
      <c r="B12" s="172">
        <v>63076</v>
      </c>
      <c r="C12" s="172">
        <v>940</v>
      </c>
      <c r="D12" s="172">
        <v>13</v>
      </c>
      <c r="E12" s="172">
        <v>594</v>
      </c>
      <c r="F12" s="191">
        <v>64623</v>
      </c>
      <c r="G12" s="173">
        <f t="shared" si="0"/>
        <v>98.511611925846097</v>
      </c>
      <c r="H12" s="173">
        <f t="shared" si="0"/>
        <v>1.468084774086742</v>
      </c>
      <c r="I12" s="253">
        <f t="shared" si="0"/>
        <v>2.0303300067157068E-2</v>
      </c>
    </row>
    <row r="13" spans="1:9">
      <c r="A13" s="174">
        <v>2009</v>
      </c>
      <c r="B13" s="172">
        <v>62733</v>
      </c>
      <c r="C13" s="172">
        <v>893</v>
      </c>
      <c r="D13" s="172">
        <v>20</v>
      </c>
      <c r="E13" s="172">
        <v>587</v>
      </c>
      <c r="F13" s="191">
        <v>64233</v>
      </c>
      <c r="G13" s="173">
        <f t="shared" si="0"/>
        <v>98.565502938126514</v>
      </c>
      <c r="H13" s="173">
        <f t="shared" si="0"/>
        <v>1.4030732489080224</v>
      </c>
      <c r="I13" s="253">
        <f t="shared" si="0"/>
        <v>3.1423812965465231E-2</v>
      </c>
    </row>
    <row r="14" spans="1:9">
      <c r="A14" s="174">
        <v>2010</v>
      </c>
      <c r="B14" s="172">
        <v>63021</v>
      </c>
      <c r="C14" s="172">
        <v>928</v>
      </c>
      <c r="D14" s="172">
        <v>18</v>
      </c>
      <c r="E14" s="172">
        <v>495</v>
      </c>
      <c r="F14" s="191">
        <v>64462</v>
      </c>
      <c r="G14" s="173">
        <f t="shared" si="0"/>
        <v>98.521112448606303</v>
      </c>
      <c r="H14" s="173">
        <f t="shared" si="0"/>
        <v>1.4507480419591352</v>
      </c>
      <c r="I14" s="253">
        <f t="shared" si="0"/>
        <v>2.8139509434552189E-2</v>
      </c>
    </row>
    <row r="15" spans="1:9">
      <c r="A15" s="174">
        <v>2011</v>
      </c>
      <c r="B15" s="172">
        <v>60976</v>
      </c>
      <c r="C15" s="172">
        <v>888</v>
      </c>
      <c r="D15" s="172">
        <v>15</v>
      </c>
      <c r="E15" s="172">
        <v>430</v>
      </c>
      <c r="F15" s="191">
        <v>62309</v>
      </c>
      <c r="G15" s="173">
        <f t="shared" si="0"/>
        <v>98.540700399166113</v>
      </c>
      <c r="H15" s="173">
        <f t="shared" si="0"/>
        <v>1.4350587436771765</v>
      </c>
      <c r="I15" s="253">
        <f t="shared" si="0"/>
        <v>2.424085715670906E-2</v>
      </c>
    </row>
    <row r="16" spans="1:9">
      <c r="A16" s="174">
        <v>2012</v>
      </c>
      <c r="B16" s="172">
        <v>61056</v>
      </c>
      <c r="C16" s="172">
        <v>874</v>
      </c>
      <c r="D16" s="172">
        <v>17</v>
      </c>
      <c r="E16" s="172">
        <v>386</v>
      </c>
      <c r="F16" s="191">
        <v>62333</v>
      </c>
      <c r="G16" s="173">
        <f t="shared" si="0"/>
        <v>98.561673688798493</v>
      </c>
      <c r="H16" s="173">
        <f t="shared" si="0"/>
        <v>1.4108834971830759</v>
      </c>
      <c r="I16" s="253">
        <f t="shared" si="0"/>
        <v>2.744281401843511E-2</v>
      </c>
    </row>
    <row r="17" spans="1:9">
      <c r="A17" s="188">
        <v>2013</v>
      </c>
      <c r="B17" s="189">
        <v>57993</v>
      </c>
      <c r="C17" s="189">
        <v>854</v>
      </c>
      <c r="D17" s="189">
        <v>13</v>
      </c>
      <c r="E17" s="189">
        <v>367</v>
      </c>
      <c r="F17" s="192">
        <v>59227</v>
      </c>
      <c r="G17" s="190">
        <f t="shared" si="0"/>
        <v>98.527013251783885</v>
      </c>
      <c r="H17" s="190">
        <f t="shared" si="0"/>
        <v>1.4509004417261298</v>
      </c>
      <c r="I17" s="254">
        <f t="shared" si="0"/>
        <v>2.2086306489976216E-2</v>
      </c>
    </row>
    <row r="18" spans="1:9" ht="12.75">
      <c r="A18" s="126"/>
    </row>
  </sheetData>
  <mergeCells count="3">
    <mergeCell ref="A6:A7"/>
    <mergeCell ref="B6:F6"/>
    <mergeCell ref="G6:I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&amp;L&amp;8&amp;K01+022Maternity Tables 2013&amp;R&amp;8&amp;K01+022Page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pane ySplit="3" topLeftCell="A4" activePane="bottomLeft" state="frozen"/>
      <selection activeCell="B103" sqref="B103"/>
      <selection pane="bottomLeft" activeCell="A3" sqref="A3"/>
    </sheetView>
  </sheetViews>
  <sheetFormatPr defaultRowHeight="12"/>
  <cols>
    <col min="1" max="1" width="15.7109375" style="79" customWidth="1"/>
    <col min="2" max="9" width="14.140625" style="79" customWidth="1"/>
    <col min="10" max="11" width="17.28515625" style="79" customWidth="1"/>
    <col min="12" max="16384" width="9.140625" style="79"/>
  </cols>
  <sheetData>
    <row r="1" spans="1:11">
      <c r="A1" s="334" t="s">
        <v>26</v>
      </c>
      <c r="B1" s="162"/>
      <c r="C1" s="334" t="s">
        <v>36</v>
      </c>
      <c r="D1" s="162"/>
      <c r="E1" s="162"/>
    </row>
    <row r="2" spans="1:11" ht="10.5" customHeight="1"/>
    <row r="3" spans="1:11" ht="19.5">
      <c r="A3" s="20" t="s">
        <v>130</v>
      </c>
    </row>
    <row r="5" spans="1:11" s="41" customFormat="1" ht="18" customHeight="1">
      <c r="A5" s="103" t="str">
        <f>Contents!B39</f>
        <v>Table 30: Number and percentage of obstetric interventions during labour and birth, by type of intervention, 2004–2013</v>
      </c>
    </row>
    <row r="6" spans="1:11" ht="18" customHeight="1">
      <c r="A6" s="388" t="s">
        <v>39</v>
      </c>
      <c r="B6" s="386" t="s">
        <v>135</v>
      </c>
      <c r="C6" s="386"/>
      <c r="D6" s="386"/>
      <c r="E6" s="387"/>
      <c r="F6" s="399" t="s">
        <v>298</v>
      </c>
      <c r="G6" s="386"/>
      <c r="H6" s="386"/>
      <c r="I6" s="387"/>
      <c r="J6" s="416" t="s">
        <v>137</v>
      </c>
      <c r="K6" s="386" t="s">
        <v>136</v>
      </c>
    </row>
    <row r="7" spans="1:11" ht="18" customHeight="1">
      <c r="A7" s="389"/>
      <c r="B7" s="143" t="s">
        <v>131</v>
      </c>
      <c r="C7" s="143" t="s">
        <v>132</v>
      </c>
      <c r="D7" s="143" t="s">
        <v>133</v>
      </c>
      <c r="E7" s="144" t="s">
        <v>134</v>
      </c>
      <c r="F7" s="145" t="str">
        <f>B7</f>
        <v>Induction</v>
      </c>
      <c r="G7" s="143" t="str">
        <f>C7</f>
        <v>Augmentation</v>
      </c>
      <c r="H7" s="143" t="str">
        <f>D7</f>
        <v>Epidural</v>
      </c>
      <c r="I7" s="144" t="str">
        <f>E7</f>
        <v>Episiotomy</v>
      </c>
      <c r="J7" s="417"/>
      <c r="K7" s="408"/>
    </row>
    <row r="8" spans="1:11">
      <c r="A8" s="174">
        <v>2004</v>
      </c>
      <c r="B8" s="172">
        <v>10220</v>
      </c>
      <c r="C8" s="172">
        <v>17448</v>
      </c>
      <c r="D8" s="172">
        <v>14022</v>
      </c>
      <c r="E8" s="191">
        <v>5493</v>
      </c>
      <c r="F8" s="165">
        <f>B8/$J8*100</f>
        <v>19.754518217840918</v>
      </c>
      <c r="G8" s="166">
        <f>C8/$J8*100</f>
        <v>33.725717599304147</v>
      </c>
      <c r="H8" s="166">
        <f>D8/$J8*100</f>
        <v>27.103508263264715</v>
      </c>
      <c r="I8" s="251">
        <f>E8/K8*100</f>
        <v>12.582751116710572</v>
      </c>
      <c r="J8" s="255">
        <v>51735</v>
      </c>
      <c r="K8" s="172">
        <v>43655</v>
      </c>
    </row>
    <row r="9" spans="1:11">
      <c r="A9" s="174">
        <v>2005</v>
      </c>
      <c r="B9" s="172">
        <v>9926</v>
      </c>
      <c r="C9" s="172">
        <v>16469</v>
      </c>
      <c r="D9" s="172">
        <v>14646</v>
      </c>
      <c r="E9" s="191">
        <v>5174</v>
      </c>
      <c r="F9" s="106">
        <f t="shared" ref="F9:H16" si="0">B9/$J9*100</f>
        <v>18.993857517365431</v>
      </c>
      <c r="G9" s="107">
        <f t="shared" si="0"/>
        <v>31.514188943531256</v>
      </c>
      <c r="H9" s="107">
        <f t="shared" si="0"/>
        <v>28.02579459997321</v>
      </c>
      <c r="I9" s="108">
        <f t="shared" ref="I9:I17" si="1">E9/K9*100</f>
        <v>11.71065139649631</v>
      </c>
      <c r="J9" s="255">
        <v>52259</v>
      </c>
      <c r="K9" s="172">
        <v>44182</v>
      </c>
    </row>
    <row r="10" spans="1:11">
      <c r="A10" s="174">
        <v>2006</v>
      </c>
      <c r="B10" s="172">
        <v>10335</v>
      </c>
      <c r="C10" s="172">
        <v>17350</v>
      </c>
      <c r="D10" s="172">
        <v>15013</v>
      </c>
      <c r="E10" s="191">
        <v>5404</v>
      </c>
      <c r="F10" s="106">
        <f t="shared" si="0"/>
        <v>19.427787281237663</v>
      </c>
      <c r="G10" s="107">
        <f t="shared" si="0"/>
        <v>32.614621125251425</v>
      </c>
      <c r="H10" s="107">
        <f t="shared" si="0"/>
        <v>28.221516250916405</v>
      </c>
      <c r="I10" s="108">
        <f t="shared" si="1"/>
        <v>12.087862926676509</v>
      </c>
      <c r="J10" s="255">
        <v>53197</v>
      </c>
      <c r="K10" s="172">
        <v>44706</v>
      </c>
    </row>
    <row r="11" spans="1:11">
      <c r="A11" s="174">
        <v>2007</v>
      </c>
      <c r="B11" s="172">
        <v>10412</v>
      </c>
      <c r="C11" s="172">
        <v>18175</v>
      </c>
      <c r="D11" s="172">
        <v>14969</v>
      </c>
      <c r="E11" s="191">
        <v>5859</v>
      </c>
      <c r="F11" s="106">
        <f t="shared" si="0"/>
        <v>18.507590031639946</v>
      </c>
      <c r="G11" s="107">
        <f t="shared" si="0"/>
        <v>32.306516406555517</v>
      </c>
      <c r="H11" s="107">
        <f t="shared" si="0"/>
        <v>26.607771339187313</v>
      </c>
      <c r="I11" s="108">
        <f t="shared" si="1"/>
        <v>12.277356355559281</v>
      </c>
      <c r="J11" s="255">
        <v>56258</v>
      </c>
      <c r="K11" s="172">
        <v>47722</v>
      </c>
    </row>
    <row r="12" spans="1:11">
      <c r="A12" s="174">
        <v>2008</v>
      </c>
      <c r="B12" s="172">
        <v>10360</v>
      </c>
      <c r="C12" s="172">
        <v>17276</v>
      </c>
      <c r="D12" s="172">
        <v>14799</v>
      </c>
      <c r="E12" s="191">
        <v>5739</v>
      </c>
      <c r="F12" s="106">
        <f t="shared" si="0"/>
        <v>18.261620630695742</v>
      </c>
      <c r="G12" s="107">
        <f t="shared" si="0"/>
        <v>30.452486294971003</v>
      </c>
      <c r="H12" s="107">
        <f t="shared" si="0"/>
        <v>26.0862667677284</v>
      </c>
      <c r="I12" s="108">
        <f t="shared" si="1"/>
        <v>11.887648362574311</v>
      </c>
      <c r="J12" s="255">
        <v>56731</v>
      </c>
      <c r="K12" s="172">
        <v>48277</v>
      </c>
    </row>
    <row r="13" spans="1:11">
      <c r="A13" s="174">
        <v>2009</v>
      </c>
      <c r="B13" s="172">
        <v>11138</v>
      </c>
      <c r="C13" s="172">
        <v>16270</v>
      </c>
      <c r="D13" s="172">
        <v>14484</v>
      </c>
      <c r="E13" s="191">
        <v>5857</v>
      </c>
      <c r="F13" s="106">
        <f t="shared" si="0"/>
        <v>19.89035126881797</v>
      </c>
      <c r="G13" s="107">
        <f t="shared" si="0"/>
        <v>29.055127953283211</v>
      </c>
      <c r="H13" s="107">
        <f t="shared" si="0"/>
        <v>25.865671375252248</v>
      </c>
      <c r="I13" s="108">
        <f t="shared" si="1"/>
        <v>12.344299955740089</v>
      </c>
      <c r="J13" s="255">
        <v>55997</v>
      </c>
      <c r="K13" s="172">
        <v>47447</v>
      </c>
    </row>
    <row r="14" spans="1:11">
      <c r="A14" s="174">
        <v>2010</v>
      </c>
      <c r="B14" s="172">
        <v>11342</v>
      </c>
      <c r="C14" s="172">
        <v>16399</v>
      </c>
      <c r="D14" s="172">
        <v>14289</v>
      </c>
      <c r="E14" s="191">
        <v>6144</v>
      </c>
      <c r="F14" s="106">
        <f t="shared" si="0"/>
        <v>20.234420994415999</v>
      </c>
      <c r="G14" s="107">
        <f t="shared" si="0"/>
        <v>29.256239630349846</v>
      </c>
      <c r="H14" s="107">
        <f t="shared" si="0"/>
        <v>25.491945123365383</v>
      </c>
      <c r="I14" s="108">
        <f t="shared" si="1"/>
        <v>12.878343254800035</v>
      </c>
      <c r="J14" s="255">
        <v>56053</v>
      </c>
      <c r="K14" s="172">
        <v>47708</v>
      </c>
    </row>
    <row r="15" spans="1:11">
      <c r="A15" s="174">
        <v>2011</v>
      </c>
      <c r="B15" s="172">
        <v>11983</v>
      </c>
      <c r="C15" s="172">
        <v>15007</v>
      </c>
      <c r="D15" s="172">
        <v>13691</v>
      </c>
      <c r="E15" s="191">
        <v>5650</v>
      </c>
      <c r="F15" s="106">
        <f t="shared" si="0"/>
        <v>22.125184638109303</v>
      </c>
      <c r="G15" s="107">
        <f t="shared" si="0"/>
        <v>27.708641063515511</v>
      </c>
      <c r="H15" s="107">
        <f t="shared" si="0"/>
        <v>25.278803545051698</v>
      </c>
      <c r="I15" s="108">
        <f t="shared" si="1"/>
        <v>12.256497028070632</v>
      </c>
      <c r="J15" s="255">
        <v>54160</v>
      </c>
      <c r="K15" s="172">
        <v>46098</v>
      </c>
    </row>
    <row r="16" spans="1:11">
      <c r="A16" s="174">
        <v>2012</v>
      </c>
      <c r="B16" s="172">
        <v>12281</v>
      </c>
      <c r="C16" s="172">
        <v>15221</v>
      </c>
      <c r="D16" s="172">
        <v>14179</v>
      </c>
      <c r="E16" s="191">
        <v>5656</v>
      </c>
      <c r="F16" s="106">
        <f t="shared" si="0"/>
        <v>22.651984653976687</v>
      </c>
      <c r="G16" s="107">
        <f t="shared" si="0"/>
        <v>28.074738084698243</v>
      </c>
      <c r="H16" s="107">
        <f t="shared" si="0"/>
        <v>26.152796222517338</v>
      </c>
      <c r="I16" s="108">
        <f t="shared" si="1"/>
        <v>12.344493430529486</v>
      </c>
      <c r="J16" s="255">
        <v>54216</v>
      </c>
      <c r="K16" s="172">
        <v>45818</v>
      </c>
    </row>
    <row r="17" spans="1:11">
      <c r="A17" s="188">
        <v>2013</v>
      </c>
      <c r="B17" s="189">
        <v>12462</v>
      </c>
      <c r="C17" s="189">
        <v>13695</v>
      </c>
      <c r="D17" s="189">
        <v>13822</v>
      </c>
      <c r="E17" s="192">
        <v>5705</v>
      </c>
      <c r="F17" s="112">
        <f>B17/$J17*100</f>
        <v>24.359826420110249</v>
      </c>
      <c r="G17" s="113">
        <f>C17/$J17*100</f>
        <v>26.770006646076862</v>
      </c>
      <c r="H17" s="113">
        <f>D17/$J17*100</f>
        <v>27.018257164079913</v>
      </c>
      <c r="I17" s="114">
        <f t="shared" si="1"/>
        <v>13.290932811480758</v>
      </c>
      <c r="J17" s="256">
        <v>51158</v>
      </c>
      <c r="K17" s="189">
        <v>42924</v>
      </c>
    </row>
    <row r="18" spans="1:11">
      <c r="A18" s="116" t="s">
        <v>273</v>
      </c>
    </row>
    <row r="19" spans="1:11">
      <c r="A19" s="210" t="s">
        <v>138</v>
      </c>
    </row>
    <row r="20" spans="1:11">
      <c r="A20" s="210" t="s">
        <v>139</v>
      </c>
    </row>
    <row r="21" spans="1:11">
      <c r="A21" s="210" t="s">
        <v>140</v>
      </c>
    </row>
    <row r="24" spans="1:11" s="41" customFormat="1" ht="18" customHeight="1">
      <c r="A24" s="103" t="str">
        <f>Contents!B40</f>
        <v>Table 31: Number and percentage of obstetric interventions during labour and birth, by type of intervention, age group, ethnic group and deprivation quintile of residence, 2013</v>
      </c>
    </row>
    <row r="25" spans="1:11" ht="18" customHeight="1">
      <c r="A25" s="388" t="s">
        <v>58</v>
      </c>
      <c r="B25" s="386" t="s">
        <v>135</v>
      </c>
      <c r="C25" s="386"/>
      <c r="D25" s="386"/>
      <c r="E25" s="387"/>
      <c r="F25" s="399" t="s">
        <v>298</v>
      </c>
      <c r="G25" s="386"/>
      <c r="H25" s="386"/>
      <c r="I25" s="387"/>
      <c r="J25" s="416" t="s">
        <v>137</v>
      </c>
      <c r="K25" s="386" t="s">
        <v>136</v>
      </c>
    </row>
    <row r="26" spans="1:11" ht="18" customHeight="1">
      <c r="A26" s="389"/>
      <c r="B26" s="143" t="s">
        <v>131</v>
      </c>
      <c r="C26" s="143" t="s">
        <v>132</v>
      </c>
      <c r="D26" s="143" t="s">
        <v>133</v>
      </c>
      <c r="E26" s="144" t="s">
        <v>134</v>
      </c>
      <c r="F26" s="145" t="str">
        <f>B26</f>
        <v>Induction</v>
      </c>
      <c r="G26" s="143" t="str">
        <f>C26</f>
        <v>Augmentation</v>
      </c>
      <c r="H26" s="143" t="str">
        <f>D26</f>
        <v>Epidural</v>
      </c>
      <c r="I26" s="144" t="str">
        <f>E26</f>
        <v>Episiotomy</v>
      </c>
      <c r="J26" s="417"/>
      <c r="K26" s="408"/>
    </row>
    <row r="27" spans="1:11">
      <c r="A27" s="147" t="s">
        <v>243</v>
      </c>
      <c r="B27" s="147"/>
      <c r="C27" s="147"/>
      <c r="D27" s="147"/>
      <c r="E27" s="147"/>
      <c r="F27" s="147"/>
      <c r="G27" s="147"/>
      <c r="H27" s="147"/>
      <c r="I27" s="147"/>
      <c r="J27" s="147"/>
      <c r="K27" s="147"/>
    </row>
    <row r="28" spans="1:11">
      <c r="A28" s="163" t="s">
        <v>43</v>
      </c>
      <c r="B28" s="163">
        <f>B17</f>
        <v>12462</v>
      </c>
      <c r="C28" s="163">
        <f t="shared" ref="C28:E28" si="2">C17</f>
        <v>13695</v>
      </c>
      <c r="D28" s="163">
        <f t="shared" si="2"/>
        <v>13822</v>
      </c>
      <c r="E28" s="183">
        <f t="shared" si="2"/>
        <v>5705</v>
      </c>
      <c r="F28" s="257">
        <f>B28/$J28*100</f>
        <v>24.359826420110249</v>
      </c>
      <c r="G28" s="258">
        <f>C28/$J28*100</f>
        <v>26.770006646076862</v>
      </c>
      <c r="H28" s="258">
        <f>D28/$J28*100</f>
        <v>27.018257164079913</v>
      </c>
      <c r="I28" s="259">
        <f>E28/K28*100</f>
        <v>13.290932811480758</v>
      </c>
      <c r="J28" s="183">
        <f>J17</f>
        <v>51158</v>
      </c>
      <c r="K28" s="162">
        <f>K17</f>
        <v>42924</v>
      </c>
    </row>
    <row r="29" spans="1:11">
      <c r="A29" s="147" t="s">
        <v>59</v>
      </c>
      <c r="B29" s="147"/>
      <c r="C29" s="147"/>
      <c r="D29" s="147"/>
      <c r="E29" s="147"/>
      <c r="F29" s="147"/>
      <c r="G29" s="147"/>
      <c r="H29" s="147"/>
      <c r="I29" s="147"/>
      <c r="J29" s="147"/>
      <c r="K29" s="147"/>
    </row>
    <row r="30" spans="1:11">
      <c r="A30" s="163" t="s">
        <v>60</v>
      </c>
      <c r="B30" s="163">
        <v>680</v>
      </c>
      <c r="C30" s="163">
        <v>1040</v>
      </c>
      <c r="D30" s="163">
        <v>901</v>
      </c>
      <c r="E30" s="183">
        <v>317</v>
      </c>
      <c r="F30" s="257">
        <f>B30/$J30*100</f>
        <v>21.18380062305296</v>
      </c>
      <c r="G30" s="258">
        <f>C30/$J30*100</f>
        <v>32.398753894080997</v>
      </c>
      <c r="H30" s="258">
        <f>D30/$J30*100</f>
        <v>28.068535825545172</v>
      </c>
      <c r="I30" s="259">
        <f>E30/K30*100</f>
        <v>11.431662459430219</v>
      </c>
      <c r="J30" s="183">
        <v>3210</v>
      </c>
      <c r="K30" s="162">
        <v>2773</v>
      </c>
    </row>
    <row r="31" spans="1:11">
      <c r="A31" s="163" t="s">
        <v>44</v>
      </c>
      <c r="B31" s="163">
        <v>2091</v>
      </c>
      <c r="C31" s="163">
        <v>2980</v>
      </c>
      <c r="D31" s="163">
        <v>2410</v>
      </c>
      <c r="E31" s="183">
        <v>846</v>
      </c>
      <c r="F31" s="260">
        <f t="shared" ref="F31:F35" si="3">B31/$J31*100</f>
        <v>20.774962742175855</v>
      </c>
      <c r="G31" s="161">
        <f t="shared" ref="G31:G35" si="4">C31/$J31*100</f>
        <v>29.607550919026327</v>
      </c>
      <c r="H31" s="161">
        <f t="shared" ref="H31:H35" si="5">D31/$J31*100</f>
        <v>23.944361649279681</v>
      </c>
      <c r="I31" s="186">
        <f t="shared" ref="I31:I35" si="6">E31/K31*100</f>
        <v>9.7274922387030003</v>
      </c>
      <c r="J31" s="183">
        <v>10065</v>
      </c>
      <c r="K31" s="162">
        <v>8697</v>
      </c>
    </row>
    <row r="32" spans="1:11">
      <c r="A32" s="163" t="s">
        <v>40</v>
      </c>
      <c r="B32" s="163">
        <v>3077</v>
      </c>
      <c r="C32" s="163">
        <v>3793</v>
      </c>
      <c r="D32" s="163">
        <v>3609</v>
      </c>
      <c r="E32" s="183">
        <v>1625</v>
      </c>
      <c r="F32" s="260">
        <f t="shared" si="3"/>
        <v>22.420577091227049</v>
      </c>
      <c r="G32" s="161">
        <f t="shared" si="4"/>
        <v>27.637714951909064</v>
      </c>
      <c r="H32" s="161">
        <f t="shared" si="5"/>
        <v>26.296997959778491</v>
      </c>
      <c r="I32" s="186">
        <f t="shared" si="6"/>
        <v>13.997760358342665</v>
      </c>
      <c r="J32" s="183">
        <v>13724</v>
      </c>
      <c r="K32" s="162">
        <v>11609</v>
      </c>
    </row>
    <row r="33" spans="1:11">
      <c r="A33" s="163" t="s">
        <v>41</v>
      </c>
      <c r="B33" s="163">
        <v>3576</v>
      </c>
      <c r="C33" s="163">
        <v>3762</v>
      </c>
      <c r="D33" s="163">
        <v>4173</v>
      </c>
      <c r="E33" s="183">
        <v>1871</v>
      </c>
      <c r="F33" s="260">
        <f t="shared" si="3"/>
        <v>24.928546531892646</v>
      </c>
      <c r="G33" s="161">
        <f t="shared" si="4"/>
        <v>26.225165562913904</v>
      </c>
      <c r="H33" s="161">
        <f t="shared" si="5"/>
        <v>29.090275357267341</v>
      </c>
      <c r="I33" s="186">
        <f t="shared" si="6"/>
        <v>15.700260132583704</v>
      </c>
      <c r="J33" s="183">
        <v>14345</v>
      </c>
      <c r="K33" s="162">
        <v>11917</v>
      </c>
    </row>
    <row r="34" spans="1:11">
      <c r="A34" s="163" t="s">
        <v>42</v>
      </c>
      <c r="B34" s="163">
        <v>2235</v>
      </c>
      <c r="C34" s="163">
        <v>1831</v>
      </c>
      <c r="D34" s="163">
        <v>2225</v>
      </c>
      <c r="E34" s="183">
        <v>872</v>
      </c>
      <c r="F34" s="260">
        <f t="shared" si="3"/>
        <v>28.123820309550773</v>
      </c>
      <c r="G34" s="161">
        <f t="shared" si="4"/>
        <v>23.040140933685667</v>
      </c>
      <c r="H34" s="161">
        <f t="shared" si="5"/>
        <v>27.997986661633323</v>
      </c>
      <c r="I34" s="186">
        <f t="shared" si="6"/>
        <v>13.490099009900991</v>
      </c>
      <c r="J34" s="183">
        <v>7947</v>
      </c>
      <c r="K34" s="162">
        <v>6464</v>
      </c>
    </row>
    <row r="35" spans="1:11">
      <c r="A35" s="163" t="s">
        <v>38</v>
      </c>
      <c r="B35" s="163">
        <v>803</v>
      </c>
      <c r="C35" s="163">
        <v>289</v>
      </c>
      <c r="D35" s="163">
        <v>504</v>
      </c>
      <c r="E35" s="183">
        <v>174</v>
      </c>
      <c r="F35" s="260">
        <f t="shared" si="3"/>
        <v>43.010176754151047</v>
      </c>
      <c r="G35" s="161">
        <f t="shared" si="4"/>
        <v>15.479378682378147</v>
      </c>
      <c r="H35" s="161">
        <f t="shared" si="5"/>
        <v>26.995179432244242</v>
      </c>
      <c r="I35" s="186">
        <f t="shared" si="6"/>
        <v>11.885245901639344</v>
      </c>
      <c r="J35" s="183">
        <v>1867</v>
      </c>
      <c r="K35" s="162">
        <v>1464</v>
      </c>
    </row>
    <row r="36" spans="1:11">
      <c r="A36" s="147" t="s">
        <v>61</v>
      </c>
      <c r="B36" s="147"/>
      <c r="C36" s="147"/>
      <c r="D36" s="147"/>
      <c r="E36" s="147"/>
      <c r="F36" s="35"/>
      <c r="G36" s="35"/>
      <c r="H36" s="35"/>
      <c r="I36" s="35"/>
      <c r="J36" s="147"/>
      <c r="K36" s="147"/>
    </row>
    <row r="37" spans="1:11">
      <c r="A37" s="238" t="s">
        <v>62</v>
      </c>
      <c r="B37" s="163">
        <v>2665</v>
      </c>
      <c r="C37" s="163">
        <v>3370</v>
      </c>
      <c r="D37" s="163">
        <v>2358</v>
      </c>
      <c r="E37" s="183">
        <v>645</v>
      </c>
      <c r="F37" s="260">
        <f t="shared" ref="F37:F40" si="7">B37/$J37*100</f>
        <v>20.298575672176096</v>
      </c>
      <c r="G37" s="161">
        <f t="shared" ref="G37:G40" si="8">C37/$J37*100</f>
        <v>25.66836773554726</v>
      </c>
      <c r="H37" s="161">
        <f t="shared" ref="H37:H40" si="9">D37/$J37*100</f>
        <v>17.960240688552059</v>
      </c>
      <c r="I37" s="186">
        <f t="shared" ref="I37:I40" si="10">E37/K37*100</f>
        <v>5.6253270538984825</v>
      </c>
      <c r="J37" s="183">
        <v>13129</v>
      </c>
      <c r="K37" s="162">
        <v>11466</v>
      </c>
    </row>
    <row r="38" spans="1:11">
      <c r="A38" s="238" t="s">
        <v>90</v>
      </c>
      <c r="B38" s="163">
        <v>1495</v>
      </c>
      <c r="C38" s="163">
        <v>1648</v>
      </c>
      <c r="D38" s="163">
        <v>1173</v>
      </c>
      <c r="E38" s="183">
        <v>432</v>
      </c>
      <c r="F38" s="260">
        <f t="shared" si="7"/>
        <v>26.04529616724739</v>
      </c>
      <c r="G38" s="161">
        <f t="shared" si="8"/>
        <v>28.710801393728225</v>
      </c>
      <c r="H38" s="161">
        <f t="shared" si="9"/>
        <v>20.435540069686411</v>
      </c>
      <c r="I38" s="186">
        <f t="shared" si="10"/>
        <v>8.9906347554630592</v>
      </c>
      <c r="J38" s="183">
        <v>5740</v>
      </c>
      <c r="K38" s="162">
        <v>4805</v>
      </c>
    </row>
    <row r="39" spans="1:11">
      <c r="A39" s="238" t="s">
        <v>47</v>
      </c>
      <c r="B39" s="163">
        <v>1838</v>
      </c>
      <c r="C39" s="163">
        <v>2235</v>
      </c>
      <c r="D39" s="163">
        <v>2538</v>
      </c>
      <c r="E39" s="183">
        <v>1449</v>
      </c>
      <c r="F39" s="260">
        <f t="shared" si="7"/>
        <v>26.290945501358891</v>
      </c>
      <c r="G39" s="161">
        <f t="shared" si="8"/>
        <v>31.969675296810184</v>
      </c>
      <c r="H39" s="161">
        <f t="shared" si="9"/>
        <v>36.303819196109281</v>
      </c>
      <c r="I39" s="186">
        <f t="shared" si="10"/>
        <v>26.051779935275082</v>
      </c>
      <c r="J39" s="183">
        <v>6991</v>
      </c>
      <c r="K39" s="162">
        <v>5562</v>
      </c>
    </row>
    <row r="40" spans="1:11">
      <c r="A40" s="238" t="s">
        <v>51</v>
      </c>
      <c r="B40" s="163">
        <v>6463</v>
      </c>
      <c r="C40" s="163">
        <v>6439</v>
      </c>
      <c r="D40" s="163">
        <v>7750</v>
      </c>
      <c r="E40" s="183">
        <v>3178</v>
      </c>
      <c r="F40" s="260">
        <f t="shared" si="7"/>
        <v>25.555555555555554</v>
      </c>
      <c r="G40" s="161">
        <f t="shared" si="8"/>
        <v>25.46065638592329</v>
      </c>
      <c r="H40" s="161">
        <f t="shared" si="9"/>
        <v>30.644523527085806</v>
      </c>
      <c r="I40" s="186">
        <f t="shared" si="10"/>
        <v>15.073041168658699</v>
      </c>
      <c r="J40" s="183">
        <v>25290</v>
      </c>
      <c r="K40" s="162">
        <v>21084</v>
      </c>
    </row>
    <row r="41" spans="1:11">
      <c r="A41" s="180" t="s">
        <v>50</v>
      </c>
      <c r="B41" s="163">
        <v>1</v>
      </c>
      <c r="C41" s="163">
        <v>3</v>
      </c>
      <c r="D41" s="163">
        <v>3</v>
      </c>
      <c r="E41" s="183">
        <v>1</v>
      </c>
      <c r="F41" s="261" t="s">
        <v>83</v>
      </c>
      <c r="G41" s="262" t="s">
        <v>83</v>
      </c>
      <c r="H41" s="262" t="s">
        <v>83</v>
      </c>
      <c r="I41" s="263" t="s">
        <v>83</v>
      </c>
      <c r="J41" s="183">
        <v>8</v>
      </c>
      <c r="K41" s="162">
        <v>7</v>
      </c>
    </row>
    <row r="42" spans="1:11">
      <c r="A42" s="147" t="s">
        <v>87</v>
      </c>
      <c r="B42" s="147"/>
      <c r="C42" s="147"/>
      <c r="D42" s="147"/>
      <c r="E42" s="147"/>
      <c r="F42" s="35"/>
      <c r="G42" s="35"/>
      <c r="H42" s="35"/>
      <c r="I42" s="35"/>
      <c r="J42" s="147"/>
      <c r="K42" s="147"/>
    </row>
    <row r="43" spans="1:11">
      <c r="A43" s="264" t="s">
        <v>88</v>
      </c>
      <c r="B43" s="163">
        <v>1763</v>
      </c>
      <c r="C43" s="163">
        <v>1938</v>
      </c>
      <c r="D43" s="163">
        <v>2369</v>
      </c>
      <c r="E43" s="183">
        <v>989</v>
      </c>
      <c r="F43" s="260">
        <f t="shared" ref="F43:F47" si="11">B43/$J43*100</f>
        <v>26.231215592917721</v>
      </c>
      <c r="G43" s="161">
        <f t="shared" ref="G43:G47" si="12">C43/$J43*100</f>
        <v>28.834994792441599</v>
      </c>
      <c r="H43" s="161">
        <f t="shared" ref="H43:H47" si="13">D43/$J43*100</f>
        <v>35.247730992411839</v>
      </c>
      <c r="I43" s="186">
        <f t="shared" ref="I43:I47" si="14">E43/K43*100</f>
        <v>18.110236220472441</v>
      </c>
      <c r="J43" s="183">
        <v>6721</v>
      </c>
      <c r="K43" s="162">
        <v>5461</v>
      </c>
    </row>
    <row r="44" spans="1:11">
      <c r="A44" s="264">
        <v>2</v>
      </c>
      <c r="B44" s="163">
        <v>1970</v>
      </c>
      <c r="C44" s="163">
        <v>2101</v>
      </c>
      <c r="D44" s="163">
        <v>2616</v>
      </c>
      <c r="E44" s="183">
        <v>1107</v>
      </c>
      <c r="F44" s="260">
        <f t="shared" si="11"/>
        <v>25.19826042466104</v>
      </c>
      <c r="G44" s="161">
        <f t="shared" si="12"/>
        <v>26.873880787925302</v>
      </c>
      <c r="H44" s="161">
        <f t="shared" si="13"/>
        <v>33.461243284727551</v>
      </c>
      <c r="I44" s="186">
        <f t="shared" si="14"/>
        <v>17.178770949720672</v>
      </c>
      <c r="J44" s="183">
        <v>7818</v>
      </c>
      <c r="K44" s="162">
        <v>6444</v>
      </c>
    </row>
    <row r="45" spans="1:11">
      <c r="A45" s="264">
        <v>3</v>
      </c>
      <c r="B45" s="163">
        <v>2289</v>
      </c>
      <c r="C45" s="163">
        <v>2416</v>
      </c>
      <c r="D45" s="163">
        <v>2661</v>
      </c>
      <c r="E45" s="183">
        <v>1105</v>
      </c>
      <c r="F45" s="260">
        <f t="shared" si="11"/>
        <v>25.051986428805957</v>
      </c>
      <c r="G45" s="161">
        <f t="shared" si="12"/>
        <v>26.441939367407247</v>
      </c>
      <c r="H45" s="161">
        <f t="shared" si="13"/>
        <v>29.123344642661703</v>
      </c>
      <c r="I45" s="186">
        <f t="shared" si="14"/>
        <v>14.393643350267032</v>
      </c>
      <c r="J45" s="183">
        <v>9137</v>
      </c>
      <c r="K45" s="162">
        <v>7677</v>
      </c>
    </row>
    <row r="46" spans="1:11">
      <c r="A46" s="264">
        <v>4</v>
      </c>
      <c r="B46" s="163">
        <v>2844</v>
      </c>
      <c r="C46" s="163">
        <v>3117</v>
      </c>
      <c r="D46" s="163">
        <v>3075</v>
      </c>
      <c r="E46" s="183">
        <v>1305</v>
      </c>
      <c r="F46" s="260">
        <f t="shared" si="11"/>
        <v>24.208375893769151</v>
      </c>
      <c r="G46" s="161">
        <f t="shared" si="12"/>
        <v>26.532175689479061</v>
      </c>
      <c r="H46" s="161">
        <f t="shared" si="13"/>
        <v>26.17466802860061</v>
      </c>
      <c r="I46" s="186">
        <f t="shared" si="14"/>
        <v>13.138024765931744</v>
      </c>
      <c r="J46" s="183">
        <v>11748</v>
      </c>
      <c r="K46" s="162">
        <v>9933</v>
      </c>
    </row>
    <row r="47" spans="1:11">
      <c r="A47" s="265" t="s">
        <v>89</v>
      </c>
      <c r="B47" s="163">
        <v>3580</v>
      </c>
      <c r="C47" s="163">
        <v>4106</v>
      </c>
      <c r="D47" s="163">
        <v>3087</v>
      </c>
      <c r="E47" s="183">
        <v>1198</v>
      </c>
      <c r="F47" s="260">
        <f t="shared" si="11"/>
        <v>23.028431750932715</v>
      </c>
      <c r="G47" s="161">
        <f t="shared" si="12"/>
        <v>26.411938762382608</v>
      </c>
      <c r="H47" s="161">
        <f t="shared" si="13"/>
        <v>19.857197993052875</v>
      </c>
      <c r="I47" s="186">
        <f t="shared" si="14"/>
        <v>9.0503890609654754</v>
      </c>
      <c r="J47" s="183">
        <v>15546</v>
      </c>
      <c r="K47" s="162">
        <v>13237</v>
      </c>
    </row>
    <row r="48" spans="1:11">
      <c r="A48" s="244" t="s">
        <v>50</v>
      </c>
      <c r="B48" s="180">
        <v>16</v>
      </c>
      <c r="C48" s="180">
        <v>17</v>
      </c>
      <c r="D48" s="180">
        <v>14</v>
      </c>
      <c r="E48" s="184">
        <v>1</v>
      </c>
      <c r="F48" s="266" t="s">
        <v>83</v>
      </c>
      <c r="G48" s="267" t="s">
        <v>83</v>
      </c>
      <c r="H48" s="267" t="s">
        <v>83</v>
      </c>
      <c r="I48" s="268" t="s">
        <v>83</v>
      </c>
      <c r="J48" s="184">
        <v>188</v>
      </c>
      <c r="K48" s="180">
        <v>172</v>
      </c>
    </row>
    <row r="49" spans="1:11">
      <c r="A49" s="147" t="s">
        <v>32</v>
      </c>
      <c r="B49" s="147"/>
      <c r="C49" s="147"/>
      <c r="D49" s="147"/>
      <c r="E49" s="147"/>
      <c r="F49" s="35"/>
      <c r="G49" s="35"/>
      <c r="H49" s="35"/>
      <c r="I49" s="35"/>
      <c r="J49" s="147"/>
      <c r="K49" s="147"/>
    </row>
    <row r="50" spans="1:11">
      <c r="A50" s="264">
        <v>0</v>
      </c>
      <c r="B50" s="163">
        <v>5692</v>
      </c>
      <c r="C50" s="163">
        <v>6451</v>
      </c>
      <c r="D50" s="163">
        <v>8512</v>
      </c>
      <c r="E50" s="183">
        <v>4032</v>
      </c>
      <c r="F50" s="260">
        <f t="shared" ref="F50:F51" si="15">B50/$J50*100</f>
        <v>28.374875373878368</v>
      </c>
      <c r="G50" s="161">
        <f t="shared" ref="G50:G51" si="16">C50/$J50*100</f>
        <v>32.158524426719843</v>
      </c>
      <c r="H50" s="161">
        <f t="shared" ref="H50:H51" si="17">D50/$J50*100</f>
        <v>42.432701894317049</v>
      </c>
      <c r="I50" s="186">
        <f t="shared" ref="I50:I51" si="18">E50/K50*100</f>
        <v>26.627922335226522</v>
      </c>
      <c r="J50" s="183">
        <v>20060</v>
      </c>
      <c r="K50" s="162">
        <v>15142</v>
      </c>
    </row>
    <row r="51" spans="1:11">
      <c r="A51" s="264">
        <v>1</v>
      </c>
      <c r="B51" s="163">
        <v>2752</v>
      </c>
      <c r="C51" s="163">
        <v>3571</v>
      </c>
      <c r="D51" s="163">
        <v>2725</v>
      </c>
      <c r="E51" s="183">
        <v>990</v>
      </c>
      <c r="F51" s="260">
        <f t="shared" si="15"/>
        <v>18.827392761852639</v>
      </c>
      <c r="G51" s="161">
        <f t="shared" si="16"/>
        <v>24.430457686255728</v>
      </c>
      <c r="H51" s="161">
        <f t="shared" si="17"/>
        <v>18.642676335773416</v>
      </c>
      <c r="I51" s="186">
        <f t="shared" si="18"/>
        <v>7.555521636266505</v>
      </c>
      <c r="J51" s="183">
        <v>14617</v>
      </c>
      <c r="K51" s="162">
        <v>13103</v>
      </c>
    </row>
    <row r="52" spans="1:11">
      <c r="A52" s="264" t="s">
        <v>268</v>
      </c>
      <c r="B52" s="163">
        <v>2411</v>
      </c>
      <c r="C52" s="163">
        <v>2330</v>
      </c>
      <c r="D52" s="163">
        <v>1233</v>
      </c>
      <c r="E52" s="183">
        <v>184</v>
      </c>
      <c r="F52" s="260">
        <f t="shared" ref="F52" si="19">B52/$J52*100</f>
        <v>21.291063228541152</v>
      </c>
      <c r="G52" s="161">
        <f t="shared" ref="G52" si="20">C52/$J52*100</f>
        <v>20.575768279759803</v>
      </c>
      <c r="H52" s="161">
        <f t="shared" ref="H52" si="21">D52/$J52*100</f>
        <v>10.888378664782762</v>
      </c>
      <c r="I52" s="186">
        <f t="shared" ref="I52" si="22">E52/K52*100</f>
        <v>1.753048780487805</v>
      </c>
      <c r="J52" s="183">
        <v>11324</v>
      </c>
      <c r="K52" s="162">
        <v>10496</v>
      </c>
    </row>
    <row r="53" spans="1:11">
      <c r="A53" s="346" t="s">
        <v>50</v>
      </c>
      <c r="B53" s="180">
        <v>1</v>
      </c>
      <c r="C53" s="180">
        <v>2</v>
      </c>
      <c r="D53" s="180">
        <v>0</v>
      </c>
      <c r="E53" s="184">
        <v>1</v>
      </c>
      <c r="F53" s="266" t="s">
        <v>83</v>
      </c>
      <c r="G53" s="267" t="s">
        <v>83</v>
      </c>
      <c r="H53" s="267" t="s">
        <v>83</v>
      </c>
      <c r="I53" s="268" t="s">
        <v>83</v>
      </c>
      <c r="J53" s="184">
        <v>3</v>
      </c>
      <c r="K53" s="180">
        <v>3</v>
      </c>
    </row>
    <row r="54" spans="1:11">
      <c r="A54" s="116" t="s">
        <v>273</v>
      </c>
    </row>
    <row r="55" spans="1:11">
      <c r="A55" s="210" t="s">
        <v>138</v>
      </c>
    </row>
    <row r="56" spans="1:11">
      <c r="A56" s="210" t="s">
        <v>139</v>
      </c>
    </row>
    <row r="57" spans="1:11">
      <c r="A57" s="210" t="s">
        <v>86</v>
      </c>
    </row>
    <row r="58" spans="1:11">
      <c r="A58" s="210" t="s">
        <v>140</v>
      </c>
    </row>
  </sheetData>
  <mergeCells count="10">
    <mergeCell ref="K6:K7"/>
    <mergeCell ref="A25:A26"/>
    <mergeCell ref="B25:E25"/>
    <mergeCell ref="F25:I25"/>
    <mergeCell ref="J25:J26"/>
    <mergeCell ref="K25:K26"/>
    <mergeCell ref="A6:A7"/>
    <mergeCell ref="F6:I6"/>
    <mergeCell ref="B6:E6"/>
    <mergeCell ref="J6:J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8" fitToHeight="0" orientation="landscape" r:id="rId1"/>
  <headerFooter>
    <oddFooter>&amp;L&amp;8&amp;K01+022Maternity Tables 2013&amp;R&amp;8&amp;K01+022Page &amp;P of &amp;N</oddFooter>
  </headerFooter>
  <rowBreaks count="1" manualBreakCount="1">
    <brk id="22"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5"/>
  <sheetViews>
    <sheetView zoomScaleNormal="100" workbookViewId="0">
      <pane ySplit="3" topLeftCell="A4" activePane="bottomLeft" state="frozen"/>
      <selection activeCell="B103" sqref="B103"/>
      <selection pane="bottomLeft" activeCell="A3" sqref="A3"/>
    </sheetView>
  </sheetViews>
  <sheetFormatPr defaultRowHeight="12"/>
  <cols>
    <col min="1" max="1" width="17.7109375" style="79" customWidth="1"/>
    <col min="2" max="21" width="10.85546875" style="79" customWidth="1"/>
    <col min="22" max="22" width="7.7109375" style="79" customWidth="1"/>
    <col min="23" max="16384" width="9.140625" style="79"/>
  </cols>
  <sheetData>
    <row r="1" spans="1:12">
      <c r="A1" s="334" t="s">
        <v>26</v>
      </c>
      <c r="B1" s="162"/>
      <c r="C1" s="334" t="s">
        <v>36</v>
      </c>
      <c r="D1" s="162"/>
      <c r="E1" s="162"/>
    </row>
    <row r="2" spans="1:12" ht="10.5" customHeight="1"/>
    <row r="3" spans="1:12" ht="19.5">
      <c r="A3" s="20" t="s">
        <v>141</v>
      </c>
    </row>
    <row r="5" spans="1:12" s="41" customFormat="1" ht="18" customHeight="1">
      <c r="A5" s="103" t="str">
        <f>Contents!B41</f>
        <v>Table 32: Number and percentage of women giving birth, by place of birth, 2004–2013</v>
      </c>
    </row>
    <row r="6" spans="1:12">
      <c r="A6" s="401" t="s">
        <v>39</v>
      </c>
      <c r="B6" s="402" t="s">
        <v>27</v>
      </c>
      <c r="C6" s="402"/>
      <c r="D6" s="402"/>
      <c r="E6" s="402"/>
      <c r="F6" s="402"/>
      <c r="G6" s="403"/>
      <c r="H6" s="402" t="s">
        <v>45</v>
      </c>
      <c r="I6" s="402"/>
      <c r="J6" s="402"/>
      <c r="K6" s="402"/>
      <c r="L6" s="402"/>
    </row>
    <row r="7" spans="1:12" ht="15" customHeight="1">
      <c r="A7" s="395"/>
      <c r="B7" s="424" t="s">
        <v>227</v>
      </c>
      <c r="C7" s="429" t="s">
        <v>149</v>
      </c>
      <c r="D7" s="429"/>
      <c r="E7" s="429"/>
      <c r="F7" s="429"/>
      <c r="G7" s="430" t="s">
        <v>50</v>
      </c>
      <c r="H7" s="424" t="s">
        <v>227</v>
      </c>
      <c r="I7" s="429" t="s">
        <v>149</v>
      </c>
      <c r="J7" s="429"/>
      <c r="K7" s="429"/>
      <c r="L7" s="429"/>
    </row>
    <row r="8" spans="1:12">
      <c r="A8" s="395"/>
      <c r="B8" s="424"/>
      <c r="C8" s="270" t="s">
        <v>143</v>
      </c>
      <c r="D8" s="270" t="s">
        <v>144</v>
      </c>
      <c r="E8" s="270" t="s">
        <v>145</v>
      </c>
      <c r="F8" s="270" t="s">
        <v>43</v>
      </c>
      <c r="G8" s="430"/>
      <c r="H8" s="424"/>
      <c r="I8" s="270" t="s">
        <v>143</v>
      </c>
      <c r="J8" s="270" t="s">
        <v>144</v>
      </c>
      <c r="K8" s="270" t="s">
        <v>145</v>
      </c>
      <c r="L8" s="270" t="s">
        <v>43</v>
      </c>
    </row>
    <row r="9" spans="1:12">
      <c r="A9" s="271">
        <v>2004</v>
      </c>
      <c r="B9" s="172">
        <v>1871</v>
      </c>
      <c r="C9" s="172">
        <v>8645</v>
      </c>
      <c r="D9" s="172">
        <v>22656</v>
      </c>
      <c r="E9" s="172">
        <v>23862</v>
      </c>
      <c r="F9" s="172">
        <f>SUM(C9:E9)</f>
        <v>55163</v>
      </c>
      <c r="G9" s="191">
        <v>1314</v>
      </c>
      <c r="H9" s="272">
        <f>B9/SUM($B9,$F9)*100</f>
        <v>3.280499351264158</v>
      </c>
      <c r="I9" s="272">
        <f t="shared" ref="I9:L18" si="0">C9/SUM($B9,$F9)*100</f>
        <v>15.157625276151068</v>
      </c>
      <c r="J9" s="272">
        <f t="shared" si="0"/>
        <v>39.723673598204577</v>
      </c>
      <c r="K9" s="272">
        <f t="shared" si="0"/>
        <v>41.838201774380195</v>
      </c>
      <c r="L9" s="272">
        <f t="shared" si="0"/>
        <v>96.719500648735846</v>
      </c>
    </row>
    <row r="10" spans="1:12">
      <c r="A10" s="271">
        <v>2005</v>
      </c>
      <c r="B10" s="172">
        <v>1952</v>
      </c>
      <c r="C10" s="172">
        <v>9074</v>
      </c>
      <c r="D10" s="172">
        <v>22896</v>
      </c>
      <c r="E10" s="172">
        <v>23914</v>
      </c>
      <c r="F10" s="172">
        <f t="shared" ref="F10:F18" si="1">SUM(C10:E10)</f>
        <v>55884</v>
      </c>
      <c r="G10" s="191">
        <v>922</v>
      </c>
      <c r="H10" s="272">
        <f t="shared" ref="H10:H18" si="2">B10/SUM($B10,$F10)*100</f>
        <v>3.375060515941628</v>
      </c>
      <c r="I10" s="272">
        <f t="shared" si="0"/>
        <v>15.689190123798328</v>
      </c>
      <c r="J10" s="272">
        <f t="shared" si="0"/>
        <v>39.587799986167781</v>
      </c>
      <c r="K10" s="272">
        <f t="shared" si="0"/>
        <v>41.347949374092266</v>
      </c>
      <c r="L10" s="272">
        <f t="shared" si="0"/>
        <v>96.624939484058373</v>
      </c>
    </row>
    <row r="11" spans="1:12">
      <c r="A11" s="271">
        <v>2006</v>
      </c>
      <c r="B11" s="172">
        <v>1933</v>
      </c>
      <c r="C11" s="172">
        <v>9012</v>
      </c>
      <c r="D11" s="172">
        <v>24024</v>
      </c>
      <c r="E11" s="172">
        <v>24668</v>
      </c>
      <c r="F11" s="172">
        <f t="shared" si="1"/>
        <v>57704</v>
      </c>
      <c r="G11" s="191">
        <v>904</v>
      </c>
      <c r="H11" s="272">
        <f t="shared" si="2"/>
        <v>3.2412763888190219</v>
      </c>
      <c r="I11" s="272">
        <f t="shared" si="0"/>
        <v>15.111424115901203</v>
      </c>
      <c r="J11" s="272">
        <f t="shared" si="0"/>
        <v>40.283716484732636</v>
      </c>
      <c r="K11" s="272">
        <f t="shared" si="0"/>
        <v>41.363583010547146</v>
      </c>
      <c r="L11" s="272">
        <f t="shared" si="0"/>
        <v>96.758723611180969</v>
      </c>
    </row>
    <row r="12" spans="1:12">
      <c r="A12" s="271">
        <v>2007</v>
      </c>
      <c r="B12" s="172">
        <v>2066</v>
      </c>
      <c r="C12" s="172">
        <v>9822</v>
      </c>
      <c r="D12" s="172">
        <v>25388</v>
      </c>
      <c r="E12" s="172">
        <v>25828</v>
      </c>
      <c r="F12" s="172">
        <f t="shared" si="1"/>
        <v>61038</v>
      </c>
      <c r="G12" s="191">
        <v>1060</v>
      </c>
      <c r="H12" s="272">
        <f t="shared" si="2"/>
        <v>3.2739604462474645</v>
      </c>
      <c r="I12" s="272">
        <f t="shared" si="0"/>
        <v>15.564781947261663</v>
      </c>
      <c r="J12" s="272">
        <f t="shared" si="0"/>
        <v>40.231997971602432</v>
      </c>
      <c r="K12" s="272">
        <f t="shared" si="0"/>
        <v>40.929259634888439</v>
      </c>
      <c r="L12" s="272">
        <f t="shared" si="0"/>
        <v>96.726039553752543</v>
      </c>
    </row>
    <row r="13" spans="1:12">
      <c r="A13" s="271">
        <v>2008</v>
      </c>
      <c r="B13" s="172">
        <v>2094</v>
      </c>
      <c r="C13" s="172">
        <v>8317</v>
      </c>
      <c r="D13" s="172">
        <v>25939</v>
      </c>
      <c r="E13" s="172">
        <v>27162</v>
      </c>
      <c r="F13" s="172">
        <f t="shared" si="1"/>
        <v>61418</v>
      </c>
      <c r="G13" s="191">
        <v>1111</v>
      </c>
      <c r="H13" s="272">
        <f t="shared" si="2"/>
        <v>3.2970147373724652</v>
      </c>
      <c r="I13" s="272">
        <f t="shared" si="0"/>
        <v>13.095163118780704</v>
      </c>
      <c r="J13" s="272">
        <f t="shared" si="0"/>
        <v>40.841100894319183</v>
      </c>
      <c r="K13" s="272">
        <f t="shared" si="0"/>
        <v>42.766721249527649</v>
      </c>
      <c r="L13" s="272">
        <f t="shared" si="0"/>
        <v>96.702985262627536</v>
      </c>
    </row>
    <row r="14" spans="1:12">
      <c r="A14" s="271">
        <v>2009</v>
      </c>
      <c r="B14" s="172">
        <v>2093</v>
      </c>
      <c r="C14" s="172">
        <v>6696</v>
      </c>
      <c r="D14" s="172">
        <v>25785</v>
      </c>
      <c r="E14" s="172">
        <v>28491</v>
      </c>
      <c r="F14" s="172">
        <f t="shared" si="1"/>
        <v>60972</v>
      </c>
      <c r="G14" s="191">
        <v>1168</v>
      </c>
      <c r="H14" s="272">
        <f t="shared" si="2"/>
        <v>3.3187980654879885</v>
      </c>
      <c r="I14" s="272">
        <f t="shared" si="0"/>
        <v>10.617616744628558</v>
      </c>
      <c r="J14" s="272">
        <f t="shared" si="0"/>
        <v>40.886387060968843</v>
      </c>
      <c r="K14" s="272">
        <f t="shared" si="0"/>
        <v>45.177198128914611</v>
      </c>
      <c r="L14" s="272">
        <f t="shared" si="0"/>
        <v>96.681201934512004</v>
      </c>
    </row>
    <row r="15" spans="1:12">
      <c r="A15" s="271">
        <v>2010</v>
      </c>
      <c r="B15" s="172">
        <v>2063</v>
      </c>
      <c r="C15" s="172">
        <v>6766</v>
      </c>
      <c r="D15" s="172">
        <v>25984</v>
      </c>
      <c r="E15" s="172">
        <v>28496</v>
      </c>
      <c r="F15" s="172">
        <f t="shared" si="1"/>
        <v>61246</v>
      </c>
      <c r="G15" s="191">
        <v>1153</v>
      </c>
      <c r="H15" s="272">
        <f t="shared" si="2"/>
        <v>3.2586204173182329</v>
      </c>
      <c r="I15" s="272">
        <f t="shared" si="0"/>
        <v>10.687264054083938</v>
      </c>
      <c r="J15" s="272">
        <f t="shared" si="0"/>
        <v>41.04313762656178</v>
      </c>
      <c r="K15" s="272">
        <f t="shared" si="0"/>
        <v>45.010977902036046</v>
      </c>
      <c r="L15" s="272">
        <f t="shared" si="0"/>
        <v>96.741379582681759</v>
      </c>
    </row>
    <row r="16" spans="1:12">
      <c r="A16" s="271">
        <v>2011</v>
      </c>
      <c r="B16" s="172">
        <v>2042</v>
      </c>
      <c r="C16" s="172">
        <v>6185</v>
      </c>
      <c r="D16" s="172">
        <v>25086</v>
      </c>
      <c r="E16" s="172">
        <v>28008</v>
      </c>
      <c r="F16" s="172">
        <f t="shared" si="1"/>
        <v>59279</v>
      </c>
      <c r="G16" s="191">
        <v>988</v>
      </c>
      <c r="H16" s="272">
        <f t="shared" si="2"/>
        <v>3.3300174491609726</v>
      </c>
      <c r="I16" s="272">
        <f t="shared" si="0"/>
        <v>10.086267347238303</v>
      </c>
      <c r="J16" s="272">
        <f t="shared" si="0"/>
        <v>40.909313285823778</v>
      </c>
      <c r="K16" s="272">
        <f t="shared" si="0"/>
        <v>45.674401917776947</v>
      </c>
      <c r="L16" s="272">
        <f t="shared" si="0"/>
        <v>96.669982550839023</v>
      </c>
    </row>
    <row r="17" spans="1:14">
      <c r="A17" s="271">
        <v>2012</v>
      </c>
      <c r="B17" s="172">
        <v>1924</v>
      </c>
      <c r="C17" s="172">
        <v>5952</v>
      </c>
      <c r="D17" s="172">
        <v>25149</v>
      </c>
      <c r="E17" s="172">
        <v>28441</v>
      </c>
      <c r="F17" s="172">
        <f t="shared" si="1"/>
        <v>59542</v>
      </c>
      <c r="G17" s="191">
        <v>867</v>
      </c>
      <c r="H17" s="272">
        <f t="shared" si="2"/>
        <v>3.1301857937721667</v>
      </c>
      <c r="I17" s="272">
        <f t="shared" si="0"/>
        <v>9.6834022060976803</v>
      </c>
      <c r="J17" s="272">
        <f t="shared" si="0"/>
        <v>40.915302769010509</v>
      </c>
      <c r="K17" s="272">
        <f t="shared" si="0"/>
        <v>46.271109231119645</v>
      </c>
      <c r="L17" s="272">
        <f t="shared" si="0"/>
        <v>96.869814206227829</v>
      </c>
    </row>
    <row r="18" spans="1:14">
      <c r="A18" s="188">
        <v>2013</v>
      </c>
      <c r="B18" s="189">
        <v>1968</v>
      </c>
      <c r="C18" s="189">
        <v>5218</v>
      </c>
      <c r="D18" s="189">
        <v>24204</v>
      </c>
      <c r="E18" s="189">
        <v>27055</v>
      </c>
      <c r="F18" s="189">
        <f t="shared" si="1"/>
        <v>56477</v>
      </c>
      <c r="G18" s="192">
        <v>782</v>
      </c>
      <c r="H18" s="194">
        <f t="shared" si="2"/>
        <v>3.3672683719736503</v>
      </c>
      <c r="I18" s="194">
        <f t="shared" si="0"/>
        <v>8.9280520147146891</v>
      </c>
      <c r="J18" s="194">
        <f t="shared" si="0"/>
        <v>41.413294550432028</v>
      </c>
      <c r="K18" s="194">
        <f t="shared" si="0"/>
        <v>46.291385062879634</v>
      </c>
      <c r="L18" s="194">
        <f t="shared" si="0"/>
        <v>96.632731628026349</v>
      </c>
    </row>
    <row r="19" spans="1:14" ht="12.75">
      <c r="A19" s="12"/>
      <c r="B19" s="12"/>
      <c r="C19" s="12"/>
      <c r="D19" s="12"/>
      <c r="E19" s="12"/>
      <c r="F19" s="12"/>
      <c r="G19" s="12"/>
      <c r="H19" s="100"/>
      <c r="I19" s="100"/>
      <c r="J19" s="100"/>
      <c r="K19" s="100"/>
      <c r="L19" s="100"/>
    </row>
    <row r="21" spans="1:14" s="41" customFormat="1" ht="18" customHeight="1">
      <c r="A21" s="103" t="str">
        <f>Contents!B42</f>
        <v>Table 33: Number of women giving birth at a maternity facility, by facility of birth, 2009–2013</v>
      </c>
    </row>
    <row r="22" spans="1:14">
      <c r="A22" s="151" t="s">
        <v>149</v>
      </c>
      <c r="B22" s="152">
        <v>2009</v>
      </c>
      <c r="C22" s="152">
        <v>2010</v>
      </c>
      <c r="D22" s="152">
        <v>2011</v>
      </c>
      <c r="E22" s="152">
        <v>2012</v>
      </c>
      <c r="F22" s="152">
        <v>2013</v>
      </c>
      <c r="H22" s="401" t="s">
        <v>149</v>
      </c>
      <c r="I22" s="401"/>
      <c r="J22" s="152">
        <v>2009</v>
      </c>
      <c r="K22" s="152">
        <v>2010</v>
      </c>
      <c r="L22" s="152">
        <v>2011</v>
      </c>
      <c r="M22" s="152">
        <v>2012</v>
      </c>
      <c r="N22" s="152">
        <v>2013</v>
      </c>
    </row>
    <row r="23" spans="1:14">
      <c r="A23" s="147" t="s">
        <v>146</v>
      </c>
      <c r="B23" s="147">
        <v>6696</v>
      </c>
      <c r="C23" s="147">
        <v>6766</v>
      </c>
      <c r="D23" s="147">
        <v>6185</v>
      </c>
      <c r="E23" s="147">
        <v>5952</v>
      </c>
      <c r="F23" s="147">
        <v>5218</v>
      </c>
      <c r="H23" s="431" t="s">
        <v>147</v>
      </c>
      <c r="I23" s="431"/>
      <c r="J23" s="147">
        <v>25785</v>
      </c>
      <c r="K23" s="147">
        <v>25984</v>
      </c>
      <c r="L23" s="147">
        <v>25086</v>
      </c>
      <c r="M23" s="147">
        <v>25149</v>
      </c>
      <c r="N23" s="147">
        <v>24204</v>
      </c>
    </row>
    <row r="24" spans="1:14">
      <c r="A24" s="274" t="s">
        <v>150</v>
      </c>
      <c r="B24" s="275">
        <v>0</v>
      </c>
      <c r="C24" s="275">
        <v>1</v>
      </c>
      <c r="D24" s="275">
        <v>1</v>
      </c>
      <c r="E24" s="276" t="s">
        <v>83</v>
      </c>
      <c r="F24" s="276" t="s">
        <v>83</v>
      </c>
      <c r="H24" s="432" t="s">
        <v>207</v>
      </c>
      <c r="I24" s="432"/>
      <c r="J24" s="275">
        <v>688</v>
      </c>
      <c r="K24" s="275">
        <v>695</v>
      </c>
      <c r="L24" s="275">
        <v>682</v>
      </c>
      <c r="M24" s="275">
        <v>675</v>
      </c>
      <c r="N24" s="275">
        <v>662</v>
      </c>
    </row>
    <row r="25" spans="1:14">
      <c r="A25" s="274" t="s">
        <v>151</v>
      </c>
      <c r="B25" s="275">
        <v>134</v>
      </c>
      <c r="C25" s="275">
        <v>97</v>
      </c>
      <c r="D25" s="275">
        <v>134</v>
      </c>
      <c r="E25" s="275">
        <v>144</v>
      </c>
      <c r="F25" s="275">
        <v>114</v>
      </c>
      <c r="H25" s="432" t="s">
        <v>208</v>
      </c>
      <c r="I25" s="432"/>
      <c r="J25" s="275">
        <v>305</v>
      </c>
      <c r="K25" s="275">
        <v>269</v>
      </c>
      <c r="L25" s="275">
        <v>286</v>
      </c>
      <c r="M25" s="275">
        <v>289</v>
      </c>
      <c r="N25" s="275">
        <v>270</v>
      </c>
    </row>
    <row r="26" spans="1:14">
      <c r="A26" s="274" t="s">
        <v>152</v>
      </c>
      <c r="B26" s="275">
        <v>223</v>
      </c>
      <c r="C26" s="275">
        <v>227</v>
      </c>
      <c r="D26" s="275">
        <v>169</v>
      </c>
      <c r="E26" s="275">
        <v>219</v>
      </c>
      <c r="F26" s="275">
        <v>182</v>
      </c>
      <c r="H26" s="432" t="s">
        <v>71</v>
      </c>
      <c r="I26" s="432"/>
      <c r="J26" s="275">
        <v>2294</v>
      </c>
      <c r="K26" s="275">
        <v>2214</v>
      </c>
      <c r="L26" s="275">
        <v>2107</v>
      </c>
      <c r="M26" s="275">
        <v>2149</v>
      </c>
      <c r="N26" s="275">
        <v>2012</v>
      </c>
    </row>
    <row r="27" spans="1:14">
      <c r="A27" s="274" t="s">
        <v>153</v>
      </c>
      <c r="B27" s="275">
        <v>389</v>
      </c>
      <c r="C27" s="275">
        <v>420</v>
      </c>
      <c r="D27" s="275">
        <v>417</v>
      </c>
      <c r="E27" s="275">
        <v>390</v>
      </c>
      <c r="F27" s="275">
        <v>340</v>
      </c>
      <c r="H27" s="432" t="s">
        <v>209</v>
      </c>
      <c r="I27" s="432"/>
      <c r="J27" s="275">
        <v>2190</v>
      </c>
      <c r="K27" s="275">
        <v>2154</v>
      </c>
      <c r="L27" s="275">
        <v>1962</v>
      </c>
      <c r="M27" s="275">
        <v>1976</v>
      </c>
      <c r="N27" s="275">
        <v>1846</v>
      </c>
    </row>
    <row r="28" spans="1:14">
      <c r="A28" s="274" t="s">
        <v>154</v>
      </c>
      <c r="B28" s="275">
        <v>175</v>
      </c>
      <c r="C28" s="275">
        <v>158</v>
      </c>
      <c r="D28" s="275">
        <v>152</v>
      </c>
      <c r="E28" s="275">
        <v>126</v>
      </c>
      <c r="F28" s="275">
        <v>110</v>
      </c>
      <c r="H28" s="432" t="s">
        <v>210</v>
      </c>
      <c r="I28" s="432"/>
      <c r="J28" s="275">
        <v>992</v>
      </c>
      <c r="K28" s="275">
        <v>978</v>
      </c>
      <c r="L28" s="275">
        <v>998</v>
      </c>
      <c r="M28" s="275">
        <v>875</v>
      </c>
      <c r="N28" s="275">
        <v>930</v>
      </c>
    </row>
    <row r="29" spans="1:14">
      <c r="A29" s="274" t="s">
        <v>155</v>
      </c>
      <c r="B29" s="275">
        <v>348</v>
      </c>
      <c r="C29" s="275">
        <v>435</v>
      </c>
      <c r="D29" s="275">
        <v>402</v>
      </c>
      <c r="E29" s="275">
        <v>380</v>
      </c>
      <c r="F29" s="275">
        <v>377</v>
      </c>
      <c r="H29" s="432" t="s">
        <v>211</v>
      </c>
      <c r="I29" s="432"/>
      <c r="J29" s="275">
        <v>3719</v>
      </c>
      <c r="K29" s="275">
        <v>3800</v>
      </c>
      <c r="L29" s="275">
        <v>3728</v>
      </c>
      <c r="M29" s="275">
        <v>3827</v>
      </c>
      <c r="N29" s="275">
        <v>3713</v>
      </c>
    </row>
    <row r="30" spans="1:14">
      <c r="A30" s="274" t="s">
        <v>156</v>
      </c>
      <c r="B30" s="275">
        <v>19</v>
      </c>
      <c r="C30" s="275">
        <v>25</v>
      </c>
      <c r="D30" s="275">
        <v>18</v>
      </c>
      <c r="E30" s="275">
        <v>20</v>
      </c>
      <c r="F30" s="275">
        <v>8</v>
      </c>
      <c r="H30" s="432" t="s">
        <v>212</v>
      </c>
      <c r="I30" s="432"/>
      <c r="J30" s="275">
        <v>1945</v>
      </c>
      <c r="K30" s="275">
        <v>2057</v>
      </c>
      <c r="L30" s="275">
        <v>2031</v>
      </c>
      <c r="M30" s="275">
        <v>1926</v>
      </c>
      <c r="N30" s="275">
        <v>1888</v>
      </c>
    </row>
    <row r="31" spans="1:14">
      <c r="A31" s="274" t="s">
        <v>157</v>
      </c>
      <c r="B31" s="275">
        <v>201</v>
      </c>
      <c r="C31" s="275">
        <v>168</v>
      </c>
      <c r="D31" s="275">
        <v>196</v>
      </c>
      <c r="E31" s="275">
        <v>192</v>
      </c>
      <c r="F31" s="275">
        <v>185</v>
      </c>
      <c r="H31" s="432" t="s">
        <v>213</v>
      </c>
      <c r="I31" s="432"/>
      <c r="J31" s="275">
        <v>1446</v>
      </c>
      <c r="K31" s="275">
        <v>1377</v>
      </c>
      <c r="L31" s="275">
        <v>1353</v>
      </c>
      <c r="M31" s="275">
        <v>1328</v>
      </c>
      <c r="N31" s="275">
        <v>1219</v>
      </c>
    </row>
    <row r="32" spans="1:14">
      <c r="A32" s="274" t="s">
        <v>158</v>
      </c>
      <c r="B32" s="275">
        <v>94</v>
      </c>
      <c r="C32" s="275">
        <v>85</v>
      </c>
      <c r="D32" s="275">
        <v>95</v>
      </c>
      <c r="E32" s="275">
        <v>59</v>
      </c>
      <c r="F32" s="275">
        <v>64</v>
      </c>
      <c r="H32" s="432" t="s">
        <v>214</v>
      </c>
      <c r="I32" s="432"/>
      <c r="J32" s="275">
        <v>1317</v>
      </c>
      <c r="K32" s="275">
        <v>1338</v>
      </c>
      <c r="L32" s="275">
        <v>1282</v>
      </c>
      <c r="M32" s="275">
        <v>1248</v>
      </c>
      <c r="N32" s="275">
        <v>1230</v>
      </c>
    </row>
    <row r="33" spans="1:14">
      <c r="A33" s="274" t="s">
        <v>159</v>
      </c>
      <c r="B33" s="275">
        <v>51</v>
      </c>
      <c r="C33" s="275">
        <v>37</v>
      </c>
      <c r="D33" s="275">
        <v>23</v>
      </c>
      <c r="E33" s="275">
        <v>29</v>
      </c>
      <c r="F33" s="275">
        <v>33</v>
      </c>
      <c r="H33" s="432" t="s">
        <v>215</v>
      </c>
      <c r="I33" s="432"/>
      <c r="J33" s="275">
        <v>1308</v>
      </c>
      <c r="K33" s="275">
        <v>1295</v>
      </c>
      <c r="L33" s="275">
        <v>1297</v>
      </c>
      <c r="M33" s="275">
        <v>1297</v>
      </c>
      <c r="N33" s="275">
        <v>1295</v>
      </c>
    </row>
    <row r="34" spans="1:14">
      <c r="A34" s="274" t="s">
        <v>160</v>
      </c>
      <c r="B34" s="275">
        <v>50</v>
      </c>
      <c r="C34" s="275">
        <v>54</v>
      </c>
      <c r="D34" s="275">
        <v>45</v>
      </c>
      <c r="E34" s="275">
        <v>37</v>
      </c>
      <c r="F34" s="275">
        <v>44</v>
      </c>
      <c r="H34" s="432" t="s">
        <v>216</v>
      </c>
      <c r="I34" s="432"/>
      <c r="J34" s="275">
        <v>2128</v>
      </c>
      <c r="K34" s="275">
        <v>2124</v>
      </c>
      <c r="L34" s="275">
        <v>2028</v>
      </c>
      <c r="M34" s="275">
        <v>2122</v>
      </c>
      <c r="N34" s="275">
        <v>1959</v>
      </c>
    </row>
    <row r="35" spans="1:14">
      <c r="A35" s="274" t="s">
        <v>161</v>
      </c>
      <c r="B35" s="275">
        <v>6</v>
      </c>
      <c r="C35" s="275">
        <v>15</v>
      </c>
      <c r="D35" s="275">
        <v>20</v>
      </c>
      <c r="E35" s="275">
        <v>7</v>
      </c>
      <c r="F35" s="275">
        <v>4</v>
      </c>
      <c r="H35" s="432" t="s">
        <v>217</v>
      </c>
      <c r="I35" s="432"/>
      <c r="J35" s="275">
        <v>613</v>
      </c>
      <c r="K35" s="275">
        <v>623</v>
      </c>
      <c r="L35" s="275">
        <v>539</v>
      </c>
      <c r="M35" s="275">
        <v>598</v>
      </c>
      <c r="N35" s="275">
        <v>588</v>
      </c>
    </row>
    <row r="36" spans="1:14">
      <c r="A36" s="274" t="s">
        <v>162</v>
      </c>
      <c r="B36" s="275">
        <v>5</v>
      </c>
      <c r="C36" s="275">
        <v>4</v>
      </c>
      <c r="D36" s="275">
        <v>8</v>
      </c>
      <c r="E36" s="275">
        <v>6</v>
      </c>
      <c r="F36" s="275">
        <v>2</v>
      </c>
      <c r="H36" s="432" t="s">
        <v>77</v>
      </c>
      <c r="I36" s="432"/>
      <c r="J36" s="275">
        <v>510</v>
      </c>
      <c r="K36" s="275">
        <v>496</v>
      </c>
      <c r="L36" s="275">
        <v>493</v>
      </c>
      <c r="M36" s="275">
        <v>476</v>
      </c>
      <c r="N36" s="275">
        <v>456</v>
      </c>
    </row>
    <row r="37" spans="1:14">
      <c r="A37" s="274" t="s">
        <v>163</v>
      </c>
      <c r="B37" s="275">
        <v>1</v>
      </c>
      <c r="C37" s="275">
        <v>0</v>
      </c>
      <c r="D37" s="275">
        <v>0</v>
      </c>
      <c r="E37" s="275">
        <v>1</v>
      </c>
      <c r="F37" s="275">
        <v>0</v>
      </c>
      <c r="H37" s="432" t="s">
        <v>218</v>
      </c>
      <c r="I37" s="432"/>
      <c r="J37" s="275">
        <v>533</v>
      </c>
      <c r="K37" s="275">
        <v>550</v>
      </c>
      <c r="L37" s="275">
        <v>514</v>
      </c>
      <c r="M37" s="275">
        <v>476</v>
      </c>
      <c r="N37" s="275">
        <v>476</v>
      </c>
    </row>
    <row r="38" spans="1:14">
      <c r="A38" s="274" t="s">
        <v>164</v>
      </c>
      <c r="B38" s="275">
        <v>94</v>
      </c>
      <c r="C38" s="275">
        <v>90</v>
      </c>
      <c r="D38" s="275">
        <v>91</v>
      </c>
      <c r="E38" s="275">
        <v>89</v>
      </c>
      <c r="F38" s="275">
        <v>63</v>
      </c>
      <c r="H38" s="432" t="s">
        <v>219</v>
      </c>
      <c r="I38" s="432"/>
      <c r="J38" s="275">
        <v>2934</v>
      </c>
      <c r="K38" s="275">
        <v>2927</v>
      </c>
      <c r="L38" s="275">
        <v>2864</v>
      </c>
      <c r="M38" s="275">
        <v>3040</v>
      </c>
      <c r="N38" s="275">
        <v>2940</v>
      </c>
    </row>
    <row r="39" spans="1:14">
      <c r="A39" s="274" t="s">
        <v>165</v>
      </c>
      <c r="B39" s="275">
        <v>12</v>
      </c>
      <c r="C39" s="275">
        <v>13</v>
      </c>
      <c r="D39" s="275">
        <v>9</v>
      </c>
      <c r="E39" s="275">
        <v>10</v>
      </c>
      <c r="F39" s="275">
        <v>13</v>
      </c>
      <c r="H39" s="432" t="s">
        <v>220</v>
      </c>
      <c r="I39" s="432"/>
      <c r="J39" s="275">
        <v>576</v>
      </c>
      <c r="K39" s="275">
        <v>619</v>
      </c>
      <c r="L39" s="275">
        <v>590</v>
      </c>
      <c r="M39" s="275">
        <v>557</v>
      </c>
      <c r="N39" s="275">
        <v>548</v>
      </c>
    </row>
    <row r="40" spans="1:14">
      <c r="A40" s="274" t="s">
        <v>166</v>
      </c>
      <c r="B40" s="275">
        <v>97</v>
      </c>
      <c r="C40" s="275">
        <v>78</v>
      </c>
      <c r="D40" s="275">
        <v>90</v>
      </c>
      <c r="E40" s="275">
        <v>76</v>
      </c>
      <c r="F40" s="275">
        <v>83</v>
      </c>
      <c r="H40" s="432" t="s">
        <v>74</v>
      </c>
      <c r="I40" s="432"/>
      <c r="J40" s="275">
        <v>736</v>
      </c>
      <c r="K40" s="275">
        <v>747</v>
      </c>
      <c r="L40" s="275">
        <v>665</v>
      </c>
      <c r="M40" s="275">
        <v>705</v>
      </c>
      <c r="N40" s="275">
        <v>676</v>
      </c>
    </row>
    <row r="41" spans="1:14">
      <c r="A41" s="274" t="s">
        <v>167</v>
      </c>
      <c r="B41" s="275">
        <v>117</v>
      </c>
      <c r="C41" s="275">
        <v>112</v>
      </c>
      <c r="D41" s="275">
        <v>100</v>
      </c>
      <c r="E41" s="275">
        <v>91</v>
      </c>
      <c r="F41" s="275">
        <v>75</v>
      </c>
      <c r="H41" s="432" t="s">
        <v>221</v>
      </c>
      <c r="I41" s="432"/>
      <c r="J41" s="275">
        <v>1551</v>
      </c>
      <c r="K41" s="275">
        <v>1721</v>
      </c>
      <c r="L41" s="275">
        <v>1667</v>
      </c>
      <c r="M41" s="275">
        <v>1585</v>
      </c>
      <c r="N41" s="275">
        <v>1496</v>
      </c>
    </row>
    <row r="42" spans="1:14">
      <c r="A42" s="274" t="s">
        <v>168</v>
      </c>
      <c r="B42" s="275">
        <v>68</v>
      </c>
      <c r="C42" s="275">
        <v>60</v>
      </c>
      <c r="D42" s="275">
        <v>52</v>
      </c>
      <c r="E42" s="275">
        <v>38</v>
      </c>
      <c r="F42" s="275">
        <v>46</v>
      </c>
      <c r="H42" s="431" t="s">
        <v>148</v>
      </c>
      <c r="I42" s="431"/>
      <c r="J42" s="147">
        <v>28491</v>
      </c>
      <c r="K42" s="147">
        <v>28496</v>
      </c>
      <c r="L42" s="147">
        <v>28008</v>
      </c>
      <c r="M42" s="147">
        <v>28441</v>
      </c>
      <c r="N42" s="147">
        <v>27055</v>
      </c>
    </row>
    <row r="43" spans="1:14">
      <c r="A43" s="274" t="s">
        <v>169</v>
      </c>
      <c r="B43" s="275">
        <v>47</v>
      </c>
      <c r="C43" s="275">
        <v>51</v>
      </c>
      <c r="D43" s="275">
        <v>34</v>
      </c>
      <c r="E43" s="275">
        <v>46</v>
      </c>
      <c r="F43" s="275">
        <v>41</v>
      </c>
      <c r="H43" s="432" t="s">
        <v>222</v>
      </c>
      <c r="I43" s="432"/>
      <c r="J43" s="275">
        <v>7652</v>
      </c>
      <c r="K43" s="275">
        <v>7636</v>
      </c>
      <c r="L43" s="275">
        <v>7431</v>
      </c>
      <c r="M43" s="275">
        <v>7636</v>
      </c>
      <c r="N43" s="275">
        <v>7162</v>
      </c>
    </row>
    <row r="44" spans="1:14">
      <c r="A44" s="274" t="s">
        <v>170</v>
      </c>
      <c r="B44" s="275">
        <v>155</v>
      </c>
      <c r="C44" s="275">
        <v>171</v>
      </c>
      <c r="D44" s="275">
        <v>144</v>
      </c>
      <c r="E44" s="275">
        <v>125</v>
      </c>
      <c r="F44" s="275">
        <v>105</v>
      </c>
      <c r="H44" s="432" t="s">
        <v>223</v>
      </c>
      <c r="I44" s="432"/>
      <c r="J44" s="275">
        <v>5490</v>
      </c>
      <c r="K44" s="275">
        <v>5614</v>
      </c>
      <c r="L44" s="275">
        <v>5138</v>
      </c>
      <c r="M44" s="275">
        <v>5225</v>
      </c>
      <c r="N44" s="275">
        <v>5152</v>
      </c>
    </row>
    <row r="45" spans="1:14">
      <c r="A45" s="274" t="s">
        <v>171</v>
      </c>
      <c r="B45" s="275">
        <v>2</v>
      </c>
      <c r="C45" s="275">
        <v>21</v>
      </c>
      <c r="D45" s="275">
        <v>9</v>
      </c>
      <c r="E45" s="275">
        <v>11</v>
      </c>
      <c r="F45" s="275">
        <v>15</v>
      </c>
      <c r="H45" s="432" t="s">
        <v>224</v>
      </c>
      <c r="I45" s="432"/>
      <c r="J45" s="275">
        <v>1761</v>
      </c>
      <c r="K45" s="275">
        <v>1735</v>
      </c>
      <c r="L45" s="275">
        <v>1745</v>
      </c>
      <c r="M45" s="275">
        <v>1834</v>
      </c>
      <c r="N45" s="275">
        <v>1664</v>
      </c>
    </row>
    <row r="46" spans="1:14">
      <c r="A46" s="274" t="s">
        <v>172</v>
      </c>
      <c r="B46" s="275">
        <v>171</v>
      </c>
      <c r="C46" s="275">
        <v>152</v>
      </c>
      <c r="D46" s="275">
        <v>170</v>
      </c>
      <c r="E46" s="275">
        <v>165</v>
      </c>
      <c r="F46" s="275">
        <v>157</v>
      </c>
      <c r="H46" s="432" t="s">
        <v>225</v>
      </c>
      <c r="I46" s="432"/>
      <c r="J46" s="275">
        <v>6651</v>
      </c>
      <c r="K46" s="275">
        <v>6584</v>
      </c>
      <c r="L46" s="275">
        <v>6814</v>
      </c>
      <c r="M46" s="275">
        <v>6830</v>
      </c>
      <c r="N46" s="275">
        <v>6349</v>
      </c>
    </row>
    <row r="47" spans="1:14">
      <c r="A47" s="274" t="s">
        <v>173</v>
      </c>
      <c r="B47" s="275">
        <v>159</v>
      </c>
      <c r="C47" s="275">
        <v>156</v>
      </c>
      <c r="D47" s="275">
        <v>128</v>
      </c>
      <c r="E47" s="275">
        <v>134</v>
      </c>
      <c r="F47" s="275">
        <v>109</v>
      </c>
      <c r="H47" s="432" t="s">
        <v>67</v>
      </c>
      <c r="I47" s="432"/>
      <c r="J47" s="275">
        <v>3372</v>
      </c>
      <c r="K47" s="275">
        <v>3435</v>
      </c>
      <c r="L47" s="275">
        <v>3381</v>
      </c>
      <c r="M47" s="275">
        <v>3468</v>
      </c>
      <c r="N47" s="275">
        <v>3407</v>
      </c>
    </row>
    <row r="48" spans="1:14">
      <c r="A48" s="274" t="s">
        <v>174</v>
      </c>
      <c r="B48" s="275">
        <v>236</v>
      </c>
      <c r="C48" s="275">
        <v>204</v>
      </c>
      <c r="D48" s="275">
        <v>244</v>
      </c>
      <c r="E48" s="275">
        <v>242</v>
      </c>
      <c r="F48" s="275">
        <v>187</v>
      </c>
      <c r="H48" s="433" t="s">
        <v>17</v>
      </c>
      <c r="I48" s="433"/>
      <c r="J48" s="189">
        <v>3565</v>
      </c>
      <c r="K48" s="189">
        <v>3492</v>
      </c>
      <c r="L48" s="189">
        <v>3499</v>
      </c>
      <c r="M48" s="189">
        <v>3448</v>
      </c>
      <c r="N48" s="189">
        <v>3321</v>
      </c>
    </row>
    <row r="49" spans="1:8">
      <c r="A49" s="274" t="s">
        <v>175</v>
      </c>
      <c r="B49" s="275">
        <v>61</v>
      </c>
      <c r="C49" s="275">
        <v>39</v>
      </c>
      <c r="D49" s="275">
        <v>54</v>
      </c>
      <c r="E49" s="275">
        <v>54</v>
      </c>
      <c r="F49" s="275">
        <v>48</v>
      </c>
    </row>
    <row r="50" spans="1:8">
      <c r="A50" s="274" t="s">
        <v>176</v>
      </c>
      <c r="B50" s="275">
        <v>86</v>
      </c>
      <c r="C50" s="275">
        <v>95</v>
      </c>
      <c r="D50" s="275">
        <v>110</v>
      </c>
      <c r="E50" s="275">
        <v>106</v>
      </c>
      <c r="F50" s="275">
        <v>80</v>
      </c>
      <c r="H50" s="374" t="s">
        <v>427</v>
      </c>
    </row>
    <row r="51" spans="1:8">
      <c r="A51" s="274" t="s">
        <v>177</v>
      </c>
      <c r="B51" s="275">
        <v>44</v>
      </c>
      <c r="C51" s="275">
        <v>18</v>
      </c>
      <c r="D51" s="275">
        <v>46</v>
      </c>
      <c r="E51" s="275">
        <v>29</v>
      </c>
      <c r="F51" s="275">
        <v>10</v>
      </c>
    </row>
    <row r="52" spans="1:8">
      <c r="A52" s="274" t="s">
        <v>178</v>
      </c>
      <c r="B52" s="275">
        <v>0</v>
      </c>
      <c r="C52" s="275">
        <v>3</v>
      </c>
      <c r="D52" s="275">
        <v>2</v>
      </c>
      <c r="E52" s="275">
        <v>2</v>
      </c>
      <c r="F52" s="275">
        <v>0</v>
      </c>
    </row>
    <row r="53" spans="1:8">
      <c r="A53" s="274" t="s">
        <v>179</v>
      </c>
      <c r="B53" s="275">
        <v>89</v>
      </c>
      <c r="C53" s="275">
        <v>109</v>
      </c>
      <c r="D53" s="275">
        <v>82</v>
      </c>
      <c r="E53" s="275">
        <v>76</v>
      </c>
      <c r="F53" s="275">
        <v>73</v>
      </c>
    </row>
    <row r="54" spans="1:8">
      <c r="A54" s="274" t="s">
        <v>180</v>
      </c>
      <c r="B54" s="275">
        <v>12</v>
      </c>
      <c r="C54" s="275">
        <v>51</v>
      </c>
      <c r="D54" s="275">
        <v>22</v>
      </c>
      <c r="E54" s="275">
        <v>56</v>
      </c>
      <c r="F54" s="275">
        <v>45</v>
      </c>
    </row>
    <row r="55" spans="1:8">
      <c r="A55" s="274" t="s">
        <v>181</v>
      </c>
      <c r="B55" s="275">
        <v>6</v>
      </c>
      <c r="C55" s="275">
        <v>4</v>
      </c>
      <c r="D55" s="275">
        <v>4</v>
      </c>
      <c r="E55" s="275">
        <v>2</v>
      </c>
      <c r="F55" s="275">
        <v>2</v>
      </c>
    </row>
    <row r="56" spans="1:8">
      <c r="A56" s="274" t="s">
        <v>182</v>
      </c>
      <c r="B56" s="275">
        <v>32</v>
      </c>
      <c r="C56" s="275">
        <v>36</v>
      </c>
      <c r="D56" s="275">
        <v>23</v>
      </c>
      <c r="E56" s="275">
        <v>12</v>
      </c>
      <c r="F56" s="275">
        <v>12</v>
      </c>
    </row>
    <row r="57" spans="1:8">
      <c r="A57" s="274" t="s">
        <v>183</v>
      </c>
      <c r="B57" s="275">
        <v>88</v>
      </c>
      <c r="C57" s="275">
        <v>93</v>
      </c>
      <c r="D57" s="275">
        <v>118</v>
      </c>
      <c r="E57" s="275">
        <v>79</v>
      </c>
      <c r="F57" s="275">
        <v>103</v>
      </c>
    </row>
    <row r="58" spans="1:8">
      <c r="A58" s="274" t="s">
        <v>184</v>
      </c>
      <c r="B58" s="275">
        <v>44</v>
      </c>
      <c r="C58" s="275">
        <v>46</v>
      </c>
      <c r="D58" s="275">
        <v>58</v>
      </c>
      <c r="E58" s="275">
        <v>72</v>
      </c>
      <c r="F58" s="275">
        <v>42</v>
      </c>
    </row>
    <row r="59" spans="1:8">
      <c r="A59" s="274" t="s">
        <v>185</v>
      </c>
      <c r="B59" s="275">
        <v>0</v>
      </c>
      <c r="C59" s="275">
        <v>0</v>
      </c>
      <c r="D59" s="275">
        <v>29</v>
      </c>
      <c r="E59" s="275">
        <v>28</v>
      </c>
      <c r="F59" s="275">
        <v>26</v>
      </c>
    </row>
    <row r="60" spans="1:8">
      <c r="A60" s="274" t="s">
        <v>186</v>
      </c>
      <c r="B60" s="275">
        <v>439</v>
      </c>
      <c r="C60" s="275">
        <v>442</v>
      </c>
      <c r="D60" s="275">
        <v>395</v>
      </c>
      <c r="E60" s="275">
        <v>373</v>
      </c>
      <c r="F60" s="275">
        <v>311</v>
      </c>
    </row>
    <row r="61" spans="1:8">
      <c r="A61" s="274" t="s">
        <v>187</v>
      </c>
      <c r="B61" s="275">
        <v>114</v>
      </c>
      <c r="C61" s="275">
        <v>117</v>
      </c>
      <c r="D61" s="275">
        <v>107</v>
      </c>
      <c r="E61" s="275">
        <v>112</v>
      </c>
      <c r="F61" s="275">
        <v>88</v>
      </c>
    </row>
    <row r="62" spans="1:8">
      <c r="A62" s="274" t="s">
        <v>188</v>
      </c>
      <c r="B62" s="275">
        <v>408</v>
      </c>
      <c r="C62" s="275">
        <v>415</v>
      </c>
      <c r="D62" s="275">
        <v>383</v>
      </c>
      <c r="E62" s="275">
        <v>371</v>
      </c>
      <c r="F62" s="275">
        <v>322</v>
      </c>
    </row>
    <row r="63" spans="1:8">
      <c r="A63" s="274" t="s">
        <v>189</v>
      </c>
      <c r="B63" s="275">
        <v>89</v>
      </c>
      <c r="C63" s="275">
        <v>103</v>
      </c>
      <c r="D63" s="275">
        <v>120</v>
      </c>
      <c r="E63" s="275">
        <v>114</v>
      </c>
      <c r="F63" s="275">
        <v>90</v>
      </c>
    </row>
    <row r="64" spans="1:8">
      <c r="A64" s="274" t="s">
        <v>190</v>
      </c>
      <c r="B64" s="275">
        <v>99</v>
      </c>
      <c r="C64" s="275">
        <v>86</v>
      </c>
      <c r="D64" s="275">
        <v>66</v>
      </c>
      <c r="E64" s="275">
        <v>85</v>
      </c>
      <c r="F64" s="275">
        <v>76</v>
      </c>
    </row>
    <row r="65" spans="1:6">
      <c r="A65" s="274" t="s">
        <v>191</v>
      </c>
      <c r="B65" s="275">
        <v>571</v>
      </c>
      <c r="C65" s="275">
        <v>607</v>
      </c>
      <c r="D65" s="275">
        <v>518</v>
      </c>
      <c r="E65" s="275">
        <v>523</v>
      </c>
      <c r="F65" s="275">
        <v>478</v>
      </c>
    </row>
    <row r="66" spans="1:6">
      <c r="A66" s="274" t="s">
        <v>192</v>
      </c>
      <c r="B66" s="275">
        <v>321</v>
      </c>
      <c r="C66" s="275">
        <v>330</v>
      </c>
      <c r="D66" s="275">
        <v>46</v>
      </c>
      <c r="E66" s="276" t="s">
        <v>83</v>
      </c>
      <c r="F66" s="276" t="s">
        <v>83</v>
      </c>
    </row>
    <row r="67" spans="1:6">
      <c r="A67" s="274" t="s">
        <v>193</v>
      </c>
      <c r="B67" s="275">
        <v>68</v>
      </c>
      <c r="C67" s="275">
        <v>69</v>
      </c>
      <c r="D67" s="275">
        <v>59</v>
      </c>
      <c r="E67" s="275">
        <v>48</v>
      </c>
      <c r="F67" s="275">
        <v>61</v>
      </c>
    </row>
    <row r="68" spans="1:6">
      <c r="A68" s="274" t="s">
        <v>194</v>
      </c>
      <c r="B68" s="275">
        <v>173</v>
      </c>
      <c r="C68" s="275">
        <v>187</v>
      </c>
      <c r="D68" s="275">
        <v>184</v>
      </c>
      <c r="E68" s="275">
        <v>160</v>
      </c>
      <c r="F68" s="275">
        <v>160</v>
      </c>
    </row>
    <row r="69" spans="1:6">
      <c r="A69" s="274" t="s">
        <v>195</v>
      </c>
      <c r="B69" s="275">
        <v>71</v>
      </c>
      <c r="C69" s="275">
        <v>54</v>
      </c>
      <c r="D69" s="275">
        <v>44</v>
      </c>
      <c r="E69" s="275">
        <v>48</v>
      </c>
      <c r="F69" s="275">
        <v>43</v>
      </c>
    </row>
    <row r="70" spans="1:6">
      <c r="A70" s="274" t="s">
        <v>196</v>
      </c>
      <c r="B70" s="275">
        <v>100</v>
      </c>
      <c r="C70" s="275">
        <v>101</v>
      </c>
      <c r="D70" s="275">
        <v>80</v>
      </c>
      <c r="E70" s="275">
        <v>120</v>
      </c>
      <c r="F70" s="275">
        <v>111</v>
      </c>
    </row>
    <row r="71" spans="1:6">
      <c r="A71" s="274" t="s">
        <v>197</v>
      </c>
      <c r="B71" s="275">
        <v>104</v>
      </c>
      <c r="C71" s="275">
        <v>86</v>
      </c>
      <c r="D71" s="275">
        <v>99</v>
      </c>
      <c r="E71" s="275">
        <v>99</v>
      </c>
      <c r="F71" s="275">
        <v>85</v>
      </c>
    </row>
    <row r="72" spans="1:6">
      <c r="A72" s="274" t="s">
        <v>198</v>
      </c>
      <c r="B72" s="275">
        <v>14</v>
      </c>
      <c r="C72" s="275">
        <v>23</v>
      </c>
      <c r="D72" s="275">
        <v>16</v>
      </c>
      <c r="E72" s="275">
        <v>22</v>
      </c>
      <c r="F72" s="275">
        <v>19</v>
      </c>
    </row>
    <row r="73" spans="1:6">
      <c r="A73" s="274" t="s">
        <v>199</v>
      </c>
      <c r="B73" s="275">
        <v>65</v>
      </c>
      <c r="C73" s="275">
        <v>82</v>
      </c>
      <c r="D73" s="275">
        <v>53</v>
      </c>
      <c r="E73" s="275">
        <v>64</v>
      </c>
      <c r="F73" s="275">
        <v>52</v>
      </c>
    </row>
    <row r="74" spans="1:6">
      <c r="A74" s="274" t="s">
        <v>200</v>
      </c>
      <c r="B74" s="275">
        <v>0</v>
      </c>
      <c r="C74" s="275">
        <v>1</v>
      </c>
      <c r="D74" s="275">
        <v>0</v>
      </c>
      <c r="E74" s="276" t="s">
        <v>83</v>
      </c>
      <c r="F74" s="276" t="s">
        <v>83</v>
      </c>
    </row>
    <row r="75" spans="1:6">
      <c r="A75" s="274" t="s">
        <v>201</v>
      </c>
      <c r="B75" s="275">
        <v>15</v>
      </c>
      <c r="C75" s="275">
        <v>14</v>
      </c>
      <c r="D75" s="275">
        <v>11</v>
      </c>
      <c r="E75" s="275">
        <v>15</v>
      </c>
      <c r="F75" s="275">
        <v>12</v>
      </c>
    </row>
    <row r="76" spans="1:6">
      <c r="A76" s="274" t="s">
        <v>202</v>
      </c>
      <c r="B76" s="275">
        <v>54</v>
      </c>
      <c r="C76" s="275">
        <v>48</v>
      </c>
      <c r="D76" s="275">
        <v>47</v>
      </c>
      <c r="E76" s="275">
        <v>30</v>
      </c>
      <c r="F76" s="275">
        <v>31</v>
      </c>
    </row>
    <row r="77" spans="1:6">
      <c r="A77" s="274" t="s">
        <v>203</v>
      </c>
      <c r="B77" s="275">
        <v>132</v>
      </c>
      <c r="C77" s="275">
        <v>137</v>
      </c>
      <c r="D77" s="275">
        <v>134</v>
      </c>
      <c r="E77" s="275">
        <v>123</v>
      </c>
      <c r="F77" s="275">
        <v>123</v>
      </c>
    </row>
    <row r="78" spans="1:6">
      <c r="A78" s="274" t="s">
        <v>204</v>
      </c>
      <c r="B78" s="275">
        <v>462</v>
      </c>
      <c r="C78" s="275">
        <v>441</v>
      </c>
      <c r="D78" s="275">
        <v>448</v>
      </c>
      <c r="E78" s="275">
        <v>408</v>
      </c>
      <c r="F78" s="275">
        <v>300</v>
      </c>
    </row>
    <row r="79" spans="1:6">
      <c r="A79" s="274" t="s">
        <v>205</v>
      </c>
      <c r="B79" s="275">
        <v>39</v>
      </c>
      <c r="C79" s="275">
        <v>35</v>
      </c>
      <c r="D79" s="275">
        <v>33</v>
      </c>
      <c r="E79" s="275">
        <v>32</v>
      </c>
      <c r="F79" s="275">
        <v>18</v>
      </c>
    </row>
    <row r="80" spans="1:6">
      <c r="A80" s="277" t="s">
        <v>206</v>
      </c>
      <c r="B80" s="189">
        <v>42</v>
      </c>
      <c r="C80" s="189">
        <v>60</v>
      </c>
      <c r="D80" s="189">
        <v>43</v>
      </c>
      <c r="E80" s="189">
        <v>52</v>
      </c>
      <c r="F80" s="189">
        <v>40</v>
      </c>
    </row>
    <row r="83" spans="1:13" s="41" customFormat="1" ht="18" customHeight="1">
      <c r="A83" s="103" t="str">
        <f>Contents!B43</f>
        <v>Table 34: Number and percentage of women giving birth, by place of birth, age group, ethnic group, deprivation quintile of residence, and DHB of residence 2013</v>
      </c>
      <c r="M83" s="39"/>
    </row>
    <row r="84" spans="1:13">
      <c r="A84" s="404" t="s">
        <v>39</v>
      </c>
      <c r="B84" s="406" t="s">
        <v>27</v>
      </c>
      <c r="C84" s="406"/>
      <c r="D84" s="406"/>
      <c r="E84" s="406"/>
      <c r="F84" s="406"/>
      <c r="G84" s="407"/>
      <c r="H84" s="406" t="s">
        <v>45</v>
      </c>
      <c r="I84" s="406"/>
      <c r="J84" s="406"/>
      <c r="K84" s="406"/>
      <c r="L84" s="406"/>
      <c r="M84" s="77"/>
    </row>
    <row r="85" spans="1:13">
      <c r="A85" s="405"/>
      <c r="B85" s="423" t="s">
        <v>142</v>
      </c>
      <c r="C85" s="406" t="s">
        <v>149</v>
      </c>
      <c r="D85" s="406"/>
      <c r="E85" s="406"/>
      <c r="F85" s="406"/>
      <c r="G85" s="425" t="s">
        <v>50</v>
      </c>
      <c r="H85" s="423" t="s">
        <v>142</v>
      </c>
      <c r="I85" s="424" t="s">
        <v>149</v>
      </c>
      <c r="J85" s="424"/>
      <c r="K85" s="424"/>
      <c r="L85" s="424"/>
      <c r="M85" s="77"/>
    </row>
    <row r="86" spans="1:13">
      <c r="A86" s="405"/>
      <c r="B86" s="424"/>
      <c r="C86" s="149" t="s">
        <v>143</v>
      </c>
      <c r="D86" s="149" t="s">
        <v>144</v>
      </c>
      <c r="E86" s="149" t="s">
        <v>145</v>
      </c>
      <c r="F86" s="149" t="s">
        <v>43</v>
      </c>
      <c r="G86" s="426"/>
      <c r="H86" s="424"/>
      <c r="I86" s="149" t="s">
        <v>143</v>
      </c>
      <c r="J86" s="149" t="s">
        <v>144</v>
      </c>
      <c r="K86" s="149" t="s">
        <v>145</v>
      </c>
      <c r="L86" s="149" t="s">
        <v>43</v>
      </c>
      <c r="M86" s="77"/>
    </row>
    <row r="87" spans="1:13">
      <c r="A87" s="242" t="s">
        <v>243</v>
      </c>
      <c r="B87" s="242"/>
      <c r="C87" s="242"/>
      <c r="D87" s="242"/>
      <c r="E87" s="242"/>
      <c r="F87" s="242"/>
      <c r="G87" s="242"/>
      <c r="H87" s="242"/>
      <c r="I87" s="242"/>
      <c r="J87" s="242"/>
      <c r="K87" s="242"/>
      <c r="L87" s="242"/>
      <c r="M87" s="77"/>
    </row>
    <row r="88" spans="1:13">
      <c r="A88" s="163" t="s">
        <v>43</v>
      </c>
      <c r="B88" s="162">
        <v>1968</v>
      </c>
      <c r="C88" s="163">
        <v>5218</v>
      </c>
      <c r="D88" s="163">
        <v>24204</v>
      </c>
      <c r="E88" s="163">
        <v>27055</v>
      </c>
      <c r="F88" s="163">
        <v>56477</v>
      </c>
      <c r="G88" s="183">
        <v>782</v>
      </c>
      <c r="H88" s="240">
        <f t="shared" ref="H88" si="3">B88/SUM($B88,$F88)*100</f>
        <v>3.3672683719736503</v>
      </c>
      <c r="I88" s="240">
        <f t="shared" ref="I88" si="4">C88/SUM($B88,$F88)*100</f>
        <v>8.9280520147146891</v>
      </c>
      <c r="J88" s="240">
        <f t="shared" ref="J88" si="5">D88/SUM($B88,$F88)*100</f>
        <v>41.413294550432028</v>
      </c>
      <c r="K88" s="240">
        <f t="shared" ref="K88" si="6">E88/SUM($B88,$F88)*100</f>
        <v>46.291385062879634</v>
      </c>
      <c r="L88" s="240">
        <f t="shared" ref="L88" si="7">F88/SUM($B88,$F88)*100</f>
        <v>96.632731628026349</v>
      </c>
      <c r="M88" s="77"/>
    </row>
    <row r="89" spans="1:13">
      <c r="A89" s="242" t="s">
        <v>59</v>
      </c>
      <c r="B89" s="242"/>
      <c r="C89" s="242"/>
      <c r="D89" s="242"/>
      <c r="E89" s="242"/>
      <c r="F89" s="242"/>
      <c r="G89" s="242"/>
      <c r="H89" s="242"/>
      <c r="I89" s="242"/>
      <c r="J89" s="242"/>
      <c r="K89" s="242"/>
      <c r="L89" s="242"/>
      <c r="M89" s="77"/>
    </row>
    <row r="90" spans="1:13">
      <c r="A90" s="163" t="s">
        <v>60</v>
      </c>
      <c r="B90" s="162">
        <v>50</v>
      </c>
      <c r="C90" s="163">
        <v>371</v>
      </c>
      <c r="D90" s="163">
        <v>1588</v>
      </c>
      <c r="E90" s="163">
        <v>1290</v>
      </c>
      <c r="F90" s="163">
        <v>3249</v>
      </c>
      <c r="G90" s="183">
        <v>54</v>
      </c>
      <c r="H90" s="240">
        <f t="shared" ref="H90:H95" si="8">B90/SUM($B90,$F90)*100</f>
        <v>1.515610791148833</v>
      </c>
      <c r="I90" s="240">
        <f t="shared" ref="I90:I95" si="9">C90/SUM($B90,$F90)*100</f>
        <v>11.24583207032434</v>
      </c>
      <c r="J90" s="240">
        <f t="shared" ref="J90:J95" si="10">D90/SUM($B90,$F90)*100</f>
        <v>48.135798726886932</v>
      </c>
      <c r="K90" s="240">
        <f t="shared" ref="K90:K95" si="11">E90/SUM($B90,$F90)*100</f>
        <v>39.10275841163989</v>
      </c>
      <c r="L90" s="240">
        <f t="shared" ref="L90:L95" si="12">F90/SUM($B90,$F90)*100</f>
        <v>98.484389208851169</v>
      </c>
      <c r="M90" s="77"/>
    </row>
    <row r="91" spans="1:13">
      <c r="A91" s="163" t="s">
        <v>44</v>
      </c>
      <c r="B91" s="162">
        <v>280</v>
      </c>
      <c r="C91" s="163">
        <v>1291</v>
      </c>
      <c r="D91" s="163">
        <v>4777</v>
      </c>
      <c r="E91" s="163">
        <v>4356</v>
      </c>
      <c r="F91" s="163">
        <v>10424</v>
      </c>
      <c r="G91" s="183">
        <v>174</v>
      </c>
      <c r="H91" s="240">
        <f t="shared" si="8"/>
        <v>2.615844544095665</v>
      </c>
      <c r="I91" s="240">
        <f t="shared" si="9"/>
        <v>12.060911808669657</v>
      </c>
      <c r="J91" s="240">
        <f t="shared" si="10"/>
        <v>44.628176382660691</v>
      </c>
      <c r="K91" s="240">
        <f t="shared" si="11"/>
        <v>40.695067264573993</v>
      </c>
      <c r="L91" s="240">
        <f t="shared" si="12"/>
        <v>97.384155455904335</v>
      </c>
      <c r="M91" s="77"/>
    </row>
    <row r="92" spans="1:13">
      <c r="A92" s="163" t="s">
        <v>40</v>
      </c>
      <c r="B92" s="162">
        <v>521</v>
      </c>
      <c r="C92" s="163">
        <v>1493</v>
      </c>
      <c r="D92" s="163">
        <v>6466</v>
      </c>
      <c r="E92" s="163">
        <v>6722</v>
      </c>
      <c r="F92" s="163">
        <v>14681</v>
      </c>
      <c r="G92" s="183">
        <v>184</v>
      </c>
      <c r="H92" s="240">
        <f t="shared" si="8"/>
        <v>3.427180634127089</v>
      </c>
      <c r="I92" s="240">
        <f t="shared" si="9"/>
        <v>9.8210761741876063</v>
      </c>
      <c r="J92" s="240">
        <f t="shared" si="10"/>
        <v>42.533877121431388</v>
      </c>
      <c r="K92" s="240">
        <f t="shared" si="11"/>
        <v>44.217866070253912</v>
      </c>
      <c r="L92" s="240">
        <f t="shared" si="12"/>
        <v>96.572819365872903</v>
      </c>
      <c r="M92" s="77"/>
    </row>
    <row r="93" spans="1:13">
      <c r="A93" s="163" t="s">
        <v>41</v>
      </c>
      <c r="B93" s="162">
        <v>631</v>
      </c>
      <c r="C93" s="163">
        <v>1289</v>
      </c>
      <c r="D93" s="163">
        <v>6572</v>
      </c>
      <c r="E93" s="163">
        <v>8194</v>
      </c>
      <c r="F93" s="163">
        <v>16055</v>
      </c>
      <c r="G93" s="183">
        <v>200</v>
      </c>
      <c r="H93" s="240">
        <f t="shared" si="8"/>
        <v>3.7816133285388949</v>
      </c>
      <c r="I93" s="240">
        <f t="shared" si="9"/>
        <v>7.7250389548124172</v>
      </c>
      <c r="J93" s="240">
        <f t="shared" si="10"/>
        <v>39.386311878221264</v>
      </c>
      <c r="K93" s="240">
        <f t="shared" si="11"/>
        <v>49.107035838427429</v>
      </c>
      <c r="L93" s="240">
        <f t="shared" si="12"/>
        <v>96.218386671461104</v>
      </c>
      <c r="M93" s="77"/>
    </row>
    <row r="94" spans="1:13">
      <c r="A94" s="163" t="s">
        <v>42</v>
      </c>
      <c r="B94" s="162">
        <v>399</v>
      </c>
      <c r="C94" s="163">
        <v>648</v>
      </c>
      <c r="D94" s="163">
        <v>3815</v>
      </c>
      <c r="E94" s="163">
        <v>5127</v>
      </c>
      <c r="F94" s="163">
        <v>9590</v>
      </c>
      <c r="G94" s="183">
        <v>122</v>
      </c>
      <c r="H94" s="240">
        <f t="shared" si="8"/>
        <v>3.9943938332165385</v>
      </c>
      <c r="I94" s="240">
        <f t="shared" si="9"/>
        <v>6.4871358494343774</v>
      </c>
      <c r="J94" s="240">
        <f t="shared" si="10"/>
        <v>38.192011212333568</v>
      </c>
      <c r="K94" s="240">
        <f t="shared" si="11"/>
        <v>51.326459105015523</v>
      </c>
      <c r="L94" s="240">
        <f t="shared" si="12"/>
        <v>96.005606166783465</v>
      </c>
      <c r="M94" s="77"/>
    </row>
    <row r="95" spans="1:13">
      <c r="A95" s="163" t="s">
        <v>38</v>
      </c>
      <c r="B95" s="162">
        <v>87</v>
      </c>
      <c r="C95" s="163">
        <v>126</v>
      </c>
      <c r="D95" s="163">
        <v>986</v>
      </c>
      <c r="E95" s="163">
        <v>1366</v>
      </c>
      <c r="F95" s="163">
        <v>2478</v>
      </c>
      <c r="G95" s="183">
        <v>48</v>
      </c>
      <c r="H95" s="240">
        <f t="shared" si="8"/>
        <v>3.3918128654970756</v>
      </c>
      <c r="I95" s="240">
        <f t="shared" si="9"/>
        <v>4.9122807017543861</v>
      </c>
      <c r="J95" s="240">
        <f t="shared" si="10"/>
        <v>38.440545808966867</v>
      </c>
      <c r="K95" s="240">
        <f t="shared" si="11"/>
        <v>53.255360623781677</v>
      </c>
      <c r="L95" s="240">
        <f t="shared" si="12"/>
        <v>96.608187134502927</v>
      </c>
      <c r="M95" s="77"/>
    </row>
    <row r="96" spans="1:13">
      <c r="A96" s="242" t="s">
        <v>61</v>
      </c>
      <c r="B96" s="242"/>
      <c r="C96" s="242"/>
      <c r="D96" s="242"/>
      <c r="E96" s="242"/>
      <c r="F96" s="242"/>
      <c r="G96" s="242"/>
      <c r="H96" s="243"/>
      <c r="I96" s="243"/>
      <c r="J96" s="243"/>
      <c r="K96" s="243"/>
      <c r="L96" s="243"/>
    </row>
    <row r="97" spans="1:12">
      <c r="A97" s="238" t="s">
        <v>62</v>
      </c>
      <c r="B97" s="162">
        <v>612</v>
      </c>
      <c r="C97" s="163">
        <v>2036</v>
      </c>
      <c r="D97" s="163">
        <v>7031</v>
      </c>
      <c r="E97" s="163">
        <v>4644</v>
      </c>
      <c r="F97" s="163">
        <v>13711</v>
      </c>
      <c r="G97" s="183">
        <v>296</v>
      </c>
      <c r="H97" s="240">
        <f t="shared" ref="H97:H100" si="13">B97/SUM($B97,$F97)*100</f>
        <v>4.2728478670669556</v>
      </c>
      <c r="I97" s="240">
        <f t="shared" ref="I97:I100" si="14">C97/SUM($B97,$F97)*100</f>
        <v>14.214899113314249</v>
      </c>
      <c r="J97" s="240">
        <f t="shared" ref="J97:J100" si="15">D97/SUM($B97,$F97)*100</f>
        <v>49.088878028346016</v>
      </c>
      <c r="K97" s="240">
        <f t="shared" ref="K97:K100" si="16">E97/SUM($B97,$F97)*100</f>
        <v>32.42337499127278</v>
      </c>
      <c r="L97" s="240">
        <f t="shared" ref="L97:L100" si="17">F97/SUM($B97,$F97)*100</f>
        <v>95.727152132933043</v>
      </c>
    </row>
    <row r="98" spans="1:12">
      <c r="A98" s="238" t="s">
        <v>90</v>
      </c>
      <c r="B98" s="162">
        <v>82</v>
      </c>
      <c r="C98" s="163">
        <v>388</v>
      </c>
      <c r="D98" s="163">
        <v>1509</v>
      </c>
      <c r="E98" s="163">
        <v>4332</v>
      </c>
      <c r="F98" s="163">
        <v>6229</v>
      </c>
      <c r="G98" s="183">
        <v>96</v>
      </c>
      <c r="H98" s="240">
        <f t="shared" si="13"/>
        <v>1.2993186499762321</v>
      </c>
      <c r="I98" s="240">
        <f t="shared" si="14"/>
        <v>6.147995563302171</v>
      </c>
      <c r="J98" s="240">
        <f t="shared" si="15"/>
        <v>23.910632229440658</v>
      </c>
      <c r="K98" s="240">
        <f t="shared" si="16"/>
        <v>68.642053557280931</v>
      </c>
      <c r="L98" s="240">
        <f t="shared" si="17"/>
        <v>98.700681350023771</v>
      </c>
    </row>
    <row r="99" spans="1:12">
      <c r="A99" s="238" t="s">
        <v>47</v>
      </c>
      <c r="B99" s="162">
        <v>67</v>
      </c>
      <c r="C99" s="163">
        <v>340</v>
      </c>
      <c r="D99" s="163">
        <v>2806</v>
      </c>
      <c r="E99" s="163">
        <v>4902</v>
      </c>
      <c r="F99" s="163">
        <v>8048</v>
      </c>
      <c r="G99" s="183">
        <v>75</v>
      </c>
      <c r="H99" s="240">
        <f t="shared" si="13"/>
        <v>0.82563154651879234</v>
      </c>
      <c r="I99" s="240">
        <f t="shared" si="14"/>
        <v>4.1897720271102896</v>
      </c>
      <c r="J99" s="240">
        <f t="shared" si="15"/>
        <v>34.577942082563155</v>
      </c>
      <c r="K99" s="240">
        <f t="shared" si="16"/>
        <v>60.406654343807766</v>
      </c>
      <c r="L99" s="240">
        <f t="shared" si="17"/>
        <v>99.174368453481208</v>
      </c>
    </row>
    <row r="100" spans="1:12">
      <c r="A100" s="238" t="s">
        <v>51</v>
      </c>
      <c r="B100" s="162">
        <v>1207</v>
      </c>
      <c r="C100" s="163">
        <v>2453</v>
      </c>
      <c r="D100" s="163">
        <v>12857</v>
      </c>
      <c r="E100" s="163">
        <v>13168</v>
      </c>
      <c r="F100" s="163">
        <v>28478</v>
      </c>
      <c r="G100" s="183">
        <v>289</v>
      </c>
      <c r="H100" s="240">
        <f t="shared" si="13"/>
        <v>4.0660266127673905</v>
      </c>
      <c r="I100" s="240">
        <f t="shared" si="14"/>
        <v>8.2634327101229577</v>
      </c>
      <c r="J100" s="240">
        <f t="shared" si="15"/>
        <v>43.311436752568639</v>
      </c>
      <c r="K100" s="240">
        <f t="shared" si="16"/>
        <v>44.359103924541017</v>
      </c>
      <c r="L100" s="240">
        <f t="shared" si="17"/>
        <v>95.933973387232612</v>
      </c>
    </row>
    <row r="101" spans="1:12">
      <c r="A101" s="180" t="s">
        <v>50</v>
      </c>
      <c r="B101" s="162">
        <v>0</v>
      </c>
      <c r="C101" s="163">
        <v>1</v>
      </c>
      <c r="D101" s="163">
        <v>1</v>
      </c>
      <c r="E101" s="163">
        <v>9</v>
      </c>
      <c r="F101" s="163">
        <v>11</v>
      </c>
      <c r="G101" s="183">
        <v>26</v>
      </c>
      <c r="H101" s="294" t="s">
        <v>83</v>
      </c>
      <c r="I101" s="303" t="s">
        <v>83</v>
      </c>
      <c r="J101" s="303" t="s">
        <v>83</v>
      </c>
      <c r="K101" s="303" t="s">
        <v>83</v>
      </c>
      <c r="L101" s="303" t="s">
        <v>83</v>
      </c>
    </row>
    <row r="102" spans="1:12">
      <c r="A102" s="242" t="s">
        <v>87</v>
      </c>
      <c r="B102" s="242"/>
      <c r="C102" s="242"/>
      <c r="D102" s="242"/>
      <c r="E102" s="242"/>
      <c r="F102" s="242"/>
      <c r="G102" s="242"/>
      <c r="H102" s="243"/>
      <c r="I102" s="243"/>
      <c r="J102" s="243"/>
      <c r="K102" s="243"/>
      <c r="L102" s="243"/>
    </row>
    <row r="103" spans="1:12">
      <c r="A103" s="264" t="s">
        <v>88</v>
      </c>
      <c r="B103" s="162">
        <v>209</v>
      </c>
      <c r="C103" s="163">
        <v>510</v>
      </c>
      <c r="D103" s="163">
        <v>2703</v>
      </c>
      <c r="E103" s="163">
        <v>4691</v>
      </c>
      <c r="F103" s="163">
        <v>7904</v>
      </c>
      <c r="G103" s="183">
        <v>65</v>
      </c>
      <c r="H103" s="240">
        <f t="shared" ref="H103:H107" si="18">B103/SUM($B103,$F103)*100</f>
        <v>2.5761124121779861</v>
      </c>
      <c r="I103" s="240">
        <f t="shared" ref="I103:I107" si="19">C103/SUM($B103,$F103)*100</f>
        <v>6.2862073215826442</v>
      </c>
      <c r="J103" s="240">
        <f t="shared" ref="J103:J107" si="20">D103/SUM($B103,$F103)*100</f>
        <v>33.316898804388018</v>
      </c>
      <c r="K103" s="240">
        <f t="shared" ref="K103:K107" si="21">E103/SUM($B103,$F103)*100</f>
        <v>57.820781461851347</v>
      </c>
      <c r="L103" s="240">
        <f t="shared" ref="L103:L107" si="22">F103/SUM($B103,$F103)*100</f>
        <v>97.423887587822009</v>
      </c>
    </row>
    <row r="104" spans="1:12">
      <c r="A104" s="264">
        <v>2</v>
      </c>
      <c r="B104" s="162">
        <v>316</v>
      </c>
      <c r="C104" s="163">
        <v>581</v>
      </c>
      <c r="D104" s="163">
        <v>3966</v>
      </c>
      <c r="E104" s="163">
        <v>4321</v>
      </c>
      <c r="F104" s="163">
        <v>8868</v>
      </c>
      <c r="G104" s="183">
        <v>70</v>
      </c>
      <c r="H104" s="240">
        <f t="shared" si="18"/>
        <v>3.4407665505226483</v>
      </c>
      <c r="I104" s="240">
        <f t="shared" si="19"/>
        <v>6.3262195121951219</v>
      </c>
      <c r="J104" s="240">
        <f t="shared" si="20"/>
        <v>43.183797909407666</v>
      </c>
      <c r="K104" s="240">
        <f t="shared" si="21"/>
        <v>47.049216027874564</v>
      </c>
      <c r="L104" s="240">
        <f t="shared" si="22"/>
        <v>96.559233449477361</v>
      </c>
    </row>
    <row r="105" spans="1:12">
      <c r="A105" s="264">
        <v>3</v>
      </c>
      <c r="B105" s="162">
        <v>393</v>
      </c>
      <c r="C105" s="163">
        <v>1006</v>
      </c>
      <c r="D105" s="163">
        <v>4636</v>
      </c>
      <c r="E105" s="163">
        <v>4528</v>
      </c>
      <c r="F105" s="163">
        <v>10170</v>
      </c>
      <c r="G105" s="183">
        <v>71</v>
      </c>
      <c r="H105" s="240">
        <f t="shared" si="18"/>
        <v>3.7205339392218124</v>
      </c>
      <c r="I105" s="240">
        <f t="shared" si="19"/>
        <v>9.5238095238095237</v>
      </c>
      <c r="J105" s="240">
        <f t="shared" si="20"/>
        <v>43.889046672346872</v>
      </c>
      <c r="K105" s="240">
        <f t="shared" si="21"/>
        <v>42.866609864621793</v>
      </c>
      <c r="L105" s="240">
        <f t="shared" si="22"/>
        <v>96.279466060778191</v>
      </c>
    </row>
    <row r="106" spans="1:12">
      <c r="A106" s="264">
        <v>4</v>
      </c>
      <c r="B106" s="162">
        <v>458</v>
      </c>
      <c r="C106" s="163">
        <v>1199</v>
      </c>
      <c r="D106" s="163">
        <v>5949</v>
      </c>
      <c r="E106" s="163">
        <v>5700</v>
      </c>
      <c r="F106" s="163">
        <v>12848</v>
      </c>
      <c r="G106" s="183">
        <v>105</v>
      </c>
      <c r="H106" s="240">
        <f t="shared" si="18"/>
        <v>3.4420562152412444</v>
      </c>
      <c r="I106" s="240">
        <f t="shared" si="19"/>
        <v>9.010972493611904</v>
      </c>
      <c r="J106" s="240">
        <f t="shared" si="20"/>
        <v>44.709153765218701</v>
      </c>
      <c r="K106" s="240">
        <f t="shared" si="21"/>
        <v>42.837817525928152</v>
      </c>
      <c r="L106" s="240">
        <f t="shared" si="22"/>
        <v>96.557943784758763</v>
      </c>
    </row>
    <row r="107" spans="1:12">
      <c r="A107" s="265" t="s">
        <v>89</v>
      </c>
      <c r="B107" s="162">
        <v>487</v>
      </c>
      <c r="C107" s="163">
        <v>1904</v>
      </c>
      <c r="D107" s="163">
        <v>6916</v>
      </c>
      <c r="E107" s="163">
        <v>7772</v>
      </c>
      <c r="F107" s="163">
        <v>16592</v>
      </c>
      <c r="G107" s="183">
        <v>217</v>
      </c>
      <c r="H107" s="240">
        <f t="shared" si="18"/>
        <v>2.851455003220329</v>
      </c>
      <c r="I107" s="240">
        <f t="shared" si="19"/>
        <v>11.148193688155045</v>
      </c>
      <c r="J107" s="240">
        <f t="shared" si="20"/>
        <v>40.494174131974944</v>
      </c>
      <c r="K107" s="240">
        <f t="shared" si="21"/>
        <v>45.506177176649686</v>
      </c>
      <c r="L107" s="240">
        <f t="shared" si="22"/>
        <v>97.148544996779677</v>
      </c>
    </row>
    <row r="108" spans="1:12">
      <c r="A108" s="244" t="s">
        <v>50</v>
      </c>
      <c r="B108" s="180">
        <v>105</v>
      </c>
      <c r="C108" s="180">
        <v>18</v>
      </c>
      <c r="D108" s="180">
        <v>34</v>
      </c>
      <c r="E108" s="180">
        <v>43</v>
      </c>
      <c r="F108" s="180">
        <v>95</v>
      </c>
      <c r="G108" s="184">
        <v>254</v>
      </c>
      <c r="H108" s="266" t="s">
        <v>83</v>
      </c>
      <c r="I108" s="267" t="s">
        <v>83</v>
      </c>
      <c r="J108" s="267" t="s">
        <v>83</v>
      </c>
      <c r="K108" s="267" t="s">
        <v>83</v>
      </c>
      <c r="L108" s="267" t="s">
        <v>83</v>
      </c>
    </row>
    <row r="109" spans="1:12">
      <c r="A109" s="242" t="s">
        <v>226</v>
      </c>
      <c r="B109" s="242"/>
      <c r="C109" s="242"/>
      <c r="D109" s="242"/>
      <c r="E109" s="242"/>
      <c r="F109" s="242"/>
      <c r="G109" s="242"/>
      <c r="H109" s="243"/>
      <c r="I109" s="243"/>
      <c r="J109" s="243"/>
      <c r="K109" s="243"/>
      <c r="L109" s="243"/>
    </row>
    <row r="110" spans="1:12">
      <c r="A110" s="238" t="s">
        <v>63</v>
      </c>
      <c r="B110" s="163">
        <v>142</v>
      </c>
      <c r="C110" s="163">
        <v>399</v>
      </c>
      <c r="D110" s="163">
        <v>1509</v>
      </c>
      <c r="E110" s="163">
        <v>46</v>
      </c>
      <c r="F110" s="163">
        <v>1954</v>
      </c>
      <c r="G110" s="183">
        <v>27</v>
      </c>
      <c r="H110" s="240">
        <f t="shared" ref="H110:H114" si="23">B110/SUM($B110,$F110)*100</f>
        <v>6.7748091603053435</v>
      </c>
      <c r="I110" s="240">
        <f t="shared" ref="I110:I114" si="24">C110/SUM($B110,$F110)*100</f>
        <v>19.03625954198473</v>
      </c>
      <c r="J110" s="240">
        <f t="shared" ref="J110:J114" si="25">D110/SUM($B110,$F110)*100</f>
        <v>71.994274809160302</v>
      </c>
      <c r="K110" s="240">
        <f t="shared" ref="K110:K114" si="26">E110/SUM($B110,$F110)*100</f>
        <v>2.1946564885496183</v>
      </c>
      <c r="L110" s="240">
        <f t="shared" ref="L110:L114" si="27">F110/SUM($B110,$F110)*100</f>
        <v>93.225190839694662</v>
      </c>
    </row>
    <row r="111" spans="1:12">
      <c r="A111" s="238" t="s">
        <v>64</v>
      </c>
      <c r="B111" s="163">
        <v>199</v>
      </c>
      <c r="C111" s="163">
        <v>237</v>
      </c>
      <c r="D111" s="163">
        <v>6117</v>
      </c>
      <c r="E111" s="163">
        <v>1052</v>
      </c>
      <c r="F111" s="163">
        <v>7406</v>
      </c>
      <c r="G111" s="183">
        <v>54</v>
      </c>
      <c r="H111" s="240">
        <f t="shared" si="23"/>
        <v>2.6166995397764627</v>
      </c>
      <c r="I111" s="240">
        <f t="shared" si="24"/>
        <v>3.1163708086785014</v>
      </c>
      <c r="J111" s="240">
        <f t="shared" si="25"/>
        <v>80.433925049309664</v>
      </c>
      <c r="K111" s="240">
        <f t="shared" si="26"/>
        <v>13.833004602235372</v>
      </c>
      <c r="L111" s="240">
        <f t="shared" si="27"/>
        <v>97.383300460223538</v>
      </c>
    </row>
    <row r="112" spans="1:12">
      <c r="A112" s="238" t="s">
        <v>65</v>
      </c>
      <c r="B112" s="163">
        <v>92</v>
      </c>
      <c r="C112" s="163">
        <v>254</v>
      </c>
      <c r="D112" s="163">
        <v>475</v>
      </c>
      <c r="E112" s="163">
        <v>5373</v>
      </c>
      <c r="F112" s="163">
        <v>6102</v>
      </c>
      <c r="G112" s="183">
        <v>47</v>
      </c>
      <c r="H112" s="240">
        <f t="shared" si="23"/>
        <v>1.4853083629318695</v>
      </c>
      <c r="I112" s="240">
        <f t="shared" si="24"/>
        <v>4.1007426541814667</v>
      </c>
      <c r="J112" s="240">
        <f t="shared" si="25"/>
        <v>7.6687116564417179</v>
      </c>
      <c r="K112" s="240">
        <f t="shared" si="26"/>
        <v>86.745237326444951</v>
      </c>
      <c r="L112" s="240">
        <f t="shared" si="27"/>
        <v>98.514691637068125</v>
      </c>
    </row>
    <row r="113" spans="1:12">
      <c r="A113" s="238" t="s">
        <v>66</v>
      </c>
      <c r="B113" s="163">
        <v>89</v>
      </c>
      <c r="C113" s="163">
        <v>1019</v>
      </c>
      <c r="D113" s="163">
        <v>64</v>
      </c>
      <c r="E113" s="163">
        <v>6932</v>
      </c>
      <c r="F113" s="163">
        <v>8015</v>
      </c>
      <c r="G113" s="183">
        <v>62</v>
      </c>
      <c r="H113" s="240">
        <f t="shared" si="23"/>
        <v>1.09822309970385</v>
      </c>
      <c r="I113" s="240">
        <f t="shared" si="24"/>
        <v>12.574037512339586</v>
      </c>
      <c r="J113" s="240">
        <f t="shared" si="25"/>
        <v>0.78973346495557739</v>
      </c>
      <c r="K113" s="240">
        <f t="shared" si="26"/>
        <v>85.538005923000995</v>
      </c>
      <c r="L113" s="240">
        <f t="shared" si="27"/>
        <v>98.901776900296142</v>
      </c>
    </row>
    <row r="114" spans="1:12">
      <c r="A114" s="238" t="s">
        <v>67</v>
      </c>
      <c r="B114" s="163">
        <v>194</v>
      </c>
      <c r="C114" s="163">
        <v>1444</v>
      </c>
      <c r="D114" s="163">
        <v>85</v>
      </c>
      <c r="E114" s="163">
        <v>3366</v>
      </c>
      <c r="F114" s="163">
        <v>4895</v>
      </c>
      <c r="G114" s="183">
        <v>139</v>
      </c>
      <c r="H114" s="240">
        <f t="shared" si="23"/>
        <v>3.8121438396541558</v>
      </c>
      <c r="I114" s="240">
        <f t="shared" si="24"/>
        <v>28.374926311652583</v>
      </c>
      <c r="J114" s="240">
        <f t="shared" si="25"/>
        <v>1.6702692080958932</v>
      </c>
      <c r="K114" s="240">
        <f t="shared" si="26"/>
        <v>66.142660640597356</v>
      </c>
      <c r="L114" s="240">
        <f t="shared" si="27"/>
        <v>96.187856160345845</v>
      </c>
    </row>
    <row r="115" spans="1:12">
      <c r="A115" s="238" t="s">
        <v>68</v>
      </c>
      <c r="B115" s="163">
        <v>44</v>
      </c>
      <c r="C115" s="162">
        <v>165</v>
      </c>
      <c r="D115" s="162">
        <v>1162</v>
      </c>
      <c r="E115" s="162">
        <v>35</v>
      </c>
      <c r="F115" s="162">
        <v>1362</v>
      </c>
      <c r="G115" s="183">
        <v>14</v>
      </c>
      <c r="H115" s="240">
        <f t="shared" ref="H115:H129" si="28">B115/SUM($B115,$F115)*100</f>
        <v>3.1294452347083923</v>
      </c>
      <c r="I115" s="240">
        <f t="shared" ref="I115:I129" si="29">C115/SUM($B115,$F115)*100</f>
        <v>11.735419630156473</v>
      </c>
      <c r="J115" s="240">
        <f t="shared" ref="J115:J129" si="30">D115/SUM($B115,$F115)*100</f>
        <v>82.645803698435287</v>
      </c>
      <c r="K115" s="240">
        <f t="shared" ref="K115:K129" si="31">E115/SUM($B115,$F115)*100</f>
        <v>2.4893314366998576</v>
      </c>
      <c r="L115" s="240">
        <f t="shared" ref="L115:L129" si="32">F115/SUM($B115,$F115)*100</f>
        <v>96.870554765291601</v>
      </c>
    </row>
    <row r="116" spans="1:12">
      <c r="A116" s="238" t="s">
        <v>69</v>
      </c>
      <c r="B116" s="163">
        <v>153</v>
      </c>
      <c r="C116" s="162">
        <v>64</v>
      </c>
      <c r="D116" s="162">
        <v>2471</v>
      </c>
      <c r="E116" s="162">
        <v>47</v>
      </c>
      <c r="F116" s="162">
        <v>2582</v>
      </c>
      <c r="G116" s="183">
        <v>21</v>
      </c>
      <c r="H116" s="240">
        <f t="shared" si="28"/>
        <v>5.5941499085923221</v>
      </c>
      <c r="I116" s="240">
        <f t="shared" si="29"/>
        <v>2.340036563071298</v>
      </c>
      <c r="J116" s="240">
        <f t="shared" si="30"/>
        <v>90.347349177330898</v>
      </c>
      <c r="K116" s="240">
        <f t="shared" si="31"/>
        <v>1.7184643510054844</v>
      </c>
      <c r="L116" s="240">
        <f t="shared" si="32"/>
        <v>94.405850091407686</v>
      </c>
    </row>
    <row r="117" spans="1:12">
      <c r="A117" s="238" t="s">
        <v>70</v>
      </c>
      <c r="B117" s="163">
        <v>30</v>
      </c>
      <c r="C117" s="162">
        <v>12</v>
      </c>
      <c r="D117" s="162">
        <v>651</v>
      </c>
      <c r="E117" s="162">
        <v>9</v>
      </c>
      <c r="F117" s="162">
        <v>672</v>
      </c>
      <c r="G117" s="183">
        <v>7</v>
      </c>
      <c r="H117" s="240">
        <f t="shared" si="28"/>
        <v>4.2735042735042734</v>
      </c>
      <c r="I117" s="240">
        <f t="shared" si="29"/>
        <v>1.7094017094017095</v>
      </c>
      <c r="J117" s="240">
        <f t="shared" si="30"/>
        <v>92.73504273504274</v>
      </c>
      <c r="K117" s="240">
        <f t="shared" si="31"/>
        <v>1.2820512820512819</v>
      </c>
      <c r="L117" s="240">
        <f t="shared" si="32"/>
        <v>95.726495726495727</v>
      </c>
    </row>
    <row r="118" spans="1:12">
      <c r="A118" s="238" t="s">
        <v>71</v>
      </c>
      <c r="B118" s="163">
        <v>58</v>
      </c>
      <c r="C118" s="162">
        <v>33</v>
      </c>
      <c r="D118" s="162">
        <v>2015</v>
      </c>
      <c r="E118" s="162">
        <v>31</v>
      </c>
      <c r="F118" s="162">
        <v>2079</v>
      </c>
      <c r="G118" s="183">
        <v>21</v>
      </c>
      <c r="H118" s="240">
        <f t="shared" si="28"/>
        <v>2.7140851661207299</v>
      </c>
      <c r="I118" s="240">
        <f t="shared" si="29"/>
        <v>1.5442208703790361</v>
      </c>
      <c r="J118" s="240">
        <f t="shared" si="30"/>
        <v>94.291062236780533</v>
      </c>
      <c r="K118" s="240">
        <f t="shared" si="31"/>
        <v>1.4506317267197004</v>
      </c>
      <c r="L118" s="240">
        <f t="shared" si="32"/>
        <v>97.285914833879275</v>
      </c>
    </row>
    <row r="119" spans="1:12">
      <c r="A119" s="238" t="s">
        <v>72</v>
      </c>
      <c r="B119" s="163">
        <v>51</v>
      </c>
      <c r="C119" s="162">
        <v>137</v>
      </c>
      <c r="D119" s="162">
        <v>1301</v>
      </c>
      <c r="E119" s="162">
        <v>15</v>
      </c>
      <c r="F119" s="162">
        <v>1453</v>
      </c>
      <c r="G119" s="183">
        <v>17</v>
      </c>
      <c r="H119" s="240">
        <f t="shared" si="28"/>
        <v>3.3909574468085104</v>
      </c>
      <c r="I119" s="240">
        <f t="shared" si="29"/>
        <v>9.1090425531914896</v>
      </c>
      <c r="J119" s="240">
        <f t="shared" si="30"/>
        <v>86.502659574468083</v>
      </c>
      <c r="K119" s="240">
        <f t="shared" si="31"/>
        <v>0.99734042553191493</v>
      </c>
      <c r="L119" s="240">
        <f t="shared" si="32"/>
        <v>96.6090425531915</v>
      </c>
    </row>
    <row r="120" spans="1:12">
      <c r="A120" s="238" t="s">
        <v>73</v>
      </c>
      <c r="B120" s="163">
        <v>94</v>
      </c>
      <c r="C120" s="162">
        <v>151</v>
      </c>
      <c r="D120" s="162">
        <v>1792</v>
      </c>
      <c r="E120" s="162">
        <v>68</v>
      </c>
      <c r="F120" s="162">
        <v>2011</v>
      </c>
      <c r="G120" s="183">
        <v>15</v>
      </c>
      <c r="H120" s="240">
        <f t="shared" si="28"/>
        <v>4.4655581947743466</v>
      </c>
      <c r="I120" s="240">
        <f t="shared" si="29"/>
        <v>7.173396674584323</v>
      </c>
      <c r="J120" s="240">
        <f t="shared" si="30"/>
        <v>85.13064133016627</v>
      </c>
      <c r="K120" s="240">
        <f t="shared" si="31"/>
        <v>3.2304038004750595</v>
      </c>
      <c r="L120" s="240">
        <f t="shared" si="32"/>
        <v>95.534441805225654</v>
      </c>
    </row>
    <row r="121" spans="1:12">
      <c r="A121" s="238" t="s">
        <v>74</v>
      </c>
      <c r="B121" s="163">
        <v>21</v>
      </c>
      <c r="C121" s="162">
        <v>40</v>
      </c>
      <c r="D121" s="162">
        <v>745</v>
      </c>
      <c r="E121" s="162">
        <v>9</v>
      </c>
      <c r="F121" s="162">
        <v>794</v>
      </c>
      <c r="G121" s="183">
        <v>10</v>
      </c>
      <c r="H121" s="240">
        <f t="shared" si="28"/>
        <v>2.5766871165644174</v>
      </c>
      <c r="I121" s="240">
        <f t="shared" si="29"/>
        <v>4.9079754601226995</v>
      </c>
      <c r="J121" s="240">
        <f t="shared" si="30"/>
        <v>91.411042944785279</v>
      </c>
      <c r="K121" s="240">
        <f t="shared" si="31"/>
        <v>1.1042944785276074</v>
      </c>
      <c r="L121" s="240">
        <f t="shared" si="32"/>
        <v>97.423312883435585</v>
      </c>
    </row>
    <row r="122" spans="1:12">
      <c r="A122" s="238" t="s">
        <v>75</v>
      </c>
      <c r="B122" s="163">
        <v>145</v>
      </c>
      <c r="C122" s="162">
        <v>294</v>
      </c>
      <c r="D122" s="162">
        <v>117</v>
      </c>
      <c r="E122" s="162">
        <v>3060</v>
      </c>
      <c r="F122" s="162">
        <v>3471</v>
      </c>
      <c r="G122" s="183">
        <v>11</v>
      </c>
      <c r="H122" s="240">
        <f t="shared" si="28"/>
        <v>4.009955752212389</v>
      </c>
      <c r="I122" s="240">
        <f t="shared" si="29"/>
        <v>8.1305309734513269</v>
      </c>
      <c r="J122" s="240">
        <f t="shared" si="30"/>
        <v>3.235619469026549</v>
      </c>
      <c r="K122" s="240">
        <f t="shared" si="31"/>
        <v>84.623893805309734</v>
      </c>
      <c r="L122" s="240">
        <f t="shared" si="32"/>
        <v>95.990044247787608</v>
      </c>
    </row>
    <row r="123" spans="1:12">
      <c r="A123" s="238" t="s">
        <v>76</v>
      </c>
      <c r="B123" s="163">
        <v>59</v>
      </c>
      <c r="C123" s="162">
        <v>2</v>
      </c>
      <c r="D123" s="162">
        <v>1720</v>
      </c>
      <c r="E123" s="162">
        <v>121</v>
      </c>
      <c r="F123" s="162">
        <v>1843</v>
      </c>
      <c r="G123" s="183">
        <v>10</v>
      </c>
      <c r="H123" s="240">
        <f t="shared" si="28"/>
        <v>3.1019978969505786</v>
      </c>
      <c r="I123" s="240">
        <f t="shared" si="29"/>
        <v>0.10515247108307045</v>
      </c>
      <c r="J123" s="240">
        <f t="shared" si="30"/>
        <v>90.431125131440595</v>
      </c>
      <c r="K123" s="240">
        <f t="shared" si="31"/>
        <v>6.3617245005257628</v>
      </c>
      <c r="L123" s="240">
        <f t="shared" si="32"/>
        <v>96.898002103049421</v>
      </c>
    </row>
    <row r="124" spans="1:12">
      <c r="A124" s="238" t="s">
        <v>77</v>
      </c>
      <c r="B124" s="163">
        <v>21</v>
      </c>
      <c r="C124" s="162"/>
      <c r="D124" s="162">
        <v>453</v>
      </c>
      <c r="E124" s="162">
        <v>23</v>
      </c>
      <c r="F124" s="162">
        <v>476</v>
      </c>
      <c r="G124" s="183">
        <v>4</v>
      </c>
      <c r="H124" s="240">
        <f t="shared" si="28"/>
        <v>4.225352112676056</v>
      </c>
      <c r="I124" s="240">
        <f t="shared" si="29"/>
        <v>0</v>
      </c>
      <c r="J124" s="240">
        <f t="shared" si="30"/>
        <v>91.146881287726359</v>
      </c>
      <c r="K124" s="240">
        <f t="shared" si="31"/>
        <v>4.6277665995975852</v>
      </c>
      <c r="L124" s="240">
        <f t="shared" si="32"/>
        <v>95.774647887323937</v>
      </c>
    </row>
    <row r="125" spans="1:12">
      <c r="A125" s="238" t="s">
        <v>78</v>
      </c>
      <c r="B125" s="163">
        <v>78</v>
      </c>
      <c r="C125" s="162">
        <v>55</v>
      </c>
      <c r="D125" s="162">
        <v>1388</v>
      </c>
      <c r="E125" s="162">
        <v>24</v>
      </c>
      <c r="F125" s="162">
        <v>1467</v>
      </c>
      <c r="G125" s="183">
        <v>5</v>
      </c>
      <c r="H125" s="240">
        <f t="shared" si="28"/>
        <v>5.0485436893203879</v>
      </c>
      <c r="I125" s="240">
        <f t="shared" si="29"/>
        <v>3.5598705501618122</v>
      </c>
      <c r="J125" s="240">
        <f t="shared" si="30"/>
        <v>89.838187702265373</v>
      </c>
      <c r="K125" s="240">
        <f t="shared" si="31"/>
        <v>1.5533980582524272</v>
      </c>
      <c r="L125" s="240">
        <f t="shared" si="32"/>
        <v>94.951456310679617</v>
      </c>
    </row>
    <row r="126" spans="1:12">
      <c r="A126" s="238" t="s">
        <v>79</v>
      </c>
      <c r="B126" s="163">
        <v>39</v>
      </c>
      <c r="C126" s="162">
        <v>10</v>
      </c>
      <c r="D126" s="162">
        <v>278</v>
      </c>
      <c r="E126" s="162">
        <v>46</v>
      </c>
      <c r="F126" s="162">
        <v>334</v>
      </c>
      <c r="G126" s="183">
        <v>1</v>
      </c>
      <c r="H126" s="240">
        <f t="shared" si="28"/>
        <v>10.455764075067025</v>
      </c>
      <c r="I126" s="240">
        <f t="shared" si="29"/>
        <v>2.6809651474530831</v>
      </c>
      <c r="J126" s="240">
        <f t="shared" si="30"/>
        <v>74.530831099195723</v>
      </c>
      <c r="K126" s="240">
        <f t="shared" si="31"/>
        <v>12.332439678284182</v>
      </c>
      <c r="L126" s="240">
        <f t="shared" si="32"/>
        <v>89.544235924932977</v>
      </c>
    </row>
    <row r="127" spans="1:12">
      <c r="A127" s="238" t="s">
        <v>80</v>
      </c>
      <c r="B127" s="163">
        <v>204</v>
      </c>
      <c r="C127" s="162">
        <v>488</v>
      </c>
      <c r="D127" s="162">
        <v>15</v>
      </c>
      <c r="E127" s="162">
        <v>5088</v>
      </c>
      <c r="F127" s="162">
        <v>5591</v>
      </c>
      <c r="G127" s="183">
        <v>32</v>
      </c>
      <c r="H127" s="240">
        <f t="shared" si="28"/>
        <v>3.5202761000862814</v>
      </c>
      <c r="I127" s="240">
        <f t="shared" si="29"/>
        <v>8.4210526315789469</v>
      </c>
      <c r="J127" s="240">
        <f t="shared" si="30"/>
        <v>0.25884383088869711</v>
      </c>
      <c r="K127" s="240">
        <f t="shared" si="31"/>
        <v>87.799827437446083</v>
      </c>
      <c r="L127" s="240">
        <f t="shared" si="32"/>
        <v>96.479723899913722</v>
      </c>
    </row>
    <row r="128" spans="1:12">
      <c r="A128" s="238" t="s">
        <v>81</v>
      </c>
      <c r="B128" s="163">
        <v>13</v>
      </c>
      <c r="C128" s="162">
        <v>5</v>
      </c>
      <c r="D128" s="162">
        <v>586</v>
      </c>
      <c r="E128" s="162">
        <v>28</v>
      </c>
      <c r="F128" s="162">
        <v>619</v>
      </c>
      <c r="G128" s="183">
        <v>7</v>
      </c>
      <c r="H128" s="240">
        <f t="shared" si="28"/>
        <v>2.0569620253164556</v>
      </c>
      <c r="I128" s="240">
        <f t="shared" si="29"/>
        <v>0.79113924050632911</v>
      </c>
      <c r="J128" s="240">
        <f t="shared" si="30"/>
        <v>92.721518987341767</v>
      </c>
      <c r="K128" s="240">
        <f t="shared" si="31"/>
        <v>4.4303797468354427</v>
      </c>
      <c r="L128" s="240">
        <f t="shared" si="32"/>
        <v>97.943037974683548</v>
      </c>
    </row>
    <row r="129" spans="1:12">
      <c r="A129" s="238" t="s">
        <v>82</v>
      </c>
      <c r="B129" s="163">
        <v>138</v>
      </c>
      <c r="C129" s="162">
        <v>396</v>
      </c>
      <c r="D129" s="162">
        <v>1232</v>
      </c>
      <c r="E129" s="162">
        <v>1657</v>
      </c>
      <c r="F129" s="162">
        <v>3285</v>
      </c>
      <c r="G129" s="183">
        <v>25</v>
      </c>
      <c r="H129" s="240">
        <f t="shared" si="28"/>
        <v>4.0315512708150747</v>
      </c>
      <c r="I129" s="240">
        <f t="shared" si="29"/>
        <v>11.568799298860649</v>
      </c>
      <c r="J129" s="240">
        <f t="shared" si="30"/>
        <v>35.991820040899796</v>
      </c>
      <c r="K129" s="240">
        <f t="shared" si="31"/>
        <v>48.407829389424485</v>
      </c>
      <c r="L129" s="240">
        <f t="shared" si="32"/>
        <v>95.968448729184928</v>
      </c>
    </row>
    <row r="130" spans="1:12">
      <c r="A130" s="244" t="s">
        <v>50</v>
      </c>
      <c r="B130" s="180">
        <v>104</v>
      </c>
      <c r="C130" s="180">
        <v>13</v>
      </c>
      <c r="D130" s="180">
        <v>28</v>
      </c>
      <c r="E130" s="180">
        <v>25</v>
      </c>
      <c r="F130" s="180">
        <v>66</v>
      </c>
      <c r="G130" s="184">
        <v>253</v>
      </c>
      <c r="H130" s="295" t="s">
        <v>83</v>
      </c>
      <c r="I130" s="267" t="s">
        <v>83</v>
      </c>
      <c r="J130" s="267" t="s">
        <v>83</v>
      </c>
      <c r="K130" s="267" t="s">
        <v>83</v>
      </c>
      <c r="L130" s="267" t="s">
        <v>83</v>
      </c>
    </row>
    <row r="133" spans="1:12" s="41" customFormat="1" ht="18" customHeight="1">
      <c r="A133" s="103" t="str">
        <f>Contents!B44</f>
        <v>Table 35: Number of women giving birth at a maternity facility, by DHB of residence and whether facility was located within the DHB of residence, 2013</v>
      </c>
    </row>
    <row r="134" spans="1:12" ht="12" customHeight="1">
      <c r="A134" s="388" t="s">
        <v>226</v>
      </c>
      <c r="B134" s="398" t="s">
        <v>149</v>
      </c>
      <c r="C134" s="398"/>
      <c r="D134" s="427" t="s">
        <v>43</v>
      </c>
    </row>
    <row r="135" spans="1:12">
      <c r="A135" s="389"/>
      <c r="B135" s="150" t="s">
        <v>375</v>
      </c>
      <c r="C135" s="150" t="s">
        <v>376</v>
      </c>
      <c r="D135" s="428"/>
    </row>
    <row r="136" spans="1:12">
      <c r="A136" s="104" t="s">
        <v>63</v>
      </c>
      <c r="B136" s="79">
        <v>1854</v>
      </c>
      <c r="C136" s="79">
        <v>100</v>
      </c>
      <c r="D136" s="79">
        <v>1954</v>
      </c>
    </row>
    <row r="137" spans="1:12">
      <c r="A137" s="104" t="s">
        <v>64</v>
      </c>
      <c r="B137" s="79">
        <v>6266</v>
      </c>
      <c r="C137" s="79">
        <v>1140</v>
      </c>
      <c r="D137" s="79">
        <v>7406</v>
      </c>
    </row>
    <row r="138" spans="1:12">
      <c r="A138" s="104" t="s">
        <v>65</v>
      </c>
      <c r="B138" s="79">
        <v>5145</v>
      </c>
      <c r="C138" s="79">
        <v>957</v>
      </c>
      <c r="D138" s="79">
        <v>6102</v>
      </c>
    </row>
    <row r="139" spans="1:12">
      <c r="A139" s="104" t="s">
        <v>66</v>
      </c>
      <c r="B139" s="79">
        <v>6829</v>
      </c>
      <c r="C139" s="79">
        <v>1186</v>
      </c>
      <c r="D139" s="79">
        <v>8015</v>
      </c>
    </row>
    <row r="140" spans="1:12">
      <c r="A140" s="104" t="s">
        <v>67</v>
      </c>
      <c r="B140" s="79">
        <v>4743</v>
      </c>
      <c r="C140" s="79">
        <v>152</v>
      </c>
      <c r="D140" s="79">
        <v>4895</v>
      </c>
    </row>
    <row r="141" spans="1:12">
      <c r="A141" s="104" t="s">
        <v>68</v>
      </c>
      <c r="B141" s="79">
        <v>1302</v>
      </c>
      <c r="C141" s="79">
        <v>60</v>
      </c>
      <c r="D141" s="79">
        <v>1362</v>
      </c>
    </row>
    <row r="142" spans="1:12">
      <c r="A142" s="104" t="s">
        <v>69</v>
      </c>
      <c r="B142" s="79">
        <v>2470</v>
      </c>
      <c r="C142" s="79">
        <v>112</v>
      </c>
      <c r="D142" s="79">
        <v>2582</v>
      </c>
    </row>
    <row r="143" spans="1:12">
      <c r="A143" s="104" t="s">
        <v>70</v>
      </c>
      <c r="B143" s="79">
        <v>660</v>
      </c>
      <c r="C143" s="79">
        <v>12</v>
      </c>
      <c r="D143" s="79">
        <v>672</v>
      </c>
    </row>
    <row r="144" spans="1:12">
      <c r="A144" s="104" t="s">
        <v>71</v>
      </c>
      <c r="B144" s="79">
        <v>2030</v>
      </c>
      <c r="C144" s="79">
        <v>49</v>
      </c>
      <c r="D144" s="79">
        <v>2079</v>
      </c>
    </row>
    <row r="145" spans="1:4">
      <c r="A145" s="104" t="s">
        <v>72</v>
      </c>
      <c r="B145" s="79">
        <v>1416</v>
      </c>
      <c r="C145" s="79">
        <v>37</v>
      </c>
      <c r="D145" s="79">
        <v>1453</v>
      </c>
    </row>
    <row r="146" spans="1:4">
      <c r="A146" s="104" t="s">
        <v>73</v>
      </c>
      <c r="B146" s="79">
        <v>1913</v>
      </c>
      <c r="C146" s="79">
        <v>98</v>
      </c>
      <c r="D146" s="79">
        <v>2011</v>
      </c>
    </row>
    <row r="147" spans="1:4">
      <c r="A147" s="104" t="s">
        <v>74</v>
      </c>
      <c r="B147" s="79">
        <v>685</v>
      </c>
      <c r="C147" s="79">
        <v>109</v>
      </c>
      <c r="D147" s="79">
        <v>794</v>
      </c>
    </row>
    <row r="148" spans="1:4">
      <c r="A148" s="104" t="s">
        <v>75</v>
      </c>
      <c r="B148" s="79">
        <v>3343</v>
      </c>
      <c r="C148" s="79">
        <v>128</v>
      </c>
      <c r="D148" s="79">
        <v>3471</v>
      </c>
    </row>
    <row r="149" spans="1:4">
      <c r="A149" s="104" t="s">
        <v>76</v>
      </c>
      <c r="B149" s="79">
        <v>1716</v>
      </c>
      <c r="C149" s="79">
        <v>127</v>
      </c>
      <c r="D149" s="79">
        <v>1843</v>
      </c>
    </row>
    <row r="150" spans="1:4">
      <c r="A150" s="104" t="s">
        <v>77</v>
      </c>
      <c r="B150" s="79">
        <v>438</v>
      </c>
      <c r="C150" s="79">
        <v>38</v>
      </c>
      <c r="D150" s="79">
        <v>476</v>
      </c>
    </row>
    <row r="151" spans="1:4">
      <c r="A151" s="104" t="s">
        <v>78</v>
      </c>
      <c r="B151" s="79">
        <v>1441</v>
      </c>
      <c r="C151" s="79">
        <v>26</v>
      </c>
      <c r="D151" s="79">
        <v>1467</v>
      </c>
    </row>
    <row r="152" spans="1:4">
      <c r="A152" s="104" t="s">
        <v>79</v>
      </c>
      <c r="B152" s="79">
        <v>277</v>
      </c>
      <c r="C152" s="79">
        <v>57</v>
      </c>
      <c r="D152" s="79">
        <v>334</v>
      </c>
    </row>
    <row r="153" spans="1:4">
      <c r="A153" s="104" t="s">
        <v>80</v>
      </c>
      <c r="B153" s="79">
        <v>5554</v>
      </c>
      <c r="C153" s="79">
        <v>37</v>
      </c>
      <c r="D153" s="79">
        <v>5591</v>
      </c>
    </row>
    <row r="154" spans="1:4">
      <c r="A154" s="104" t="s">
        <v>81</v>
      </c>
      <c r="B154" s="79">
        <v>585</v>
      </c>
      <c r="C154" s="79">
        <v>34</v>
      </c>
      <c r="D154" s="79">
        <v>619</v>
      </c>
    </row>
    <row r="155" spans="1:4">
      <c r="A155" s="104" t="s">
        <v>82</v>
      </c>
      <c r="B155" s="79">
        <v>3263</v>
      </c>
      <c r="C155" s="79">
        <v>22</v>
      </c>
      <c r="D155" s="79">
        <v>3285</v>
      </c>
    </row>
    <row r="156" spans="1:4">
      <c r="A156" s="104" t="s">
        <v>50</v>
      </c>
      <c r="B156" s="79">
        <v>0</v>
      </c>
      <c r="C156" s="79">
        <v>66</v>
      </c>
      <c r="D156" s="79">
        <v>66</v>
      </c>
    </row>
    <row r="157" spans="1:4">
      <c r="A157" s="169" t="s">
        <v>43</v>
      </c>
      <c r="B157" s="169">
        <v>51930</v>
      </c>
      <c r="C157" s="169">
        <v>4547</v>
      </c>
      <c r="D157" s="169">
        <v>56477</v>
      </c>
    </row>
    <row r="160" spans="1:4" s="41" customFormat="1" ht="18" customHeight="1">
      <c r="A160" s="103" t="str">
        <f>Contents!B45</f>
        <v>Table 36: Number and percentage of home births, by DHB of residence, 2009–2013</v>
      </c>
    </row>
    <row r="161" spans="1:16">
      <c r="A161" s="418" t="s">
        <v>226</v>
      </c>
      <c r="B161" s="420" t="s">
        <v>228</v>
      </c>
      <c r="C161" s="420"/>
      <c r="D161" s="420"/>
      <c r="E161" s="420"/>
      <c r="F161" s="421"/>
      <c r="G161" s="422" t="s">
        <v>229</v>
      </c>
      <c r="H161" s="420"/>
      <c r="I161" s="420"/>
      <c r="J161" s="420"/>
      <c r="K161" s="421"/>
      <c r="L161" s="420" t="s">
        <v>27</v>
      </c>
      <c r="M161" s="420"/>
      <c r="N161" s="420"/>
      <c r="O161" s="420"/>
      <c r="P161" s="420"/>
    </row>
    <row r="162" spans="1:16">
      <c r="A162" s="419"/>
      <c r="B162" s="339">
        <v>2009</v>
      </c>
      <c r="C162" s="339">
        <v>2010</v>
      </c>
      <c r="D162" s="339">
        <v>2011</v>
      </c>
      <c r="E162" s="339">
        <v>2012</v>
      </c>
      <c r="F162" s="340">
        <v>2013</v>
      </c>
      <c r="G162" s="341">
        <v>2009</v>
      </c>
      <c r="H162" s="339">
        <v>2010</v>
      </c>
      <c r="I162" s="339">
        <v>2011</v>
      </c>
      <c r="J162" s="339">
        <v>2012</v>
      </c>
      <c r="K162" s="340">
        <v>2013</v>
      </c>
      <c r="L162" s="339">
        <v>2009</v>
      </c>
      <c r="M162" s="339">
        <v>2010</v>
      </c>
      <c r="N162" s="339">
        <v>2011</v>
      </c>
      <c r="O162" s="339">
        <v>2012</v>
      </c>
      <c r="P162" s="339">
        <v>2013</v>
      </c>
    </row>
    <row r="163" spans="1:16">
      <c r="A163" s="238" t="s">
        <v>63</v>
      </c>
      <c r="B163" s="163">
        <v>171</v>
      </c>
      <c r="C163" s="163">
        <v>185</v>
      </c>
      <c r="D163" s="163">
        <v>144</v>
      </c>
      <c r="E163" s="163">
        <v>167</v>
      </c>
      <c r="F163" s="183">
        <v>142</v>
      </c>
      <c r="G163" s="257">
        <f>B163/L163*100</f>
        <v>7.569721115537849</v>
      </c>
      <c r="H163" s="258">
        <f t="shared" ref="H163:K178" si="33">C163/M163*100</f>
        <v>7.6257213520197862</v>
      </c>
      <c r="I163" s="258">
        <f t="shared" si="33"/>
        <v>6.3829787234042552</v>
      </c>
      <c r="J163" s="258">
        <f t="shared" si="33"/>
        <v>7.4090505767524402</v>
      </c>
      <c r="K163" s="259">
        <f t="shared" si="33"/>
        <v>6.7748091603053435</v>
      </c>
      <c r="L163" s="238">
        <v>2259</v>
      </c>
      <c r="M163" s="238">
        <v>2426</v>
      </c>
      <c r="N163" s="238">
        <v>2256</v>
      </c>
      <c r="O163" s="238">
        <v>2254</v>
      </c>
      <c r="P163" s="238">
        <v>2096</v>
      </c>
    </row>
    <row r="164" spans="1:16">
      <c r="A164" s="238" t="s">
        <v>64</v>
      </c>
      <c r="B164" s="163">
        <v>175</v>
      </c>
      <c r="C164" s="163">
        <v>186</v>
      </c>
      <c r="D164" s="163">
        <v>191</v>
      </c>
      <c r="E164" s="163">
        <v>218</v>
      </c>
      <c r="F164" s="183">
        <v>199</v>
      </c>
      <c r="G164" s="257">
        <f t="shared" ref="G164:K182" si="34">B164/L164*100</f>
        <v>2.2522522522522523</v>
      </c>
      <c r="H164" s="258">
        <f t="shared" si="33"/>
        <v>2.3694267515923566</v>
      </c>
      <c r="I164" s="258">
        <f t="shared" si="33"/>
        <v>2.4455825864276566</v>
      </c>
      <c r="J164" s="258">
        <f t="shared" si="33"/>
        <v>2.7563535213048427</v>
      </c>
      <c r="K164" s="259">
        <f t="shared" si="33"/>
        <v>2.6166995397764627</v>
      </c>
      <c r="L164" s="238">
        <v>7770</v>
      </c>
      <c r="M164" s="238">
        <v>7850</v>
      </c>
      <c r="N164" s="238">
        <v>7810</v>
      </c>
      <c r="O164" s="238">
        <v>7909</v>
      </c>
      <c r="P164" s="238">
        <v>7605</v>
      </c>
    </row>
    <row r="165" spans="1:16">
      <c r="A165" s="238" t="s">
        <v>65</v>
      </c>
      <c r="B165" s="163">
        <v>108</v>
      </c>
      <c r="C165" s="163">
        <v>103</v>
      </c>
      <c r="D165" s="163">
        <v>115</v>
      </c>
      <c r="E165" s="163">
        <v>93</v>
      </c>
      <c r="F165" s="183">
        <v>92</v>
      </c>
      <c r="G165" s="257">
        <f t="shared" si="34"/>
        <v>1.5992892047978675</v>
      </c>
      <c r="H165" s="258">
        <f t="shared" si="33"/>
        <v>1.5437649880095923</v>
      </c>
      <c r="I165" s="258">
        <f t="shared" si="33"/>
        <v>1.7771596352959356</v>
      </c>
      <c r="J165" s="258">
        <f t="shared" si="33"/>
        <v>1.3980757666867107</v>
      </c>
      <c r="K165" s="259">
        <f t="shared" si="33"/>
        <v>1.4853083629318695</v>
      </c>
      <c r="L165" s="238">
        <v>6753</v>
      </c>
      <c r="M165" s="238">
        <v>6672</v>
      </c>
      <c r="N165" s="238">
        <v>6471</v>
      </c>
      <c r="O165" s="238">
        <v>6652</v>
      </c>
      <c r="P165" s="238">
        <v>6194</v>
      </c>
    </row>
    <row r="166" spans="1:16">
      <c r="A166" s="238" t="s">
        <v>66</v>
      </c>
      <c r="B166" s="163">
        <v>93</v>
      </c>
      <c r="C166" s="163">
        <v>93</v>
      </c>
      <c r="D166" s="163">
        <v>106</v>
      </c>
      <c r="E166" s="163">
        <v>77</v>
      </c>
      <c r="F166" s="183">
        <v>89</v>
      </c>
      <c r="G166" s="257">
        <f t="shared" si="34"/>
        <v>1.098901098901099</v>
      </c>
      <c r="H166" s="258">
        <f t="shared" si="33"/>
        <v>1.0845481049562682</v>
      </c>
      <c r="I166" s="258">
        <f t="shared" si="33"/>
        <v>1.2269938650306749</v>
      </c>
      <c r="J166" s="258">
        <f t="shared" si="33"/>
        <v>0.88791512915129145</v>
      </c>
      <c r="K166" s="259">
        <f t="shared" si="33"/>
        <v>1.09822309970385</v>
      </c>
      <c r="L166" s="238">
        <v>8463</v>
      </c>
      <c r="M166" s="238">
        <v>8575</v>
      </c>
      <c r="N166" s="238">
        <v>8639</v>
      </c>
      <c r="O166" s="238">
        <v>8672</v>
      </c>
      <c r="P166" s="238">
        <v>8104</v>
      </c>
    </row>
    <row r="167" spans="1:16">
      <c r="A167" s="238" t="s">
        <v>67</v>
      </c>
      <c r="B167" s="163">
        <v>174</v>
      </c>
      <c r="C167" s="163">
        <v>187</v>
      </c>
      <c r="D167" s="163">
        <v>193</v>
      </c>
      <c r="E167" s="163">
        <v>186</v>
      </c>
      <c r="F167" s="183">
        <v>194</v>
      </c>
      <c r="G167" s="257">
        <f t="shared" si="34"/>
        <v>3.1862296282732099</v>
      </c>
      <c r="H167" s="258">
        <f t="shared" si="33"/>
        <v>3.3913674283641644</v>
      </c>
      <c r="I167" s="258">
        <f t="shared" si="33"/>
        <v>3.6250939143501122</v>
      </c>
      <c r="J167" s="258">
        <f t="shared" si="33"/>
        <v>3.4450824226708652</v>
      </c>
      <c r="K167" s="259">
        <f t="shared" si="33"/>
        <v>3.8121438396541558</v>
      </c>
      <c r="L167" s="238">
        <v>5461</v>
      </c>
      <c r="M167" s="238">
        <v>5514</v>
      </c>
      <c r="N167" s="238">
        <v>5324</v>
      </c>
      <c r="O167" s="238">
        <v>5399</v>
      </c>
      <c r="P167" s="238">
        <v>5089</v>
      </c>
    </row>
    <row r="168" spans="1:16">
      <c r="A168" s="238" t="s">
        <v>68</v>
      </c>
      <c r="B168" s="163">
        <v>66</v>
      </c>
      <c r="C168" s="163">
        <v>48</v>
      </c>
      <c r="D168" s="163">
        <v>48</v>
      </c>
      <c r="E168" s="163">
        <v>49</v>
      </c>
      <c r="F168" s="183">
        <v>44</v>
      </c>
      <c r="G168" s="257">
        <f t="shared" si="34"/>
        <v>3.9735099337748347</v>
      </c>
      <c r="H168" s="258">
        <f t="shared" si="33"/>
        <v>2.9981261711430358</v>
      </c>
      <c r="I168" s="258">
        <f t="shared" si="33"/>
        <v>3.0514939605848697</v>
      </c>
      <c r="J168" s="258">
        <f t="shared" si="33"/>
        <v>3.1715210355987051</v>
      </c>
      <c r="K168" s="259">
        <f t="shared" si="33"/>
        <v>3.1294452347083923</v>
      </c>
      <c r="L168" s="238">
        <v>1661</v>
      </c>
      <c r="M168" s="238">
        <v>1601</v>
      </c>
      <c r="N168" s="238">
        <v>1573</v>
      </c>
      <c r="O168" s="238">
        <v>1545</v>
      </c>
      <c r="P168" s="238">
        <v>1406</v>
      </c>
    </row>
    <row r="169" spans="1:16">
      <c r="A169" s="238" t="s">
        <v>69</v>
      </c>
      <c r="B169" s="163">
        <v>133</v>
      </c>
      <c r="C169" s="163">
        <v>141</v>
      </c>
      <c r="D169" s="163">
        <v>141</v>
      </c>
      <c r="E169" s="163">
        <v>126</v>
      </c>
      <c r="F169" s="183">
        <v>153</v>
      </c>
      <c r="G169" s="257">
        <f t="shared" si="34"/>
        <v>4.5054200542005418</v>
      </c>
      <c r="H169" s="258">
        <f t="shared" si="33"/>
        <v>4.7125668449197864</v>
      </c>
      <c r="I169" s="258">
        <f t="shared" si="33"/>
        <v>4.9788135593220337</v>
      </c>
      <c r="J169" s="258">
        <f t="shared" si="33"/>
        <v>4.3047488896481036</v>
      </c>
      <c r="K169" s="259">
        <f t="shared" si="33"/>
        <v>5.5941499085923221</v>
      </c>
      <c r="L169" s="238">
        <v>2952</v>
      </c>
      <c r="M169" s="238">
        <v>2992</v>
      </c>
      <c r="N169" s="238">
        <v>2832</v>
      </c>
      <c r="O169" s="238">
        <v>2927</v>
      </c>
      <c r="P169" s="238">
        <v>2735</v>
      </c>
    </row>
    <row r="170" spans="1:16">
      <c r="A170" s="238" t="s">
        <v>70</v>
      </c>
      <c r="B170" s="163">
        <v>33</v>
      </c>
      <c r="C170" s="163">
        <v>31</v>
      </c>
      <c r="D170" s="163">
        <v>27</v>
      </c>
      <c r="E170" s="163">
        <v>28</v>
      </c>
      <c r="F170" s="183">
        <v>30</v>
      </c>
      <c r="G170" s="257">
        <f t="shared" si="34"/>
        <v>4.3824701195219129</v>
      </c>
      <c r="H170" s="258">
        <f t="shared" si="33"/>
        <v>4.0789473684210531</v>
      </c>
      <c r="I170" s="258">
        <f t="shared" si="33"/>
        <v>3.6834924965893587</v>
      </c>
      <c r="J170" s="258">
        <f t="shared" si="33"/>
        <v>3.8727524204702628</v>
      </c>
      <c r="K170" s="259">
        <f t="shared" si="33"/>
        <v>4.2735042735042734</v>
      </c>
      <c r="L170" s="238">
        <v>753</v>
      </c>
      <c r="M170" s="238">
        <v>760</v>
      </c>
      <c r="N170" s="238">
        <v>733</v>
      </c>
      <c r="O170" s="238">
        <v>723</v>
      </c>
      <c r="P170" s="238">
        <v>702</v>
      </c>
    </row>
    <row r="171" spans="1:16">
      <c r="A171" s="238" t="s">
        <v>71</v>
      </c>
      <c r="B171" s="163">
        <v>51</v>
      </c>
      <c r="C171" s="163">
        <v>40</v>
      </c>
      <c r="D171" s="163">
        <v>56</v>
      </c>
      <c r="E171" s="163">
        <v>45</v>
      </c>
      <c r="F171" s="183">
        <v>58</v>
      </c>
      <c r="G171" s="257">
        <f t="shared" si="34"/>
        <v>2.1013597033374536</v>
      </c>
      <c r="H171" s="258">
        <f t="shared" si="33"/>
        <v>1.7130620985010707</v>
      </c>
      <c r="I171" s="258">
        <f t="shared" si="33"/>
        <v>2.5</v>
      </c>
      <c r="J171" s="258">
        <f t="shared" si="33"/>
        <v>2</v>
      </c>
      <c r="K171" s="259">
        <f t="shared" si="33"/>
        <v>2.7140851661207299</v>
      </c>
      <c r="L171" s="238">
        <v>2427</v>
      </c>
      <c r="M171" s="238">
        <v>2335</v>
      </c>
      <c r="N171" s="238">
        <v>2240</v>
      </c>
      <c r="O171" s="238">
        <v>2250</v>
      </c>
      <c r="P171" s="238">
        <v>2137</v>
      </c>
    </row>
    <row r="172" spans="1:16">
      <c r="A172" s="238" t="s">
        <v>72</v>
      </c>
      <c r="B172" s="163">
        <v>72</v>
      </c>
      <c r="C172" s="163">
        <v>67</v>
      </c>
      <c r="D172" s="163">
        <v>51</v>
      </c>
      <c r="E172" s="163">
        <v>42</v>
      </c>
      <c r="F172" s="183">
        <v>51</v>
      </c>
      <c r="G172" s="257">
        <f t="shared" si="34"/>
        <v>4.4471896232242125</v>
      </c>
      <c r="H172" s="258">
        <f t="shared" si="33"/>
        <v>4.2271293375394325</v>
      </c>
      <c r="I172" s="258">
        <f t="shared" si="33"/>
        <v>3.2924467398321502</v>
      </c>
      <c r="J172" s="258">
        <f t="shared" si="33"/>
        <v>2.7096774193548385</v>
      </c>
      <c r="K172" s="259">
        <f t="shared" si="33"/>
        <v>3.3909574468085104</v>
      </c>
      <c r="L172" s="238">
        <v>1619</v>
      </c>
      <c r="M172" s="238">
        <v>1585</v>
      </c>
      <c r="N172" s="238">
        <v>1549</v>
      </c>
      <c r="O172" s="238">
        <v>1550</v>
      </c>
      <c r="P172" s="238">
        <v>1504</v>
      </c>
    </row>
    <row r="173" spans="1:16">
      <c r="A173" s="238" t="s">
        <v>73</v>
      </c>
      <c r="B173" s="163">
        <v>116</v>
      </c>
      <c r="C173" s="163">
        <v>102</v>
      </c>
      <c r="D173" s="163">
        <v>112</v>
      </c>
      <c r="E173" s="163">
        <v>104</v>
      </c>
      <c r="F173" s="183">
        <v>94</v>
      </c>
      <c r="G173" s="257">
        <f t="shared" si="34"/>
        <v>5.2943861250570521</v>
      </c>
      <c r="H173" s="258">
        <f t="shared" si="33"/>
        <v>4.3889845094664368</v>
      </c>
      <c r="I173" s="258">
        <f t="shared" si="33"/>
        <v>4.8993875765529307</v>
      </c>
      <c r="J173" s="258">
        <f t="shared" si="33"/>
        <v>4.8643592142188963</v>
      </c>
      <c r="K173" s="259">
        <f t="shared" si="33"/>
        <v>4.4655581947743466</v>
      </c>
      <c r="L173" s="238">
        <v>2191</v>
      </c>
      <c r="M173" s="238">
        <v>2324</v>
      </c>
      <c r="N173" s="238">
        <v>2286</v>
      </c>
      <c r="O173" s="238">
        <v>2138</v>
      </c>
      <c r="P173" s="238">
        <v>2105</v>
      </c>
    </row>
    <row r="174" spans="1:16">
      <c r="A174" s="238" t="s">
        <v>74</v>
      </c>
      <c r="B174" s="163">
        <v>19</v>
      </c>
      <c r="C174" s="163">
        <v>9</v>
      </c>
      <c r="D174" s="163">
        <v>23</v>
      </c>
      <c r="E174" s="163">
        <v>30</v>
      </c>
      <c r="F174" s="183">
        <v>21</v>
      </c>
      <c r="G174" s="257">
        <f t="shared" si="34"/>
        <v>2.1468926553672314</v>
      </c>
      <c r="H174" s="258">
        <f t="shared" si="33"/>
        <v>1.048951048951049</v>
      </c>
      <c r="I174" s="258">
        <f t="shared" si="33"/>
        <v>2.7946537059538272</v>
      </c>
      <c r="J174" s="258">
        <f t="shared" si="33"/>
        <v>3.4682080924855487</v>
      </c>
      <c r="K174" s="259">
        <f t="shared" si="33"/>
        <v>2.5766871165644174</v>
      </c>
      <c r="L174" s="238">
        <v>885</v>
      </c>
      <c r="M174" s="238">
        <v>858</v>
      </c>
      <c r="N174" s="238">
        <v>823</v>
      </c>
      <c r="O174" s="238">
        <v>865</v>
      </c>
      <c r="P174" s="238">
        <v>815</v>
      </c>
    </row>
    <row r="175" spans="1:16">
      <c r="A175" s="238" t="s">
        <v>75</v>
      </c>
      <c r="B175" s="163">
        <v>133</v>
      </c>
      <c r="C175" s="163">
        <v>136</v>
      </c>
      <c r="D175" s="163">
        <v>125</v>
      </c>
      <c r="E175" s="163">
        <v>133</v>
      </c>
      <c r="F175" s="183">
        <v>145</v>
      </c>
      <c r="G175" s="257">
        <f t="shared" si="34"/>
        <v>3.3035270740188771</v>
      </c>
      <c r="H175" s="258">
        <f t="shared" si="33"/>
        <v>3.4456549277932611</v>
      </c>
      <c r="I175" s="258">
        <f t="shared" si="33"/>
        <v>3.259452411994785</v>
      </c>
      <c r="J175" s="258">
        <f t="shared" si="33"/>
        <v>3.4509600415153088</v>
      </c>
      <c r="K175" s="259">
        <f t="shared" si="33"/>
        <v>4.009955752212389</v>
      </c>
      <c r="L175" s="238">
        <v>4026</v>
      </c>
      <c r="M175" s="238">
        <v>3947</v>
      </c>
      <c r="N175" s="238">
        <v>3835</v>
      </c>
      <c r="O175" s="238">
        <v>3854</v>
      </c>
      <c r="P175" s="238">
        <v>3616</v>
      </c>
    </row>
    <row r="176" spans="1:16">
      <c r="A176" s="238" t="s">
        <v>76</v>
      </c>
      <c r="B176" s="163">
        <v>62</v>
      </c>
      <c r="C176" s="163">
        <v>54</v>
      </c>
      <c r="D176" s="163">
        <v>60</v>
      </c>
      <c r="E176" s="163">
        <v>47</v>
      </c>
      <c r="F176" s="183">
        <v>59</v>
      </c>
      <c r="G176" s="257">
        <f t="shared" si="34"/>
        <v>2.8092433167195288</v>
      </c>
      <c r="H176" s="258">
        <f t="shared" si="33"/>
        <v>2.526906878802059</v>
      </c>
      <c r="I176" s="258">
        <f t="shared" si="33"/>
        <v>2.9455081001472752</v>
      </c>
      <c r="J176" s="258">
        <f t="shared" si="33"/>
        <v>2.3570712136409226</v>
      </c>
      <c r="K176" s="259">
        <f t="shared" si="33"/>
        <v>3.1019978969505786</v>
      </c>
      <c r="L176" s="238">
        <v>2207</v>
      </c>
      <c r="M176" s="238">
        <v>2137</v>
      </c>
      <c r="N176" s="238">
        <v>2037</v>
      </c>
      <c r="O176" s="238">
        <v>1994</v>
      </c>
      <c r="P176" s="238">
        <v>1902</v>
      </c>
    </row>
    <row r="177" spans="1:16">
      <c r="A177" s="238" t="s">
        <v>77</v>
      </c>
      <c r="B177" s="163">
        <v>17</v>
      </c>
      <c r="C177" s="163">
        <v>18</v>
      </c>
      <c r="D177" s="163">
        <v>24</v>
      </c>
      <c r="E177" s="163">
        <v>11</v>
      </c>
      <c r="F177" s="183">
        <v>21</v>
      </c>
      <c r="G177" s="257">
        <f t="shared" si="34"/>
        <v>3.1716417910447761</v>
      </c>
      <c r="H177" s="258">
        <f t="shared" si="33"/>
        <v>3.3457249070631967</v>
      </c>
      <c r="I177" s="258">
        <f t="shared" si="33"/>
        <v>4.536862003780719</v>
      </c>
      <c r="J177" s="258">
        <f t="shared" si="33"/>
        <v>2.1825396825396823</v>
      </c>
      <c r="K177" s="259">
        <f t="shared" si="33"/>
        <v>4.225352112676056</v>
      </c>
      <c r="L177" s="238">
        <v>536</v>
      </c>
      <c r="M177" s="238">
        <v>538</v>
      </c>
      <c r="N177" s="238">
        <v>529</v>
      </c>
      <c r="O177" s="238">
        <v>504</v>
      </c>
      <c r="P177" s="238">
        <v>497</v>
      </c>
    </row>
    <row r="178" spans="1:16">
      <c r="A178" s="238" t="s">
        <v>78</v>
      </c>
      <c r="B178" s="163">
        <v>91</v>
      </c>
      <c r="C178" s="163">
        <v>85</v>
      </c>
      <c r="D178" s="163">
        <v>77</v>
      </c>
      <c r="E178" s="163">
        <v>94</v>
      </c>
      <c r="F178" s="183">
        <v>78</v>
      </c>
      <c r="G178" s="257">
        <f t="shared" si="34"/>
        <v>5.4984894259818731</v>
      </c>
      <c r="H178" s="258">
        <f t="shared" si="33"/>
        <v>5.0325636471284785</v>
      </c>
      <c r="I178" s="258">
        <f t="shared" si="33"/>
        <v>4.7678018575851393</v>
      </c>
      <c r="J178" s="258">
        <f t="shared" si="33"/>
        <v>6.1801446416831034</v>
      </c>
      <c r="K178" s="259">
        <f t="shared" si="33"/>
        <v>5.0485436893203879</v>
      </c>
      <c r="L178" s="238">
        <v>1655</v>
      </c>
      <c r="M178" s="238">
        <v>1689</v>
      </c>
      <c r="N178" s="238">
        <v>1615</v>
      </c>
      <c r="O178" s="238">
        <v>1521</v>
      </c>
      <c r="P178" s="238">
        <v>1545</v>
      </c>
    </row>
    <row r="179" spans="1:16">
      <c r="A179" s="238" t="s">
        <v>79</v>
      </c>
      <c r="B179" s="163">
        <v>43</v>
      </c>
      <c r="C179" s="163">
        <v>54</v>
      </c>
      <c r="D179" s="163">
        <v>52</v>
      </c>
      <c r="E179" s="163">
        <v>54</v>
      </c>
      <c r="F179" s="183">
        <v>39</v>
      </c>
      <c r="G179" s="257">
        <f t="shared" si="34"/>
        <v>10.141509433962264</v>
      </c>
      <c r="H179" s="258">
        <f t="shared" si="34"/>
        <v>13.202933985330073</v>
      </c>
      <c r="I179" s="258">
        <f t="shared" si="34"/>
        <v>12.871287128712872</v>
      </c>
      <c r="J179" s="258">
        <f t="shared" si="34"/>
        <v>13.267813267813267</v>
      </c>
      <c r="K179" s="259">
        <f t="shared" si="34"/>
        <v>10.455764075067025</v>
      </c>
      <c r="L179" s="238">
        <v>424</v>
      </c>
      <c r="M179" s="238">
        <v>409</v>
      </c>
      <c r="N179" s="238">
        <v>404</v>
      </c>
      <c r="O179" s="238">
        <v>407</v>
      </c>
      <c r="P179" s="238">
        <v>373</v>
      </c>
    </row>
    <row r="180" spans="1:16">
      <c r="A180" s="238" t="s">
        <v>80</v>
      </c>
      <c r="B180" s="163">
        <v>253</v>
      </c>
      <c r="C180" s="163">
        <v>249</v>
      </c>
      <c r="D180" s="163">
        <v>240</v>
      </c>
      <c r="E180" s="163">
        <v>204</v>
      </c>
      <c r="F180" s="183">
        <v>204</v>
      </c>
      <c r="G180" s="257">
        <f t="shared" si="34"/>
        <v>3.8869257950530036</v>
      </c>
      <c r="H180" s="258">
        <f t="shared" si="34"/>
        <v>3.7539574853007691</v>
      </c>
      <c r="I180" s="258">
        <f t="shared" si="34"/>
        <v>3.9860488290981566</v>
      </c>
      <c r="J180" s="258">
        <f t="shared" si="34"/>
        <v>3.4239677744209467</v>
      </c>
      <c r="K180" s="259">
        <f t="shared" si="34"/>
        <v>3.5202761000862814</v>
      </c>
      <c r="L180" s="238">
        <v>6509</v>
      </c>
      <c r="M180" s="238">
        <v>6633</v>
      </c>
      <c r="N180" s="238">
        <v>6021</v>
      </c>
      <c r="O180" s="238">
        <v>5958</v>
      </c>
      <c r="P180" s="238">
        <v>5795</v>
      </c>
    </row>
    <row r="181" spans="1:16">
      <c r="A181" s="238" t="s">
        <v>81</v>
      </c>
      <c r="B181" s="163">
        <v>12</v>
      </c>
      <c r="C181" s="163">
        <v>16</v>
      </c>
      <c r="D181" s="163">
        <v>16</v>
      </c>
      <c r="E181" s="163">
        <v>9</v>
      </c>
      <c r="F181" s="183">
        <v>13</v>
      </c>
      <c r="G181" s="257">
        <f t="shared" si="34"/>
        <v>1.8264840182648401</v>
      </c>
      <c r="H181" s="258">
        <f t="shared" si="34"/>
        <v>2.4132730015082959</v>
      </c>
      <c r="I181" s="258">
        <f t="shared" si="34"/>
        <v>2.8268551236749118</v>
      </c>
      <c r="J181" s="258">
        <f t="shared" si="34"/>
        <v>1.4106583072100314</v>
      </c>
      <c r="K181" s="259">
        <f t="shared" si="34"/>
        <v>2.0569620253164556</v>
      </c>
      <c r="L181" s="238">
        <v>657</v>
      </c>
      <c r="M181" s="238">
        <v>663</v>
      </c>
      <c r="N181" s="238">
        <v>566</v>
      </c>
      <c r="O181" s="238">
        <v>638</v>
      </c>
      <c r="P181" s="238">
        <v>632</v>
      </c>
    </row>
    <row r="182" spans="1:16">
      <c r="A182" s="238" t="s">
        <v>82</v>
      </c>
      <c r="B182" s="163">
        <v>147</v>
      </c>
      <c r="C182" s="163">
        <v>136</v>
      </c>
      <c r="D182" s="163">
        <v>138</v>
      </c>
      <c r="E182" s="163">
        <v>105</v>
      </c>
      <c r="F182" s="183">
        <v>138</v>
      </c>
      <c r="G182" s="257">
        <f t="shared" si="34"/>
        <v>3.9601293103448274</v>
      </c>
      <c r="H182" s="258">
        <f t="shared" si="34"/>
        <v>3.7260273972602738</v>
      </c>
      <c r="I182" s="258">
        <f t="shared" si="34"/>
        <v>3.7828947368421053</v>
      </c>
      <c r="J182" s="258">
        <f t="shared" si="34"/>
        <v>2.9378847229994407</v>
      </c>
      <c r="K182" s="259">
        <f t="shared" si="34"/>
        <v>4.0315512708150747</v>
      </c>
      <c r="L182" s="238">
        <v>3712</v>
      </c>
      <c r="M182" s="238">
        <v>3650</v>
      </c>
      <c r="N182" s="238">
        <v>3648</v>
      </c>
      <c r="O182" s="238">
        <v>3574</v>
      </c>
      <c r="P182" s="238">
        <v>3423</v>
      </c>
    </row>
    <row r="183" spans="1:16">
      <c r="A183" s="244" t="s">
        <v>50</v>
      </c>
      <c r="B183" s="163">
        <v>124</v>
      </c>
      <c r="C183" s="163">
        <v>123</v>
      </c>
      <c r="D183" s="163">
        <v>103</v>
      </c>
      <c r="E183" s="163">
        <v>102</v>
      </c>
      <c r="F183" s="183">
        <v>104</v>
      </c>
      <c r="G183" s="296" t="s">
        <v>83</v>
      </c>
      <c r="H183" s="247" t="s">
        <v>83</v>
      </c>
      <c r="I183" s="247" t="s">
        <v>83</v>
      </c>
      <c r="J183" s="247" t="s">
        <v>83</v>
      </c>
      <c r="K183" s="297" t="s">
        <v>83</v>
      </c>
      <c r="L183" s="247">
        <v>145</v>
      </c>
      <c r="M183" s="247">
        <v>151</v>
      </c>
      <c r="N183" s="247">
        <v>130</v>
      </c>
      <c r="O183" s="247">
        <v>132</v>
      </c>
      <c r="P183" s="247">
        <v>170</v>
      </c>
    </row>
    <row r="184" spans="1:16">
      <c r="A184" s="298" t="s">
        <v>43</v>
      </c>
      <c r="B184" s="298">
        <v>2093</v>
      </c>
      <c r="C184" s="298">
        <v>2063</v>
      </c>
      <c r="D184" s="298">
        <v>2042</v>
      </c>
      <c r="E184" s="298">
        <v>1924</v>
      </c>
      <c r="F184" s="299">
        <v>1968</v>
      </c>
      <c r="G184" s="300">
        <f t="shared" ref="G184:K184" si="35">B184/L184*100</f>
        <v>3.3187980654879885</v>
      </c>
      <c r="H184" s="301">
        <f t="shared" si="35"/>
        <v>3.2586204173182329</v>
      </c>
      <c r="I184" s="301">
        <f t="shared" si="35"/>
        <v>3.3300174491609726</v>
      </c>
      <c r="J184" s="301">
        <f t="shared" si="35"/>
        <v>3.1301857937721667</v>
      </c>
      <c r="K184" s="302">
        <f t="shared" si="35"/>
        <v>3.3672683719736503</v>
      </c>
      <c r="L184" s="298">
        <v>63065</v>
      </c>
      <c r="M184" s="298">
        <v>63309</v>
      </c>
      <c r="N184" s="298">
        <v>61321</v>
      </c>
      <c r="O184" s="298">
        <v>61466</v>
      </c>
      <c r="P184" s="298">
        <v>58445</v>
      </c>
    </row>
    <row r="185" spans="1:16">
      <c r="A185" s="210" t="s">
        <v>283</v>
      </c>
    </row>
  </sheetData>
  <sortState ref="H43:M48">
    <sortCondition ref="H43:H48"/>
  </sortState>
  <mergeCells count="50">
    <mergeCell ref="H48:I48"/>
    <mergeCell ref="H43:I43"/>
    <mergeCell ref="H44:I44"/>
    <mergeCell ref="H45:I45"/>
    <mergeCell ref="H46:I46"/>
    <mergeCell ref="H47:I47"/>
    <mergeCell ref="H37:I37"/>
    <mergeCell ref="H38:I38"/>
    <mergeCell ref="H39:I39"/>
    <mergeCell ref="H40:I40"/>
    <mergeCell ref="H41:I41"/>
    <mergeCell ref="H22:I22"/>
    <mergeCell ref="H23:I23"/>
    <mergeCell ref="H42:I42"/>
    <mergeCell ref="H24:I24"/>
    <mergeCell ref="H25:I25"/>
    <mergeCell ref="H26:I26"/>
    <mergeCell ref="H27:I27"/>
    <mergeCell ref="H28:I28"/>
    <mergeCell ref="H29:I29"/>
    <mergeCell ref="H30:I30"/>
    <mergeCell ref="H31:I31"/>
    <mergeCell ref="H32:I32"/>
    <mergeCell ref="H33:I33"/>
    <mergeCell ref="H34:I34"/>
    <mergeCell ref="H35:I35"/>
    <mergeCell ref="H36:I36"/>
    <mergeCell ref="A6:A8"/>
    <mergeCell ref="B6:G6"/>
    <mergeCell ref="H6:L6"/>
    <mergeCell ref="B7:B8"/>
    <mergeCell ref="C7:F7"/>
    <mergeCell ref="G7:G8"/>
    <mergeCell ref="I7:L7"/>
    <mergeCell ref="H7:H8"/>
    <mergeCell ref="A161:A162"/>
    <mergeCell ref="B161:F161"/>
    <mergeCell ref="G161:K161"/>
    <mergeCell ref="L161:P161"/>
    <mergeCell ref="H84:L84"/>
    <mergeCell ref="B85:B86"/>
    <mergeCell ref="C85:F85"/>
    <mergeCell ref="G85:G86"/>
    <mergeCell ref="H85:H86"/>
    <mergeCell ref="I85:L85"/>
    <mergeCell ref="A134:A135"/>
    <mergeCell ref="A84:A86"/>
    <mergeCell ref="B84:G84"/>
    <mergeCell ref="D134:D135"/>
    <mergeCell ref="B134:C134"/>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2" fitToHeight="0" orientation="landscape" r:id="rId1"/>
  <headerFooter>
    <oddFooter>&amp;L&amp;8&amp;K01+022Maternity Tables 2013&amp;R&amp;8&amp;K01+022Page &amp;P of &amp;N</oddFooter>
  </headerFooter>
  <rowBreaks count="3" manualBreakCount="3">
    <brk id="19" max="21" man="1"/>
    <brk id="80" max="21" man="1"/>
    <brk id="131"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Normal="100" workbookViewId="0">
      <pane ySplit="3" topLeftCell="A4" activePane="bottomLeft" state="frozen"/>
      <selection activeCell="B103" sqref="B103"/>
      <selection pane="bottomLeft" activeCell="A3" sqref="A3"/>
    </sheetView>
  </sheetViews>
  <sheetFormatPr defaultRowHeight="12"/>
  <cols>
    <col min="1" max="1" width="17.85546875" style="79" customWidth="1"/>
    <col min="2" max="4" width="10.140625" style="79" customWidth="1"/>
    <col min="5" max="7" width="9.140625" style="79" customWidth="1"/>
    <col min="8" max="16384" width="9.140625" style="79"/>
  </cols>
  <sheetData>
    <row r="1" spans="1:13">
      <c r="A1" s="334" t="s">
        <v>26</v>
      </c>
      <c r="B1" s="162"/>
      <c r="C1" s="334" t="s">
        <v>36</v>
      </c>
      <c r="D1" s="162"/>
      <c r="E1" s="162"/>
    </row>
    <row r="2" spans="1:13" ht="10.5" customHeight="1"/>
    <row r="3" spans="1:13" ht="19.5">
      <c r="A3" s="20" t="s">
        <v>231</v>
      </c>
    </row>
    <row r="4" spans="1:13" ht="11.25" customHeight="1"/>
    <row r="5" spans="1:13" s="41" customFormat="1" ht="18" customHeight="1">
      <c r="A5" s="103" t="str">
        <f>Contents!B47</f>
        <v>Table 37: Number and percentage of male and female babies, by maternal age group, baby ethnic goup and baby deprivation quintile of residence, 2013</v>
      </c>
      <c r="B5" s="278"/>
      <c r="C5" s="278"/>
      <c r="D5" s="278"/>
      <c r="E5" s="278"/>
      <c r="F5" s="278"/>
      <c r="G5" s="278"/>
      <c r="H5" s="278"/>
      <c r="I5" s="278"/>
      <c r="J5" s="278"/>
      <c r="K5" s="278"/>
      <c r="L5" s="278"/>
      <c r="M5" s="278"/>
    </row>
    <row r="6" spans="1:13" ht="13.5">
      <c r="A6" s="401" t="s">
        <v>58</v>
      </c>
      <c r="B6" s="391" t="s">
        <v>433</v>
      </c>
      <c r="C6" s="391"/>
      <c r="D6" s="392"/>
      <c r="E6" s="391" t="s">
        <v>329</v>
      </c>
      <c r="F6" s="391"/>
      <c r="G6" s="391"/>
    </row>
    <row r="7" spans="1:13" ht="13.5">
      <c r="A7" s="395"/>
      <c r="B7" s="343" t="s">
        <v>232</v>
      </c>
      <c r="C7" s="343" t="s">
        <v>233</v>
      </c>
      <c r="D7" s="344" t="s">
        <v>330</v>
      </c>
      <c r="E7" s="343" t="s">
        <v>232</v>
      </c>
      <c r="F7" s="343" t="s">
        <v>233</v>
      </c>
      <c r="G7" s="343" t="s">
        <v>330</v>
      </c>
    </row>
    <row r="8" spans="1:13">
      <c r="A8" s="242" t="s">
        <v>243</v>
      </c>
      <c r="B8" s="242"/>
      <c r="C8" s="242"/>
      <c r="D8" s="242"/>
      <c r="E8" s="243"/>
      <c r="F8" s="243"/>
      <c r="G8" s="243"/>
    </row>
    <row r="9" spans="1:13">
      <c r="A9" s="293" t="s">
        <v>43</v>
      </c>
      <c r="B9" s="293">
        <v>30555</v>
      </c>
      <c r="C9" s="293">
        <v>29063</v>
      </c>
      <c r="D9" s="245">
        <v>59620</v>
      </c>
      <c r="E9" s="369">
        <v>100</v>
      </c>
      <c r="F9" s="369">
        <v>100</v>
      </c>
      <c r="G9" s="369">
        <v>100</v>
      </c>
    </row>
    <row r="10" spans="1:13">
      <c r="A10" s="242" t="s">
        <v>234</v>
      </c>
      <c r="B10" s="242"/>
      <c r="C10" s="242"/>
      <c r="D10" s="242"/>
      <c r="E10" s="243"/>
      <c r="F10" s="243"/>
      <c r="G10" s="243"/>
    </row>
    <row r="11" spans="1:13">
      <c r="A11" s="163" t="s">
        <v>60</v>
      </c>
      <c r="B11" s="163">
        <v>1664</v>
      </c>
      <c r="C11" s="163">
        <v>1663</v>
      </c>
      <c r="D11" s="183">
        <v>3328</v>
      </c>
      <c r="E11" s="240">
        <f>B11/(B$9-B$17)*100</f>
        <v>5.4643373177459615</v>
      </c>
      <c r="F11" s="240">
        <f t="shared" ref="F11:G16" si="0">C11/(C$9-C$17)*100</f>
        <v>5.7404211253020367</v>
      </c>
      <c r="G11" s="240">
        <f t="shared" si="0"/>
        <v>5.6004308023694129</v>
      </c>
    </row>
    <row r="12" spans="1:13">
      <c r="A12" s="163" t="s">
        <v>44</v>
      </c>
      <c r="B12" s="163">
        <v>5558</v>
      </c>
      <c r="C12" s="163">
        <v>5310</v>
      </c>
      <c r="D12" s="183">
        <v>10868</v>
      </c>
      <c r="E12" s="240">
        <f t="shared" ref="E12:E16" si="1">B12/(B$9-B$17)*100</f>
        <v>18.251674766846186</v>
      </c>
      <c r="F12" s="240">
        <f t="shared" si="0"/>
        <v>18.329306178805659</v>
      </c>
      <c r="G12" s="240">
        <f t="shared" si="0"/>
        <v>18.288906838987614</v>
      </c>
    </row>
    <row r="13" spans="1:13">
      <c r="A13" s="163" t="s">
        <v>40</v>
      </c>
      <c r="B13" s="163">
        <v>7942</v>
      </c>
      <c r="C13" s="163">
        <v>7484</v>
      </c>
      <c r="D13" s="183">
        <v>15426</v>
      </c>
      <c r="E13" s="240">
        <f t="shared" si="1"/>
        <v>26.080388808616839</v>
      </c>
      <c r="F13" s="240">
        <f t="shared" si="0"/>
        <v>25.833620987228166</v>
      </c>
      <c r="G13" s="240">
        <f t="shared" si="0"/>
        <v>25.959208400646204</v>
      </c>
    </row>
    <row r="14" spans="1:13">
      <c r="A14" s="163" t="s">
        <v>41</v>
      </c>
      <c r="B14" s="163">
        <v>8670</v>
      </c>
      <c r="C14" s="163">
        <v>8313</v>
      </c>
      <c r="D14" s="183">
        <v>16984</v>
      </c>
      <c r="E14" s="240">
        <f t="shared" si="1"/>
        <v>28.471036385130699</v>
      </c>
      <c r="F14" s="240">
        <f t="shared" si="0"/>
        <v>28.695201933034177</v>
      </c>
      <c r="G14" s="240">
        <f t="shared" si="0"/>
        <v>28.581044695745828</v>
      </c>
    </row>
    <row r="15" spans="1:13">
      <c r="A15" s="163" t="s">
        <v>42</v>
      </c>
      <c r="B15" s="163">
        <v>5274</v>
      </c>
      <c r="C15" s="163">
        <v>4939</v>
      </c>
      <c r="D15" s="183">
        <v>10213</v>
      </c>
      <c r="E15" s="240">
        <f t="shared" si="1"/>
        <v>17.319059503480887</v>
      </c>
      <c r="F15" s="240">
        <f t="shared" si="0"/>
        <v>17.048671039005868</v>
      </c>
      <c r="G15" s="240">
        <f t="shared" si="0"/>
        <v>17.186658589122239</v>
      </c>
    </row>
    <row r="16" spans="1:13">
      <c r="A16" s="163" t="s">
        <v>38</v>
      </c>
      <c r="B16" s="163">
        <v>1344</v>
      </c>
      <c r="C16" s="163">
        <v>1261</v>
      </c>
      <c r="D16" s="183">
        <v>2605</v>
      </c>
      <c r="E16" s="240">
        <f t="shared" si="1"/>
        <v>4.4135032181794296</v>
      </c>
      <c r="F16" s="240">
        <f t="shared" si="0"/>
        <v>4.352778736624094</v>
      </c>
      <c r="G16" s="240">
        <f t="shared" si="0"/>
        <v>4.3837506731287021</v>
      </c>
    </row>
    <row r="17" spans="1:7">
      <c r="A17" s="163" t="s">
        <v>50</v>
      </c>
      <c r="B17" s="163">
        <v>103</v>
      </c>
      <c r="C17" s="163">
        <v>93</v>
      </c>
      <c r="D17" s="183">
        <v>196</v>
      </c>
      <c r="E17" s="294" t="s">
        <v>83</v>
      </c>
      <c r="F17" s="294" t="s">
        <v>83</v>
      </c>
      <c r="G17" s="294" t="s">
        <v>83</v>
      </c>
    </row>
    <row r="18" spans="1:7">
      <c r="A18" s="242" t="s">
        <v>61</v>
      </c>
      <c r="B18" s="242"/>
      <c r="C18" s="242"/>
      <c r="D18" s="242"/>
      <c r="E18" s="243"/>
      <c r="F18" s="243"/>
      <c r="G18" s="243"/>
    </row>
    <row r="19" spans="1:7">
      <c r="A19" s="238" t="s">
        <v>62</v>
      </c>
      <c r="B19" s="163">
        <v>8129</v>
      </c>
      <c r="C19" s="163">
        <v>7666</v>
      </c>
      <c r="D19" s="183">
        <v>15795</v>
      </c>
      <c r="E19" s="260">
        <f>B19/(B$9-B$23)*100</f>
        <v>26.661200393571661</v>
      </c>
      <c r="F19" s="240">
        <f>C19/(C$9-C$23)*100</f>
        <v>26.423548876327036</v>
      </c>
      <c r="G19" s="240">
        <f>D19/(D$9-D$23)*100</f>
        <v>26.544433987631084</v>
      </c>
    </row>
    <row r="20" spans="1:7">
      <c r="A20" s="238" t="s">
        <v>90</v>
      </c>
      <c r="B20" s="163">
        <v>3361</v>
      </c>
      <c r="C20" s="163">
        <v>3098</v>
      </c>
      <c r="D20" s="183">
        <v>6460</v>
      </c>
      <c r="E20" s="260">
        <f t="shared" ref="E20:G22" si="2">B20/(B$9-B$23)*100</f>
        <v>11.023286323384717</v>
      </c>
      <c r="F20" s="240">
        <f t="shared" si="2"/>
        <v>10.678339997242519</v>
      </c>
      <c r="G20" s="240">
        <f t="shared" si="2"/>
        <v>10.856413014251142</v>
      </c>
    </row>
    <row r="21" spans="1:7">
      <c r="A21" s="238" t="s">
        <v>47</v>
      </c>
      <c r="B21" s="163">
        <v>4257</v>
      </c>
      <c r="C21" s="163">
        <v>4056</v>
      </c>
      <c r="D21" s="183">
        <v>8313</v>
      </c>
      <c r="E21" s="260">
        <f t="shared" si="2"/>
        <v>13.961954739258772</v>
      </c>
      <c r="F21" s="240">
        <f t="shared" si="2"/>
        <v>13.980421894388527</v>
      </c>
      <c r="G21" s="240">
        <f t="shared" si="2"/>
        <v>13.970489378865286</v>
      </c>
    </row>
    <row r="22" spans="1:7">
      <c r="A22" s="238" t="s">
        <v>51</v>
      </c>
      <c r="B22" s="163">
        <v>14743</v>
      </c>
      <c r="C22" s="163">
        <v>14192</v>
      </c>
      <c r="D22" s="183">
        <v>28936</v>
      </c>
      <c r="E22" s="260">
        <f t="shared" si="2"/>
        <v>48.35355854378485</v>
      </c>
      <c r="F22" s="240">
        <f t="shared" si="2"/>
        <v>48.917689232041909</v>
      </c>
      <c r="G22" s="240">
        <f t="shared" si="2"/>
        <v>48.628663619252485</v>
      </c>
    </row>
    <row r="23" spans="1:7">
      <c r="A23" s="180" t="s">
        <v>50</v>
      </c>
      <c r="B23" s="163">
        <v>65</v>
      </c>
      <c r="C23" s="163">
        <v>51</v>
      </c>
      <c r="D23" s="183">
        <v>116</v>
      </c>
      <c r="E23" s="294" t="s">
        <v>83</v>
      </c>
      <c r="F23" s="294" t="s">
        <v>83</v>
      </c>
      <c r="G23" s="294" t="s">
        <v>83</v>
      </c>
    </row>
    <row r="24" spans="1:7">
      <c r="A24" s="242" t="s">
        <v>87</v>
      </c>
      <c r="B24" s="242"/>
      <c r="C24" s="242"/>
      <c r="D24" s="242"/>
      <c r="E24" s="243"/>
      <c r="F24" s="243"/>
      <c r="G24" s="243"/>
    </row>
    <row r="25" spans="1:7">
      <c r="A25" s="264" t="s">
        <v>88</v>
      </c>
      <c r="B25" s="163">
        <v>4284</v>
      </c>
      <c r="C25" s="163">
        <v>3953</v>
      </c>
      <c r="D25" s="183">
        <v>8238</v>
      </c>
      <c r="E25" s="260">
        <f>B25/(B$9-B$30)*100</f>
        <v>14.098598038570396</v>
      </c>
      <c r="F25" s="240">
        <f>C25/(C$9-C$30)*100</f>
        <v>13.692888565589387</v>
      </c>
      <c r="G25" s="240">
        <f>D25/(D$9-D$30)*100</f>
        <v>13.902155019660126</v>
      </c>
    </row>
    <row r="26" spans="1:7">
      <c r="A26" s="264">
        <v>2</v>
      </c>
      <c r="B26" s="163">
        <v>4817</v>
      </c>
      <c r="C26" s="163">
        <v>4616</v>
      </c>
      <c r="D26" s="183">
        <v>9433</v>
      </c>
      <c r="E26" s="260">
        <f t="shared" ref="E26:G29" si="3">B26/(B$9-B$30)*100</f>
        <v>15.852695320213256</v>
      </c>
      <c r="F26" s="240">
        <f t="shared" si="3"/>
        <v>15.989469673352039</v>
      </c>
      <c r="G26" s="240">
        <f t="shared" si="3"/>
        <v>15.918794404036655</v>
      </c>
    </row>
    <row r="27" spans="1:7">
      <c r="A27" s="264">
        <v>3</v>
      </c>
      <c r="B27" s="163">
        <v>5532</v>
      </c>
      <c r="C27" s="163">
        <v>5139</v>
      </c>
      <c r="D27" s="183">
        <v>10671</v>
      </c>
      <c r="E27" s="260">
        <f t="shared" si="3"/>
        <v>18.205752649246364</v>
      </c>
      <c r="F27" s="240">
        <f t="shared" si="3"/>
        <v>17.801101527590149</v>
      </c>
      <c r="G27" s="240">
        <f t="shared" si="3"/>
        <v>18.007999054963971</v>
      </c>
    </row>
    <row r="28" spans="1:7">
      <c r="A28" s="264">
        <v>4</v>
      </c>
      <c r="B28" s="163">
        <v>6861</v>
      </c>
      <c r="C28" s="163">
        <v>6664</v>
      </c>
      <c r="D28" s="183">
        <v>13525</v>
      </c>
      <c r="E28" s="260">
        <f t="shared" si="3"/>
        <v>22.579477390903705</v>
      </c>
      <c r="F28" s="240">
        <f t="shared" si="3"/>
        <v>23.083584467768194</v>
      </c>
      <c r="G28" s="240">
        <f t="shared" si="3"/>
        <v>22.824307676730175</v>
      </c>
    </row>
    <row r="29" spans="1:7">
      <c r="A29" s="265" t="s">
        <v>89</v>
      </c>
      <c r="B29" s="163">
        <v>8892</v>
      </c>
      <c r="C29" s="163">
        <v>8497</v>
      </c>
      <c r="D29" s="183">
        <v>17390</v>
      </c>
      <c r="E29" s="260">
        <f t="shared" si="3"/>
        <v>29.26347660106628</v>
      </c>
      <c r="F29" s="240">
        <f t="shared" si="3"/>
        <v>29.432955765700232</v>
      </c>
      <c r="G29" s="240">
        <f t="shared" si="3"/>
        <v>29.346743844609076</v>
      </c>
    </row>
    <row r="30" spans="1:7">
      <c r="A30" s="244" t="s">
        <v>50</v>
      </c>
      <c r="B30" s="180">
        <v>169</v>
      </c>
      <c r="C30" s="180">
        <v>194</v>
      </c>
      <c r="D30" s="184">
        <v>363</v>
      </c>
      <c r="E30" s="295" t="s">
        <v>83</v>
      </c>
      <c r="F30" s="295" t="s">
        <v>83</v>
      </c>
      <c r="G30" s="295" t="s">
        <v>83</v>
      </c>
    </row>
    <row r="31" spans="1:7">
      <c r="A31" s="210" t="s">
        <v>328</v>
      </c>
    </row>
    <row r="32" spans="1:7">
      <c r="A32" s="210" t="s">
        <v>437</v>
      </c>
    </row>
  </sheetData>
  <mergeCells count="3">
    <mergeCell ref="A6:A7"/>
    <mergeCell ref="B6:D6"/>
    <mergeCell ref="E6:G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&amp;L&amp;8&amp;K01+022Maternity Tables 2013&amp;R&amp;8&amp;K01+022Page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zoomScaleNormal="100" workbookViewId="0">
      <pane ySplit="3" topLeftCell="A4" activePane="bottomLeft" state="frozen"/>
      <selection activeCell="B103" sqref="B103"/>
      <selection pane="bottomLeft" activeCell="A3" sqref="A3"/>
    </sheetView>
  </sheetViews>
  <sheetFormatPr defaultRowHeight="12"/>
  <cols>
    <col min="1" max="1" width="14.42578125" style="79" customWidth="1"/>
    <col min="2" max="13" width="9.42578125" style="79" customWidth="1"/>
    <col min="14" max="14" width="9.85546875" style="79" customWidth="1"/>
    <col min="15" max="17" width="9.42578125" style="79" customWidth="1"/>
    <col min="18" max="16384" width="9.140625" style="79"/>
  </cols>
  <sheetData>
    <row r="1" spans="1:14">
      <c r="A1" s="334" t="s">
        <v>26</v>
      </c>
      <c r="B1" s="162"/>
      <c r="C1" s="334" t="s">
        <v>36</v>
      </c>
      <c r="D1" s="162"/>
      <c r="E1" s="162"/>
    </row>
    <row r="2" spans="1:14" ht="10.5" customHeight="1"/>
    <row r="3" spans="1:14" ht="19.5">
      <c r="A3" s="20" t="s">
        <v>237</v>
      </c>
    </row>
    <row r="5" spans="1:14" s="41" customFormat="1" ht="18" customHeight="1">
      <c r="A5" s="171" t="str">
        <f>Contents!B48</f>
        <v>Table 38: Number and percentage of babies, by birthweight group, and the average birthweight, 2004–2013</v>
      </c>
      <c r="B5" s="39"/>
      <c r="C5" s="39"/>
      <c r="D5" s="39"/>
      <c r="E5" s="39"/>
      <c r="F5" s="39"/>
      <c r="G5" s="39"/>
      <c r="H5" s="39"/>
      <c r="I5" s="39"/>
      <c r="J5" s="39"/>
      <c r="K5" s="39"/>
      <c r="L5" s="39"/>
      <c r="M5" s="39"/>
      <c r="N5" s="39"/>
    </row>
    <row r="6" spans="1:14" ht="14.25" customHeight="1">
      <c r="A6" s="437" t="s">
        <v>39</v>
      </c>
      <c r="B6" s="434" t="s">
        <v>434</v>
      </c>
      <c r="C6" s="434"/>
      <c r="D6" s="434"/>
      <c r="E6" s="434"/>
      <c r="F6" s="434"/>
      <c r="G6" s="434"/>
      <c r="H6" s="438"/>
      <c r="I6" s="439" t="s">
        <v>299</v>
      </c>
      <c r="J6" s="434"/>
      <c r="K6" s="434"/>
      <c r="L6" s="434"/>
      <c r="M6" s="438"/>
      <c r="N6" s="434" t="s">
        <v>236</v>
      </c>
    </row>
    <row r="7" spans="1:14" ht="25.5">
      <c r="A7" s="385"/>
      <c r="B7" s="283" t="s">
        <v>331</v>
      </c>
      <c r="C7" s="283" t="s">
        <v>332</v>
      </c>
      <c r="D7" s="283" t="s">
        <v>333</v>
      </c>
      <c r="E7" s="283" t="s">
        <v>334</v>
      </c>
      <c r="F7" s="283" t="s">
        <v>335</v>
      </c>
      <c r="G7" s="283" t="s">
        <v>50</v>
      </c>
      <c r="H7" s="284" t="s">
        <v>43</v>
      </c>
      <c r="I7" s="285" t="s">
        <v>331</v>
      </c>
      <c r="J7" s="283" t="s">
        <v>332</v>
      </c>
      <c r="K7" s="283" t="s">
        <v>333</v>
      </c>
      <c r="L7" s="283" t="s">
        <v>334</v>
      </c>
      <c r="M7" s="284" t="s">
        <v>335</v>
      </c>
      <c r="N7" s="435"/>
    </row>
    <row r="8" spans="1:14">
      <c r="A8" s="174">
        <v>2004</v>
      </c>
      <c r="B8" s="233">
        <v>237</v>
      </c>
      <c r="C8" s="233">
        <v>343</v>
      </c>
      <c r="D8" s="233">
        <v>2875</v>
      </c>
      <c r="E8" s="233">
        <v>50638</v>
      </c>
      <c r="F8" s="233">
        <v>1521</v>
      </c>
      <c r="G8" s="233">
        <v>3004</v>
      </c>
      <c r="H8" s="234">
        <v>58618</v>
      </c>
      <c r="I8" s="220">
        <f t="shared" ref="I8" si="0">B8/($H8-$G8)*100</f>
        <v>0.42615168842377821</v>
      </c>
      <c r="J8" s="173">
        <f t="shared" ref="J8" si="1">C8/($H8-$G8)*100</f>
        <v>0.61675117776099542</v>
      </c>
      <c r="K8" s="173">
        <f t="shared" ref="K8" si="2">D8/($H8-$G8)*100</f>
        <v>5.169561621174525</v>
      </c>
      <c r="L8" s="173">
        <f t="shared" ref="L8" si="3">E8/($H8-$G8)*100</f>
        <v>91.052612651490634</v>
      </c>
      <c r="M8" s="279">
        <f t="shared" ref="M8" si="4">F8/($H8-$G8)*100</f>
        <v>2.73492286115007</v>
      </c>
      <c r="N8" s="253">
        <v>3.4185993994317978</v>
      </c>
    </row>
    <row r="9" spans="1:14">
      <c r="A9" s="174">
        <v>2005</v>
      </c>
      <c r="B9" s="233">
        <v>257</v>
      </c>
      <c r="C9" s="233">
        <v>379</v>
      </c>
      <c r="D9" s="233">
        <v>2852</v>
      </c>
      <c r="E9" s="233">
        <v>51367</v>
      </c>
      <c r="F9" s="233">
        <v>1475</v>
      </c>
      <c r="G9" s="233">
        <v>2746</v>
      </c>
      <c r="H9" s="234">
        <v>59076</v>
      </c>
      <c r="I9" s="220">
        <f>B9/($H9-$G9)*100</f>
        <v>0.45624001420202381</v>
      </c>
      <c r="J9" s="173">
        <f>C9/($H9-$G9)*100</f>
        <v>0.67282087697496895</v>
      </c>
      <c r="K9" s="173">
        <f>D9/($H9-$G9)*100</f>
        <v>5.0630214805609803</v>
      </c>
      <c r="L9" s="173">
        <f>E9/($H9-$G9)*100</f>
        <v>91.189419492277651</v>
      </c>
      <c r="M9" s="279">
        <f>F9/($H9-$G9)*100</f>
        <v>2.6184981359843778</v>
      </c>
      <c r="N9" s="253">
        <v>3.4185321498313512</v>
      </c>
    </row>
    <row r="10" spans="1:14">
      <c r="A10" s="174">
        <v>2006</v>
      </c>
      <c r="B10" s="233">
        <v>234</v>
      </c>
      <c r="C10" s="233">
        <v>400</v>
      </c>
      <c r="D10" s="233">
        <v>2832</v>
      </c>
      <c r="E10" s="233">
        <v>53188</v>
      </c>
      <c r="F10" s="233">
        <v>1505</v>
      </c>
      <c r="G10" s="233">
        <v>2692</v>
      </c>
      <c r="H10" s="234">
        <v>60851</v>
      </c>
      <c r="I10" s="220">
        <f t="shared" ref="I10:I17" si="5">B10/($H10-$G10)*100</f>
        <v>0.40234529479530257</v>
      </c>
      <c r="J10" s="173">
        <f t="shared" ref="J10:J17" si="6">C10/($H10-$G10)*100</f>
        <v>0.68776973469282487</v>
      </c>
      <c r="K10" s="173">
        <f t="shared" ref="K10:K17" si="7">D10/($H10-$G10)*100</f>
        <v>4.8694097216251997</v>
      </c>
      <c r="L10" s="173">
        <f t="shared" ref="L10:L17" si="8">E10/($H10-$G10)*100</f>
        <v>91.452741622104909</v>
      </c>
      <c r="M10" s="279">
        <f t="shared" ref="M10:M17" si="9">F10/($H10-$G10)*100</f>
        <v>2.5877336267817537</v>
      </c>
      <c r="N10" s="253">
        <v>3.4196554445571623</v>
      </c>
    </row>
    <row r="11" spans="1:14">
      <c r="A11" s="174">
        <v>2007</v>
      </c>
      <c r="B11" s="233">
        <v>259</v>
      </c>
      <c r="C11" s="233">
        <v>369</v>
      </c>
      <c r="D11" s="233">
        <v>3056</v>
      </c>
      <c r="E11" s="233">
        <v>55999</v>
      </c>
      <c r="F11" s="233">
        <v>1709</v>
      </c>
      <c r="G11" s="233">
        <v>3105</v>
      </c>
      <c r="H11" s="234">
        <v>64497</v>
      </c>
      <c r="I11" s="220">
        <f t="shared" si="5"/>
        <v>0.42187907219181653</v>
      </c>
      <c r="J11" s="173">
        <f t="shared" si="6"/>
        <v>0.60105551211884278</v>
      </c>
      <c r="K11" s="173">
        <f t="shared" si="7"/>
        <v>4.977847276518113</v>
      </c>
      <c r="L11" s="173">
        <f t="shared" si="8"/>
        <v>91.215467813395875</v>
      </c>
      <c r="M11" s="279">
        <f t="shared" si="9"/>
        <v>2.7837503257753453</v>
      </c>
      <c r="N11" s="253">
        <v>3.428939959603857</v>
      </c>
    </row>
    <row r="12" spans="1:14">
      <c r="A12" s="174">
        <v>2008</v>
      </c>
      <c r="B12" s="233">
        <v>250</v>
      </c>
      <c r="C12" s="233">
        <v>387</v>
      </c>
      <c r="D12" s="233">
        <v>3064</v>
      </c>
      <c r="E12" s="233">
        <v>56241</v>
      </c>
      <c r="F12" s="233">
        <v>1769</v>
      </c>
      <c r="G12" s="233">
        <v>3221</v>
      </c>
      <c r="H12" s="234">
        <v>64932</v>
      </c>
      <c r="I12" s="220">
        <f t="shared" si="5"/>
        <v>0.40511416117061788</v>
      </c>
      <c r="J12" s="173">
        <f t="shared" si="6"/>
        <v>0.62711672149211639</v>
      </c>
      <c r="K12" s="173">
        <f t="shared" si="7"/>
        <v>4.9650791593070922</v>
      </c>
      <c r="L12" s="173">
        <f t="shared" si="8"/>
        <v>91.13610215358689</v>
      </c>
      <c r="M12" s="279">
        <f t="shared" si="9"/>
        <v>2.866587804443292</v>
      </c>
      <c r="N12" s="253">
        <v>3.4267966164865262</v>
      </c>
    </row>
    <row r="13" spans="1:14">
      <c r="A13" s="174">
        <v>2009</v>
      </c>
      <c r="B13" s="233">
        <v>252</v>
      </c>
      <c r="C13" s="233">
        <v>377</v>
      </c>
      <c r="D13" s="233">
        <v>3031</v>
      </c>
      <c r="E13" s="233">
        <v>56181</v>
      </c>
      <c r="F13" s="233">
        <v>1616</v>
      </c>
      <c r="G13" s="233">
        <v>3083</v>
      </c>
      <c r="H13" s="234">
        <v>64540</v>
      </c>
      <c r="I13" s="220">
        <f t="shared" si="5"/>
        <v>0.41004279414875444</v>
      </c>
      <c r="J13" s="173">
        <f t="shared" si="6"/>
        <v>0.61343703727809684</v>
      </c>
      <c r="K13" s="173">
        <f t="shared" si="7"/>
        <v>4.9319036074002964</v>
      </c>
      <c r="L13" s="173">
        <f t="shared" si="8"/>
        <v>91.415135785996711</v>
      </c>
      <c r="M13" s="279">
        <f t="shared" si="9"/>
        <v>2.6294807751761393</v>
      </c>
      <c r="N13" s="253">
        <v>3.4238729680915112</v>
      </c>
    </row>
    <row r="14" spans="1:14">
      <c r="A14" s="174">
        <v>2010</v>
      </c>
      <c r="B14" s="233">
        <v>267</v>
      </c>
      <c r="C14" s="233">
        <v>372</v>
      </c>
      <c r="D14" s="233">
        <v>3061</v>
      </c>
      <c r="E14" s="233">
        <v>56434</v>
      </c>
      <c r="F14" s="233">
        <v>1563</v>
      </c>
      <c r="G14" s="233">
        <v>3175</v>
      </c>
      <c r="H14" s="234">
        <v>64872</v>
      </c>
      <c r="I14" s="220">
        <f t="shared" si="5"/>
        <v>0.43276010178776925</v>
      </c>
      <c r="J14" s="173">
        <f t="shared" si="6"/>
        <v>0.60294665867059982</v>
      </c>
      <c r="K14" s="173">
        <f t="shared" si="7"/>
        <v>4.9613433392223287</v>
      </c>
      <c r="L14" s="173">
        <f t="shared" si="8"/>
        <v>91.46960143929202</v>
      </c>
      <c r="M14" s="279">
        <f t="shared" si="9"/>
        <v>2.5333484610272783</v>
      </c>
      <c r="N14" s="253">
        <v>3.4221851953903757</v>
      </c>
    </row>
    <row r="15" spans="1:14">
      <c r="A15" s="174">
        <v>2011</v>
      </c>
      <c r="B15" s="233">
        <v>232</v>
      </c>
      <c r="C15" s="233">
        <v>320</v>
      </c>
      <c r="D15" s="233">
        <v>3013</v>
      </c>
      <c r="E15" s="233">
        <v>54263</v>
      </c>
      <c r="F15" s="233">
        <v>1523</v>
      </c>
      <c r="G15" s="233">
        <v>3290</v>
      </c>
      <c r="H15" s="234">
        <v>62641</v>
      </c>
      <c r="I15" s="220">
        <f t="shared" si="5"/>
        <v>0.39089484591666523</v>
      </c>
      <c r="J15" s="173">
        <f t="shared" si="6"/>
        <v>0.53916530471264168</v>
      </c>
      <c r="K15" s="173">
        <f t="shared" si="7"/>
        <v>5.0765783221849672</v>
      </c>
      <c r="L15" s="173">
        <f t="shared" si="8"/>
        <v>91.427271655068992</v>
      </c>
      <c r="M15" s="279">
        <f t="shared" si="9"/>
        <v>2.5660898721167293</v>
      </c>
      <c r="N15" s="253">
        <v>3.4192234840188034</v>
      </c>
    </row>
    <row r="16" spans="1:14">
      <c r="A16" s="174">
        <v>2012</v>
      </c>
      <c r="B16" s="233">
        <v>257</v>
      </c>
      <c r="C16" s="233">
        <v>360</v>
      </c>
      <c r="D16" s="233">
        <v>3086</v>
      </c>
      <c r="E16" s="233">
        <v>54890</v>
      </c>
      <c r="F16" s="233">
        <v>1532</v>
      </c>
      <c r="G16" s="233">
        <v>2644</v>
      </c>
      <c r="H16" s="234">
        <v>62769</v>
      </c>
      <c r="I16" s="220">
        <f t="shared" si="5"/>
        <v>0.42744282744282747</v>
      </c>
      <c r="J16" s="173">
        <f t="shared" si="6"/>
        <v>0.59875259875259879</v>
      </c>
      <c r="K16" s="173">
        <f t="shared" si="7"/>
        <v>5.1326403326403325</v>
      </c>
      <c r="L16" s="173">
        <f t="shared" si="8"/>
        <v>91.293139293139291</v>
      </c>
      <c r="M16" s="279">
        <f t="shared" si="9"/>
        <v>2.5480249480249477</v>
      </c>
      <c r="N16" s="253">
        <v>3.4190588773388773</v>
      </c>
    </row>
    <row r="17" spans="1:14">
      <c r="A17" s="188">
        <v>2013</v>
      </c>
      <c r="B17" s="235">
        <v>239</v>
      </c>
      <c r="C17" s="235">
        <v>295</v>
      </c>
      <c r="D17" s="235">
        <v>2903</v>
      </c>
      <c r="E17" s="280">
        <v>51942</v>
      </c>
      <c r="F17" s="280">
        <v>1415</v>
      </c>
      <c r="G17" s="280">
        <v>2826</v>
      </c>
      <c r="H17" s="281">
        <v>59620</v>
      </c>
      <c r="I17" s="221">
        <f t="shared" si="5"/>
        <v>0.42081910060921929</v>
      </c>
      <c r="J17" s="190">
        <f t="shared" si="6"/>
        <v>0.5194210656055217</v>
      </c>
      <c r="K17" s="190">
        <f t="shared" si="7"/>
        <v>5.1114554354333199</v>
      </c>
      <c r="L17" s="190">
        <f t="shared" si="8"/>
        <v>91.456844032820371</v>
      </c>
      <c r="M17" s="282">
        <f t="shared" si="9"/>
        <v>2.4914603655315704</v>
      </c>
      <c r="N17" s="254">
        <v>3.4146640842342499</v>
      </c>
    </row>
    <row r="18" spans="1:14">
      <c r="A18" s="116" t="s">
        <v>275</v>
      </c>
    </row>
    <row r="19" spans="1:14">
      <c r="A19" s="116" t="s">
        <v>274</v>
      </c>
    </row>
    <row r="20" spans="1:14">
      <c r="A20" s="116" t="s">
        <v>276</v>
      </c>
    </row>
    <row r="21" spans="1:14">
      <c r="A21" s="116" t="s">
        <v>277</v>
      </c>
    </row>
    <row r="22" spans="1:14">
      <c r="A22" s="116" t="s">
        <v>278</v>
      </c>
    </row>
    <row r="24" spans="1:14" ht="12.75" customHeight="1"/>
    <row r="25" spans="1:14" s="41" customFormat="1" ht="18" customHeight="1">
      <c r="A25" s="103" t="str">
        <f>Contents!B49</f>
        <v>Table 39: Average birthweight of male and female babies, by maternal age group, baby ethnic group, baby deprivation quintile of residence and baby DHB of residence, 2013</v>
      </c>
    </row>
    <row r="26" spans="1:14" ht="12.75">
      <c r="A26" s="401" t="s">
        <v>58</v>
      </c>
      <c r="B26" s="391" t="s">
        <v>236</v>
      </c>
      <c r="C26" s="391"/>
      <c r="D26" s="391"/>
      <c r="E26" s="10"/>
      <c r="F26" s="10"/>
      <c r="G26" s="10"/>
    </row>
    <row r="27" spans="1:14" ht="12.75">
      <c r="A27" s="395"/>
      <c r="B27" s="128" t="s">
        <v>232</v>
      </c>
      <c r="C27" s="128" t="s">
        <v>233</v>
      </c>
      <c r="D27" s="128" t="s">
        <v>43</v>
      </c>
      <c r="E27" s="10"/>
      <c r="F27" s="10"/>
      <c r="G27" s="10"/>
    </row>
    <row r="28" spans="1:14" ht="12.75">
      <c r="A28" s="90" t="s">
        <v>243</v>
      </c>
      <c r="B28" s="90"/>
      <c r="C28" s="90"/>
      <c r="D28" s="90"/>
      <c r="E28" s="10"/>
      <c r="F28" s="10"/>
      <c r="G28" s="10"/>
      <c r="H28" s="10"/>
      <c r="I28" s="10"/>
      <c r="J28" s="10"/>
      <c r="K28" s="10"/>
    </row>
    <row r="29" spans="1:14" ht="12.75">
      <c r="A29" s="59" t="s">
        <v>43</v>
      </c>
      <c r="B29" s="109">
        <v>3.4649874832824663</v>
      </c>
      <c r="C29" s="109">
        <v>3.3616561233352638</v>
      </c>
      <c r="D29" s="109">
        <v>3.4146640842342499</v>
      </c>
      <c r="E29" s="10"/>
      <c r="F29" s="10"/>
      <c r="G29" s="10"/>
      <c r="H29" s="10"/>
      <c r="I29" s="10"/>
      <c r="J29" s="10"/>
      <c r="K29" s="10"/>
    </row>
    <row r="30" spans="1:14" ht="12.75">
      <c r="A30" s="90" t="s">
        <v>234</v>
      </c>
      <c r="B30" s="90"/>
      <c r="C30" s="90"/>
      <c r="D30" s="90"/>
      <c r="E30" s="10"/>
      <c r="F30" s="10"/>
      <c r="G30" s="10"/>
      <c r="H30" s="10"/>
      <c r="I30" s="10"/>
      <c r="J30" s="10"/>
      <c r="K30" s="10"/>
    </row>
    <row r="31" spans="1:14" ht="12.75">
      <c r="A31" s="172" t="s">
        <v>60</v>
      </c>
      <c r="B31" s="118">
        <v>3.3972691588785047</v>
      </c>
      <c r="C31" s="118">
        <v>3.2932566811684278</v>
      </c>
      <c r="D31" s="118">
        <v>3.3443598755832036</v>
      </c>
      <c r="E31" s="10"/>
      <c r="F31" s="10"/>
      <c r="G31" s="10"/>
      <c r="H31" s="10"/>
      <c r="I31" s="10"/>
      <c r="J31" s="10"/>
      <c r="K31" s="10"/>
    </row>
    <row r="32" spans="1:14" ht="12.75">
      <c r="A32" s="172" t="s">
        <v>44</v>
      </c>
      <c r="B32" s="118">
        <v>3.4327550215881359</v>
      </c>
      <c r="C32" s="118">
        <v>3.348495550721772</v>
      </c>
      <c r="D32" s="118">
        <v>3.3917207241910634</v>
      </c>
      <c r="E32" s="10"/>
      <c r="F32" s="10"/>
      <c r="G32" s="10"/>
      <c r="H32" s="10"/>
      <c r="I32" s="10"/>
      <c r="J32" s="10"/>
      <c r="K32" s="10"/>
    </row>
    <row r="33" spans="1:11" ht="12.75">
      <c r="A33" s="172" t="s">
        <v>40</v>
      </c>
      <c r="B33" s="118">
        <v>3.4827051924090671</v>
      </c>
      <c r="C33" s="118">
        <v>3.3665660059046818</v>
      </c>
      <c r="D33" s="118">
        <v>3.4265118699408204</v>
      </c>
      <c r="E33" s="10"/>
      <c r="F33" s="10"/>
      <c r="G33" s="10"/>
      <c r="H33" s="10"/>
      <c r="I33" s="10"/>
      <c r="J33" s="10"/>
      <c r="K33" s="10"/>
    </row>
    <row r="34" spans="1:11" ht="12.75">
      <c r="A34" s="172" t="s">
        <v>41</v>
      </c>
      <c r="B34" s="118">
        <v>3.4915504609412906</v>
      </c>
      <c r="C34" s="118">
        <v>3.3844182302231238</v>
      </c>
      <c r="D34" s="118">
        <v>3.4391664393751546</v>
      </c>
      <c r="E34" s="10"/>
      <c r="F34" s="10"/>
      <c r="G34" s="10"/>
      <c r="H34" s="10"/>
      <c r="I34" s="10"/>
      <c r="J34" s="10"/>
      <c r="K34" s="10"/>
    </row>
    <row r="35" spans="1:11" ht="12.75">
      <c r="A35" s="172" t="s">
        <v>42</v>
      </c>
      <c r="B35" s="118">
        <v>3.4852750647797488</v>
      </c>
      <c r="C35" s="118">
        <v>3.3830829424307036</v>
      </c>
      <c r="D35" s="118">
        <v>3.4359002781497887</v>
      </c>
      <c r="E35" s="10"/>
      <c r="F35" s="10"/>
      <c r="G35" s="10"/>
      <c r="H35" s="10"/>
      <c r="I35" s="10"/>
      <c r="J35" s="10"/>
      <c r="K35" s="10"/>
    </row>
    <row r="36" spans="1:11" ht="12.75">
      <c r="A36" s="172" t="s">
        <v>38</v>
      </c>
      <c r="B36" s="118">
        <v>3.3558490272373542</v>
      </c>
      <c r="C36" s="118">
        <v>3.2646661073825505</v>
      </c>
      <c r="D36" s="118">
        <v>3.3119693177230518</v>
      </c>
      <c r="E36" s="10"/>
      <c r="F36" s="10"/>
      <c r="G36" s="10"/>
      <c r="H36" s="10"/>
      <c r="I36" s="10"/>
      <c r="J36" s="10"/>
      <c r="K36" s="10"/>
    </row>
    <row r="37" spans="1:11" ht="12.75">
      <c r="A37" s="90" t="s">
        <v>61</v>
      </c>
      <c r="B37" s="32"/>
      <c r="C37" s="32"/>
      <c r="D37" s="32"/>
      <c r="E37" s="10"/>
      <c r="F37" s="10"/>
      <c r="G37" s="10"/>
      <c r="H37" s="10"/>
      <c r="I37" s="10"/>
      <c r="J37" s="10"/>
      <c r="K37" s="10"/>
    </row>
    <row r="38" spans="1:11" ht="12.75">
      <c r="A38" s="104" t="s">
        <v>62</v>
      </c>
      <c r="B38" s="118">
        <v>3.4210066701543291</v>
      </c>
      <c r="C38" s="118">
        <v>3.3319929048414023</v>
      </c>
      <c r="D38" s="118">
        <v>3.3778739382499663</v>
      </c>
      <c r="E38" s="10"/>
      <c r="F38" s="10"/>
      <c r="G38" s="10"/>
      <c r="H38" s="10"/>
      <c r="I38" s="10"/>
      <c r="J38" s="10"/>
      <c r="K38" s="10"/>
    </row>
    <row r="39" spans="1:11" ht="12.75">
      <c r="A39" s="104" t="s">
        <v>90</v>
      </c>
      <c r="B39" s="118">
        <v>3.5367766636280766</v>
      </c>
      <c r="C39" s="118">
        <v>3.4826569729015202</v>
      </c>
      <c r="D39" s="118">
        <v>3.5103991769547322</v>
      </c>
      <c r="E39" s="10"/>
      <c r="F39" s="10"/>
      <c r="G39" s="10"/>
      <c r="H39" s="10"/>
      <c r="I39" s="10"/>
      <c r="J39" s="10"/>
      <c r="K39" s="10"/>
    </row>
    <row r="40" spans="1:11" ht="12.75">
      <c r="A40" s="104" t="s">
        <v>47</v>
      </c>
      <c r="B40" s="118">
        <v>3.2676556671449064</v>
      </c>
      <c r="C40" s="118">
        <v>3.1729862396797599</v>
      </c>
      <c r="D40" s="118">
        <v>3.2213916126665851</v>
      </c>
      <c r="E40" s="10"/>
      <c r="F40" s="10"/>
      <c r="G40" s="10"/>
      <c r="H40" s="10"/>
      <c r="I40" s="10"/>
      <c r="J40" s="10"/>
      <c r="K40" s="10"/>
    </row>
    <row r="41" spans="1:11" ht="12.75">
      <c r="A41" s="104" t="s">
        <v>51</v>
      </c>
      <c r="B41" s="118">
        <v>3.5312859180035652</v>
      </c>
      <c r="C41" s="118">
        <v>3.4064372110365397</v>
      </c>
      <c r="D41" s="118">
        <v>3.4702609075997812</v>
      </c>
      <c r="E41" s="10"/>
      <c r="F41" s="10"/>
      <c r="G41" s="10"/>
      <c r="H41" s="10"/>
      <c r="I41" s="10"/>
      <c r="J41" s="10"/>
      <c r="K41" s="10"/>
    </row>
    <row r="42" spans="1:11" ht="12.75">
      <c r="A42" s="90" t="s">
        <v>87</v>
      </c>
      <c r="B42" s="32"/>
      <c r="C42" s="32"/>
      <c r="D42" s="32"/>
      <c r="E42" s="10"/>
      <c r="F42" s="10"/>
      <c r="G42" s="10"/>
      <c r="H42" s="10"/>
      <c r="I42" s="10"/>
      <c r="J42" s="10"/>
      <c r="K42" s="10"/>
    </row>
    <row r="43" spans="1:11" ht="12.75">
      <c r="A43" s="119" t="s">
        <v>88</v>
      </c>
      <c r="B43" s="118">
        <v>3.4757600387034349</v>
      </c>
      <c r="C43" s="118">
        <v>3.371123949579832</v>
      </c>
      <c r="D43" s="118">
        <v>3.4255895240493577</v>
      </c>
      <c r="E43" s="10"/>
      <c r="F43" s="10"/>
      <c r="G43" s="10"/>
      <c r="H43" s="10"/>
      <c r="I43" s="10"/>
      <c r="J43" s="10"/>
      <c r="K43" s="10"/>
    </row>
    <row r="44" spans="1:11" ht="12.75">
      <c r="A44" s="119">
        <v>2</v>
      </c>
      <c r="B44" s="118">
        <v>3.4984166305760067</v>
      </c>
      <c r="C44" s="118">
        <v>3.3719141562853907</v>
      </c>
      <c r="D44" s="118">
        <v>3.4365868482231816</v>
      </c>
      <c r="E44" s="10"/>
      <c r="F44" s="10"/>
      <c r="G44" s="10"/>
      <c r="H44" s="10"/>
      <c r="I44" s="10"/>
      <c r="J44" s="10"/>
      <c r="K44" s="10"/>
    </row>
    <row r="45" spans="1:11" ht="12.75">
      <c r="A45" s="119">
        <v>3</v>
      </c>
      <c r="B45" s="118">
        <v>3.4763022331566993</v>
      </c>
      <c r="C45" s="118">
        <v>3.3697012507689155</v>
      </c>
      <c r="D45" s="118">
        <v>3.4251366991437848</v>
      </c>
      <c r="E45" s="10"/>
      <c r="F45" s="10"/>
      <c r="G45" s="10"/>
      <c r="H45" s="10"/>
      <c r="I45" s="10"/>
      <c r="J45" s="10"/>
      <c r="K45" s="10"/>
    </row>
    <row r="46" spans="1:11" ht="12.75">
      <c r="A46" s="119">
        <v>4</v>
      </c>
      <c r="B46" s="118">
        <v>3.4656185614142032</v>
      </c>
      <c r="C46" s="118">
        <v>3.3745595144253508</v>
      </c>
      <c r="D46" s="118">
        <v>3.4208616815187911</v>
      </c>
      <c r="E46" s="10"/>
      <c r="F46" s="10"/>
      <c r="G46" s="10"/>
      <c r="H46" s="10"/>
      <c r="I46" s="10"/>
      <c r="J46" s="10"/>
      <c r="K46" s="10"/>
    </row>
    <row r="47" spans="1:11" ht="12.75">
      <c r="A47" s="120" t="s">
        <v>89</v>
      </c>
      <c r="B47" s="118">
        <v>3.4333121693121695</v>
      </c>
      <c r="C47" s="118">
        <v>3.3368444280078897</v>
      </c>
      <c r="D47" s="118">
        <v>3.3860543988446263</v>
      </c>
      <c r="E47" s="10"/>
      <c r="F47" s="10"/>
      <c r="G47" s="10"/>
      <c r="H47" s="10"/>
      <c r="I47" s="10"/>
      <c r="J47" s="10"/>
      <c r="K47" s="10"/>
    </row>
    <row r="48" spans="1:11" ht="12.75">
      <c r="A48" s="90" t="s">
        <v>226</v>
      </c>
      <c r="B48" s="32"/>
      <c r="C48" s="32"/>
      <c r="D48" s="32"/>
      <c r="E48" s="10"/>
      <c r="F48" s="10"/>
      <c r="G48" s="10"/>
      <c r="H48" s="10"/>
      <c r="I48" s="10"/>
      <c r="J48" s="10"/>
      <c r="K48" s="10"/>
    </row>
    <row r="49" spans="1:11" ht="12.75">
      <c r="A49" s="104" t="s">
        <v>63</v>
      </c>
      <c r="B49" s="118">
        <v>3.4652790927021697</v>
      </c>
      <c r="C49" s="118">
        <v>3.336725755995829</v>
      </c>
      <c r="D49" s="118">
        <v>3.4027942219969591</v>
      </c>
      <c r="E49" s="10"/>
      <c r="F49" s="10"/>
      <c r="G49" s="10"/>
      <c r="H49" s="10"/>
      <c r="I49" s="10"/>
      <c r="J49" s="10"/>
      <c r="K49" s="10"/>
    </row>
    <row r="50" spans="1:11" ht="12.75">
      <c r="A50" s="104" t="s">
        <v>64</v>
      </c>
      <c r="B50" s="118">
        <v>3.4467475057559476</v>
      </c>
      <c r="C50" s="118">
        <v>3.353313299944352</v>
      </c>
      <c r="D50" s="118">
        <v>3.4019917366386783</v>
      </c>
      <c r="E50" s="10"/>
      <c r="F50" s="10"/>
      <c r="G50" s="10"/>
      <c r="H50" s="10"/>
      <c r="I50" s="10"/>
      <c r="J50" s="10"/>
      <c r="K50" s="10"/>
    </row>
    <row r="51" spans="1:11" ht="12.75">
      <c r="A51" s="104" t="s">
        <v>65</v>
      </c>
      <c r="B51" s="118">
        <v>3.4159762425758049</v>
      </c>
      <c r="C51" s="118">
        <v>3.3164566823371393</v>
      </c>
      <c r="D51" s="118">
        <v>3.3679967621822895</v>
      </c>
      <c r="E51" s="10"/>
      <c r="F51" s="10"/>
      <c r="G51" s="10"/>
      <c r="H51" s="10"/>
      <c r="I51" s="10"/>
      <c r="J51" s="10"/>
      <c r="K51" s="10"/>
    </row>
    <row r="52" spans="1:11" ht="12.75">
      <c r="A52" s="104" t="s">
        <v>66</v>
      </c>
      <c r="B52" s="118">
        <v>3.44122084426425</v>
      </c>
      <c r="C52" s="118">
        <v>3.3616890777949511</v>
      </c>
      <c r="D52" s="118">
        <v>3.4026456166419021</v>
      </c>
      <c r="E52" s="10"/>
      <c r="F52" s="10"/>
      <c r="G52" s="10"/>
      <c r="H52" s="10"/>
      <c r="I52" s="10"/>
      <c r="J52" s="10"/>
      <c r="K52" s="10"/>
    </row>
    <row r="53" spans="1:11" ht="12.75">
      <c r="A53" s="104" t="s">
        <v>67</v>
      </c>
      <c r="B53" s="118">
        <v>3.480641317608784</v>
      </c>
      <c r="C53" s="118">
        <v>3.387707265854683</v>
      </c>
      <c r="D53" s="118">
        <v>3.4349231404958678</v>
      </c>
      <c r="E53" s="10"/>
      <c r="F53" s="10"/>
      <c r="G53" s="10"/>
      <c r="H53" s="10"/>
      <c r="I53" s="10"/>
      <c r="J53" s="10"/>
      <c r="K53" s="10"/>
    </row>
    <row r="54" spans="1:11" ht="12.75">
      <c r="A54" s="104" t="s">
        <v>68</v>
      </c>
      <c r="B54" s="118">
        <v>3.4409586894586894</v>
      </c>
      <c r="C54" s="118">
        <v>3.3619452662721891</v>
      </c>
      <c r="D54" s="118">
        <v>3.4021973875181422</v>
      </c>
      <c r="E54" s="10"/>
      <c r="F54" s="10"/>
      <c r="G54" s="10"/>
      <c r="H54" s="10"/>
      <c r="I54" s="10"/>
      <c r="J54" s="10"/>
      <c r="K54" s="10"/>
    </row>
    <row r="55" spans="1:11" ht="12.75">
      <c r="A55" s="104" t="s">
        <v>69</v>
      </c>
      <c r="B55" s="118">
        <v>3.4908832565284178</v>
      </c>
      <c r="C55" s="118">
        <v>3.3713243243243243</v>
      </c>
      <c r="D55" s="118">
        <v>3.4312649210627648</v>
      </c>
      <c r="E55" s="10"/>
      <c r="F55" s="10"/>
      <c r="G55" s="10"/>
      <c r="H55" s="10"/>
      <c r="I55" s="10"/>
      <c r="J55" s="10"/>
      <c r="K55" s="10"/>
    </row>
    <row r="56" spans="1:11" ht="12.75">
      <c r="A56" s="104" t="s">
        <v>70</v>
      </c>
      <c r="B56" s="118">
        <v>3.3805131964809383</v>
      </c>
      <c r="C56" s="118">
        <v>3.3814761904761905</v>
      </c>
      <c r="D56" s="118">
        <v>3.3809756097560975</v>
      </c>
      <c r="E56" s="10"/>
      <c r="F56" s="10"/>
      <c r="G56" s="10"/>
      <c r="H56" s="10"/>
      <c r="I56" s="10"/>
      <c r="J56" s="10"/>
      <c r="K56" s="10"/>
    </row>
    <row r="57" spans="1:11" ht="12.75">
      <c r="A57" s="104" t="s">
        <v>71</v>
      </c>
      <c r="B57" s="118">
        <v>3.4297551219512199</v>
      </c>
      <c r="C57" s="118">
        <v>3.3235461689587429</v>
      </c>
      <c r="D57" s="118">
        <v>3.3768325991189427</v>
      </c>
      <c r="E57" s="10"/>
      <c r="F57" s="10"/>
      <c r="G57" s="10"/>
      <c r="H57" s="10"/>
      <c r="I57" s="10"/>
      <c r="J57" s="10"/>
      <c r="K57" s="10"/>
    </row>
    <row r="58" spans="1:11" ht="12.75">
      <c r="A58" s="104" t="s">
        <v>72</v>
      </c>
      <c r="B58" s="118">
        <v>3.4867948717948716</v>
      </c>
      <c r="C58" s="118">
        <v>3.379346879535559</v>
      </c>
      <c r="D58" s="118">
        <v>3.4350244755244757</v>
      </c>
      <c r="E58" s="10"/>
      <c r="F58" s="10"/>
      <c r="G58" s="10"/>
      <c r="H58" s="10"/>
      <c r="I58" s="10"/>
      <c r="J58" s="10"/>
      <c r="K58" s="10"/>
    </row>
    <row r="59" spans="1:11" ht="12.75">
      <c r="A59" s="104" t="s">
        <v>73</v>
      </c>
      <c r="B59" s="118">
        <v>3.4754803827751197</v>
      </c>
      <c r="C59" s="118">
        <v>3.3792668004012034</v>
      </c>
      <c r="D59" s="118">
        <v>3.428504407443683</v>
      </c>
      <c r="E59" s="10"/>
      <c r="F59" s="12"/>
      <c r="G59" s="12"/>
      <c r="H59" s="12"/>
      <c r="I59" s="10"/>
      <c r="J59" s="10"/>
      <c r="K59" s="10"/>
    </row>
    <row r="60" spans="1:11" ht="12.75">
      <c r="A60" s="104" t="s">
        <v>74</v>
      </c>
      <c r="B60" s="118">
        <v>3.507458128078818</v>
      </c>
      <c r="C60" s="118">
        <v>3.4245162907268174</v>
      </c>
      <c r="D60" s="118">
        <v>3.4663478260869565</v>
      </c>
      <c r="E60" s="10"/>
      <c r="F60" s="12"/>
      <c r="G60" s="12"/>
      <c r="H60" s="12"/>
      <c r="I60" s="10"/>
      <c r="J60" s="10"/>
      <c r="K60" s="10"/>
    </row>
    <row r="61" spans="1:11" ht="12.75">
      <c r="A61" s="104" t="s">
        <v>75</v>
      </c>
      <c r="B61" s="118">
        <v>3.4504495259341885</v>
      </c>
      <c r="C61" s="118">
        <v>3.3639907353792706</v>
      </c>
      <c r="D61" s="118">
        <v>3.4080306818181816</v>
      </c>
      <c r="E61" s="10"/>
      <c r="F61" s="12"/>
      <c r="G61" s="12"/>
      <c r="H61" s="12"/>
      <c r="I61" s="10"/>
      <c r="J61" s="10"/>
      <c r="K61" s="10"/>
    </row>
    <row r="62" spans="1:11" ht="12.75">
      <c r="A62" s="104" t="s">
        <v>76</v>
      </c>
      <c r="B62" s="118">
        <v>3.4729849137931033</v>
      </c>
      <c r="C62" s="118">
        <v>3.4033957671957675</v>
      </c>
      <c r="D62" s="118">
        <v>3.437874532835024</v>
      </c>
      <c r="E62" s="10"/>
      <c r="F62" s="12"/>
      <c r="G62" s="12"/>
      <c r="H62" s="12"/>
      <c r="I62" s="10"/>
      <c r="J62" s="10"/>
      <c r="K62" s="10"/>
    </row>
    <row r="63" spans="1:11" ht="12.75">
      <c r="A63" s="104" t="s">
        <v>77</v>
      </c>
      <c r="B63" s="118">
        <v>3.5038983739837399</v>
      </c>
      <c r="C63" s="118">
        <v>3.3646926829268291</v>
      </c>
      <c r="D63" s="118">
        <v>3.440623059866962</v>
      </c>
      <c r="E63" s="10"/>
      <c r="F63" s="12"/>
      <c r="G63" s="12"/>
      <c r="H63" s="12"/>
      <c r="I63" s="10"/>
      <c r="J63" s="10"/>
      <c r="K63" s="10"/>
    </row>
    <row r="64" spans="1:11" ht="12.75">
      <c r="A64" s="104" t="s">
        <v>78</v>
      </c>
      <c r="B64" s="118">
        <v>3.5511529093369418</v>
      </c>
      <c r="C64" s="118">
        <v>3.388522147651007</v>
      </c>
      <c r="D64" s="118">
        <v>3.4695087601078165</v>
      </c>
      <c r="E64" s="10"/>
      <c r="F64" s="12"/>
      <c r="G64" s="12"/>
      <c r="H64" s="12"/>
      <c r="I64" s="10"/>
      <c r="J64" s="10"/>
      <c r="K64" s="10"/>
    </row>
    <row r="65" spans="1:17" ht="12.75">
      <c r="A65" s="104" t="s">
        <v>79</v>
      </c>
      <c r="B65" s="118">
        <v>3.5034482758620689</v>
      </c>
      <c r="C65" s="118">
        <v>3.3131296296296298</v>
      </c>
      <c r="D65" s="118">
        <v>3.4116875000000002</v>
      </c>
      <c r="E65" s="10"/>
      <c r="F65" s="12"/>
      <c r="G65" s="12"/>
      <c r="H65" s="12"/>
      <c r="I65" s="10"/>
      <c r="J65" s="10"/>
      <c r="K65" s="10"/>
    </row>
    <row r="66" spans="1:17" ht="12.75">
      <c r="A66" s="104" t="s">
        <v>80</v>
      </c>
      <c r="B66" s="118">
        <v>3.5013656767955799</v>
      </c>
      <c r="C66" s="118">
        <v>3.3536041282712863</v>
      </c>
      <c r="D66" s="118">
        <v>3.4298953467641291</v>
      </c>
      <c r="E66" s="10"/>
      <c r="F66" s="12"/>
      <c r="G66" s="12"/>
      <c r="H66" s="12"/>
      <c r="I66" s="10"/>
      <c r="J66" s="10"/>
      <c r="K66" s="10"/>
    </row>
    <row r="67" spans="1:17" ht="12.75">
      <c r="A67" s="104" t="s">
        <v>81</v>
      </c>
      <c r="B67" s="118">
        <v>3.5859138461538458</v>
      </c>
      <c r="C67" s="118">
        <v>3.4543154362416106</v>
      </c>
      <c r="D67" s="118">
        <v>3.5229662921348313</v>
      </c>
      <c r="E67" s="10"/>
      <c r="F67" s="12"/>
      <c r="G67" s="12"/>
      <c r="H67" s="12"/>
      <c r="I67" s="10"/>
      <c r="J67" s="10"/>
      <c r="K67" s="10"/>
    </row>
    <row r="68" spans="1:17" ht="14.25" customHeight="1">
      <c r="A68" s="110" t="s">
        <v>82</v>
      </c>
      <c r="B68" s="115">
        <v>3.5142999403697077</v>
      </c>
      <c r="C68" s="115">
        <v>3.3790475892298057</v>
      </c>
      <c r="D68" s="115">
        <v>3.4483262064752598</v>
      </c>
      <c r="E68" s="10"/>
      <c r="F68" s="10"/>
      <c r="G68" s="10"/>
      <c r="H68" s="10"/>
      <c r="I68" s="10"/>
      <c r="J68" s="10"/>
      <c r="K68" s="10"/>
    </row>
    <row r="69" spans="1:17" ht="12.75">
      <c r="E69" s="10"/>
      <c r="F69" s="10"/>
      <c r="G69" s="10"/>
      <c r="H69" s="10"/>
      <c r="I69" s="10"/>
      <c r="J69" s="10"/>
      <c r="K69" s="10"/>
    </row>
    <row r="70" spans="1:17" ht="11.25" customHeight="1">
      <c r="A70" s="10"/>
      <c r="B70" s="10"/>
      <c r="C70" s="10"/>
      <c r="D70" s="10"/>
      <c r="E70" s="10"/>
      <c r="F70" s="10"/>
      <c r="G70" s="10"/>
      <c r="H70" s="10"/>
      <c r="I70" s="10"/>
      <c r="J70" s="10"/>
      <c r="K70" s="10"/>
    </row>
    <row r="71" spans="1:17" s="41" customFormat="1" ht="18" customHeight="1">
      <c r="A71" s="171" t="str">
        <f>Contents!B50</f>
        <v>Table 40: Number and percentage of babies born with a low birthweight, by maternal age group, baby ethnic group, baby deprivation quintile of residence and baby DHB of residence, 2009–2013</v>
      </c>
      <c r="B71" s="61"/>
      <c r="C71" s="61"/>
      <c r="D71" s="61"/>
      <c r="E71" s="61"/>
      <c r="F71" s="61"/>
      <c r="G71" s="61"/>
      <c r="H71" s="61"/>
      <c r="I71" s="61"/>
      <c r="J71" s="61"/>
      <c r="K71" s="61"/>
      <c r="L71" s="39"/>
      <c r="M71" s="39"/>
      <c r="N71" s="39"/>
      <c r="O71" s="39"/>
      <c r="P71" s="39"/>
      <c r="Q71" s="39"/>
    </row>
    <row r="72" spans="1:17" ht="15" customHeight="1">
      <c r="A72" s="390" t="s">
        <v>58</v>
      </c>
      <c r="B72" s="398" t="s">
        <v>336</v>
      </c>
      <c r="C72" s="398"/>
      <c r="D72" s="398"/>
      <c r="E72" s="398"/>
      <c r="F72" s="400"/>
      <c r="G72" s="436" t="s">
        <v>337</v>
      </c>
      <c r="H72" s="398"/>
      <c r="I72" s="398"/>
      <c r="J72" s="398"/>
      <c r="K72" s="400"/>
      <c r="L72" s="398" t="s">
        <v>338</v>
      </c>
      <c r="M72" s="398"/>
      <c r="N72" s="398"/>
      <c r="O72" s="398"/>
      <c r="P72" s="398"/>
    </row>
    <row r="73" spans="1:17" ht="15" customHeight="1">
      <c r="A73" s="383"/>
      <c r="B73" s="141">
        <v>2009</v>
      </c>
      <c r="C73" s="141">
        <v>2010</v>
      </c>
      <c r="D73" s="141">
        <v>2011</v>
      </c>
      <c r="E73" s="141">
        <v>2012</v>
      </c>
      <c r="F73" s="142">
        <v>2013</v>
      </c>
      <c r="G73" s="140">
        <v>2009</v>
      </c>
      <c r="H73" s="141">
        <v>2010</v>
      </c>
      <c r="I73" s="141">
        <v>2011</v>
      </c>
      <c r="J73" s="141">
        <v>2012</v>
      </c>
      <c r="K73" s="142">
        <v>2013</v>
      </c>
      <c r="L73" s="141">
        <v>2009</v>
      </c>
      <c r="M73" s="141">
        <v>2010</v>
      </c>
      <c r="N73" s="141">
        <v>2011</v>
      </c>
      <c r="O73" s="141">
        <v>2012</v>
      </c>
      <c r="P73" s="141">
        <v>2013</v>
      </c>
    </row>
    <row r="74" spans="1:17">
      <c r="A74" s="90" t="s">
        <v>243</v>
      </c>
      <c r="B74" s="90"/>
      <c r="C74" s="90"/>
      <c r="D74" s="90"/>
      <c r="E74" s="90"/>
      <c r="F74" s="90"/>
      <c r="G74" s="90"/>
      <c r="H74" s="90"/>
      <c r="I74" s="90"/>
      <c r="J74" s="90"/>
      <c r="K74" s="90"/>
      <c r="L74" s="90"/>
      <c r="M74" s="90"/>
      <c r="N74" s="90"/>
      <c r="O74" s="90"/>
      <c r="P74" s="90"/>
    </row>
    <row r="75" spans="1:17">
      <c r="A75" s="59" t="s">
        <v>43</v>
      </c>
      <c r="B75" s="59">
        <v>3660</v>
      </c>
      <c r="C75" s="59">
        <v>3700</v>
      </c>
      <c r="D75" s="59">
        <v>3565</v>
      </c>
      <c r="E75" s="59">
        <v>3703</v>
      </c>
      <c r="F75" s="59">
        <v>3437</v>
      </c>
      <c r="G75" s="112">
        <f>B75/L75*100</f>
        <v>5.9553834388271474</v>
      </c>
      <c r="H75" s="113">
        <f t="shared" ref="H75:K75" si="10">C75/M75*100</f>
        <v>5.9970500996806972</v>
      </c>
      <c r="I75" s="113">
        <f t="shared" si="10"/>
        <v>6.0066384728142737</v>
      </c>
      <c r="J75" s="113">
        <f t="shared" si="10"/>
        <v>6.1588357588357585</v>
      </c>
      <c r="K75" s="114">
        <f t="shared" si="10"/>
        <v>6.0516956016480616</v>
      </c>
      <c r="L75" s="59">
        <v>61457</v>
      </c>
      <c r="M75" s="59">
        <v>61697</v>
      </c>
      <c r="N75" s="59">
        <v>59351</v>
      </c>
      <c r="O75" s="59">
        <v>60125</v>
      </c>
      <c r="P75" s="59">
        <v>56794</v>
      </c>
    </row>
    <row r="76" spans="1:17">
      <c r="A76" s="90" t="s">
        <v>234</v>
      </c>
      <c r="B76" s="90"/>
      <c r="C76" s="90"/>
      <c r="D76" s="90"/>
      <c r="E76" s="90"/>
      <c r="F76" s="90"/>
      <c r="G76" s="90"/>
      <c r="H76" s="90"/>
      <c r="I76" s="90"/>
      <c r="J76" s="90"/>
      <c r="K76" s="90"/>
      <c r="L76" s="90"/>
      <c r="M76" s="90"/>
      <c r="N76" s="90"/>
      <c r="O76" s="90"/>
      <c r="P76" s="90"/>
    </row>
    <row r="77" spans="1:17">
      <c r="A77" s="172" t="s">
        <v>60</v>
      </c>
      <c r="B77" s="104">
        <v>323</v>
      </c>
      <c r="C77" s="104">
        <v>320</v>
      </c>
      <c r="D77" s="104">
        <v>250</v>
      </c>
      <c r="E77" s="104">
        <v>245</v>
      </c>
      <c r="F77" s="105">
        <v>227</v>
      </c>
      <c r="G77" s="106">
        <f t="shared" ref="G77:G82" si="11">B77/L77*100</f>
        <v>6.9135273972602747</v>
      </c>
      <c r="H77" s="107">
        <f t="shared" ref="H77:H82" si="12">C77/M77*100</f>
        <v>7.2283713575784958</v>
      </c>
      <c r="I77" s="107">
        <f t="shared" ref="I77:I82" si="13">D77/N77*100</f>
        <v>6.39877143588431</v>
      </c>
      <c r="J77" s="107">
        <f t="shared" ref="J77:J82" si="14">E77/O77*100</f>
        <v>6.4969504110315563</v>
      </c>
      <c r="K77" s="108">
        <f t="shared" ref="K77:K82" si="15">F77/P77*100</f>
        <v>7.0606531881804049</v>
      </c>
      <c r="L77" s="104">
        <v>4672</v>
      </c>
      <c r="M77" s="104">
        <v>4427</v>
      </c>
      <c r="N77" s="104">
        <v>3907</v>
      </c>
      <c r="O77" s="104">
        <v>3771</v>
      </c>
      <c r="P77" s="104">
        <v>3215</v>
      </c>
    </row>
    <row r="78" spans="1:17">
      <c r="A78" s="172" t="s">
        <v>44</v>
      </c>
      <c r="B78" s="104">
        <v>707</v>
      </c>
      <c r="C78" s="104">
        <v>705</v>
      </c>
      <c r="D78" s="104">
        <v>686</v>
      </c>
      <c r="E78" s="104">
        <v>644</v>
      </c>
      <c r="F78" s="105">
        <v>645</v>
      </c>
      <c r="G78" s="106">
        <f t="shared" si="11"/>
        <v>6.1725161515627729</v>
      </c>
      <c r="H78" s="107">
        <f t="shared" si="12"/>
        <v>6.1166059344091614</v>
      </c>
      <c r="I78" s="107">
        <f t="shared" si="13"/>
        <v>6.0934446615739919</v>
      </c>
      <c r="J78" s="107">
        <f t="shared" si="14"/>
        <v>5.8486967577876667</v>
      </c>
      <c r="K78" s="108">
        <f t="shared" si="15"/>
        <v>6.2114791987673339</v>
      </c>
      <c r="L78" s="104">
        <v>11454</v>
      </c>
      <c r="M78" s="104">
        <v>11526</v>
      </c>
      <c r="N78" s="104">
        <v>11258</v>
      </c>
      <c r="O78" s="104">
        <v>11011</v>
      </c>
      <c r="P78" s="104">
        <v>10384</v>
      </c>
    </row>
    <row r="79" spans="1:17">
      <c r="A79" s="172" t="s">
        <v>40</v>
      </c>
      <c r="B79" s="104">
        <v>799</v>
      </c>
      <c r="C79" s="104">
        <v>806</v>
      </c>
      <c r="D79" s="104">
        <v>833</v>
      </c>
      <c r="E79" s="104">
        <v>857</v>
      </c>
      <c r="F79" s="105">
        <v>862</v>
      </c>
      <c r="G79" s="106">
        <f t="shared" si="11"/>
        <v>5.3256015463573956</v>
      </c>
      <c r="H79" s="107">
        <f t="shared" si="12"/>
        <v>5.2731436048413478</v>
      </c>
      <c r="I79" s="107">
        <f t="shared" si="13"/>
        <v>5.6060300154788338</v>
      </c>
      <c r="J79" s="107">
        <f t="shared" si="14"/>
        <v>5.5980142399895492</v>
      </c>
      <c r="K79" s="108">
        <f t="shared" si="15"/>
        <v>5.8635466975035708</v>
      </c>
      <c r="L79" s="104">
        <v>15003</v>
      </c>
      <c r="M79" s="104">
        <v>15285</v>
      </c>
      <c r="N79" s="104">
        <v>14859</v>
      </c>
      <c r="O79" s="104">
        <v>15309</v>
      </c>
      <c r="P79" s="104">
        <v>14701</v>
      </c>
    </row>
    <row r="80" spans="1:17">
      <c r="A80" s="172" t="s">
        <v>41</v>
      </c>
      <c r="B80" s="104">
        <v>917</v>
      </c>
      <c r="C80" s="104">
        <v>932</v>
      </c>
      <c r="D80" s="104">
        <v>899</v>
      </c>
      <c r="E80" s="104">
        <v>972</v>
      </c>
      <c r="F80" s="105">
        <v>843</v>
      </c>
      <c r="G80" s="106">
        <f t="shared" si="11"/>
        <v>5.4860903380197428</v>
      </c>
      <c r="H80" s="107">
        <f t="shared" si="12"/>
        <v>5.4875176636834668</v>
      </c>
      <c r="I80" s="107">
        <f t="shared" si="13"/>
        <v>5.4418886198547209</v>
      </c>
      <c r="J80" s="107">
        <f t="shared" si="14"/>
        <v>5.8081864356139832</v>
      </c>
      <c r="K80" s="108">
        <f t="shared" si="15"/>
        <v>5.2256384825192166</v>
      </c>
      <c r="L80" s="104">
        <v>16715</v>
      </c>
      <c r="M80" s="104">
        <v>16984</v>
      </c>
      <c r="N80" s="104">
        <v>16520</v>
      </c>
      <c r="O80" s="104">
        <v>16735</v>
      </c>
      <c r="P80" s="104">
        <v>16132</v>
      </c>
    </row>
    <row r="81" spans="1:16">
      <c r="A81" s="172" t="s">
        <v>42</v>
      </c>
      <c r="B81" s="104">
        <v>702</v>
      </c>
      <c r="C81" s="104">
        <v>681</v>
      </c>
      <c r="D81" s="104">
        <v>670</v>
      </c>
      <c r="E81" s="104">
        <v>625</v>
      </c>
      <c r="F81" s="105">
        <v>603</v>
      </c>
      <c r="G81" s="106">
        <f t="shared" si="11"/>
        <v>6.3546664252738303</v>
      </c>
      <c r="H81" s="107">
        <f t="shared" si="12"/>
        <v>6.3396015639545711</v>
      </c>
      <c r="I81" s="107">
        <f t="shared" si="13"/>
        <v>6.5187779723681647</v>
      </c>
      <c r="J81" s="107">
        <f t="shared" si="14"/>
        <v>6.2669206858518001</v>
      </c>
      <c r="K81" s="108">
        <f t="shared" si="15"/>
        <v>6.2120119501390754</v>
      </c>
      <c r="L81" s="104">
        <v>11047</v>
      </c>
      <c r="M81" s="104">
        <v>10742</v>
      </c>
      <c r="N81" s="104">
        <v>10278</v>
      </c>
      <c r="O81" s="104">
        <v>9973</v>
      </c>
      <c r="P81" s="104">
        <v>9707</v>
      </c>
    </row>
    <row r="82" spans="1:16">
      <c r="A82" s="172" t="s">
        <v>38</v>
      </c>
      <c r="B82" s="104">
        <v>180</v>
      </c>
      <c r="C82" s="104">
        <v>215</v>
      </c>
      <c r="D82" s="104">
        <v>200</v>
      </c>
      <c r="E82" s="104">
        <v>229</v>
      </c>
      <c r="F82" s="105">
        <v>228</v>
      </c>
      <c r="G82" s="106">
        <f t="shared" si="11"/>
        <v>7.550335570469799</v>
      </c>
      <c r="H82" s="107">
        <f t="shared" si="12"/>
        <v>8.4247648902821304</v>
      </c>
      <c r="I82" s="107">
        <f t="shared" si="13"/>
        <v>8.2610491532424604</v>
      </c>
      <c r="J82" s="107">
        <f t="shared" si="14"/>
        <v>8.8588007736943908</v>
      </c>
      <c r="K82" s="108">
        <f t="shared" si="15"/>
        <v>9.2046830843762617</v>
      </c>
      <c r="L82" s="104">
        <v>2384</v>
      </c>
      <c r="M82" s="104">
        <v>2552</v>
      </c>
      <c r="N82" s="104">
        <v>2421</v>
      </c>
      <c r="O82" s="104">
        <v>2585</v>
      </c>
      <c r="P82" s="104">
        <v>2477</v>
      </c>
    </row>
    <row r="83" spans="1:16" ht="12.75">
      <c r="A83" s="172" t="s">
        <v>50</v>
      </c>
      <c r="B83" s="104">
        <v>32</v>
      </c>
      <c r="C83" s="104">
        <v>41</v>
      </c>
      <c r="D83" s="104">
        <v>27</v>
      </c>
      <c r="E83" s="104">
        <v>131</v>
      </c>
      <c r="F83" s="105">
        <v>29</v>
      </c>
      <c r="G83" s="121" t="s">
        <v>83</v>
      </c>
      <c r="H83" s="121" t="s">
        <v>83</v>
      </c>
      <c r="I83" s="121" t="s">
        <v>83</v>
      </c>
      <c r="J83" s="121" t="s">
        <v>83</v>
      </c>
      <c r="K83" s="125" t="s">
        <v>83</v>
      </c>
      <c r="L83" s="122">
        <v>182</v>
      </c>
      <c r="M83" s="122">
        <v>181</v>
      </c>
      <c r="N83" s="122">
        <v>108</v>
      </c>
      <c r="O83" s="122">
        <v>741</v>
      </c>
      <c r="P83" s="122">
        <v>178</v>
      </c>
    </row>
    <row r="84" spans="1:16">
      <c r="A84" s="90" t="s">
        <v>61</v>
      </c>
      <c r="B84" s="90"/>
      <c r="C84" s="90"/>
      <c r="D84" s="90"/>
      <c r="E84" s="90"/>
      <c r="F84" s="90"/>
      <c r="G84" s="90"/>
      <c r="H84" s="90"/>
      <c r="I84" s="90"/>
      <c r="J84" s="90"/>
      <c r="K84" s="90"/>
      <c r="L84" s="90"/>
      <c r="M84" s="90"/>
      <c r="N84" s="90"/>
      <c r="O84" s="90"/>
      <c r="P84" s="90"/>
    </row>
    <row r="85" spans="1:16">
      <c r="A85" s="104" t="s">
        <v>62</v>
      </c>
      <c r="B85" s="104">
        <v>1093</v>
      </c>
      <c r="C85" s="104">
        <v>1172</v>
      </c>
      <c r="D85" s="104">
        <v>1090</v>
      </c>
      <c r="E85" s="104">
        <v>1123</v>
      </c>
      <c r="F85" s="105">
        <v>1075</v>
      </c>
      <c r="G85" s="106">
        <f t="shared" ref="G85:G88" si="16">B85/L85*100</f>
        <v>6.7141716321641383</v>
      </c>
      <c r="H85" s="107">
        <f t="shared" ref="H85:H88" si="17">C85/M85*100</f>
        <v>7.1603128054740965</v>
      </c>
      <c r="I85" s="107">
        <f t="shared" ref="I85:I88" si="18">D85/N85*100</f>
        <v>6.8943706514864003</v>
      </c>
      <c r="J85" s="107">
        <f t="shared" ref="J85:J88" si="19">E85/O85*100</f>
        <v>7.0451693851944786</v>
      </c>
      <c r="K85" s="108">
        <f t="shared" ref="K85:K88" si="20">F85/P85*100</f>
        <v>7.2468653094242956</v>
      </c>
      <c r="L85" s="104">
        <v>16279</v>
      </c>
      <c r="M85" s="104">
        <v>16368</v>
      </c>
      <c r="N85" s="104">
        <v>15810</v>
      </c>
      <c r="O85" s="104">
        <v>15940</v>
      </c>
      <c r="P85" s="104">
        <v>14834</v>
      </c>
    </row>
    <row r="86" spans="1:16">
      <c r="A86" s="104" t="s">
        <v>90</v>
      </c>
      <c r="B86" s="104">
        <v>341</v>
      </c>
      <c r="C86" s="104">
        <v>346</v>
      </c>
      <c r="D86" s="104">
        <v>385</v>
      </c>
      <c r="E86" s="104">
        <v>324</v>
      </c>
      <c r="F86" s="105">
        <v>304</v>
      </c>
      <c r="G86" s="106">
        <f t="shared" si="16"/>
        <v>4.7341385533805358</v>
      </c>
      <c r="H86" s="107">
        <f t="shared" si="17"/>
        <v>4.7599394689778505</v>
      </c>
      <c r="I86" s="107">
        <f t="shared" si="18"/>
        <v>5.5347901092581946</v>
      </c>
      <c r="J86" s="107">
        <f t="shared" si="19"/>
        <v>4.716157205240175</v>
      </c>
      <c r="K86" s="108">
        <f t="shared" si="20"/>
        <v>4.8116492560937001</v>
      </c>
      <c r="L86" s="104">
        <v>7203</v>
      </c>
      <c r="M86" s="104">
        <v>7269</v>
      </c>
      <c r="N86" s="104">
        <v>6956</v>
      </c>
      <c r="O86" s="104">
        <v>6870</v>
      </c>
      <c r="P86" s="104">
        <v>6318</v>
      </c>
    </row>
    <row r="87" spans="1:16">
      <c r="A87" s="104" t="s">
        <v>47</v>
      </c>
      <c r="B87" s="104">
        <v>458</v>
      </c>
      <c r="C87" s="104">
        <v>461</v>
      </c>
      <c r="D87" s="104">
        <v>493</v>
      </c>
      <c r="E87" s="104">
        <v>635</v>
      </c>
      <c r="F87" s="105">
        <v>597</v>
      </c>
      <c r="G87" s="106">
        <f t="shared" si="16"/>
        <v>7.1350677675650411</v>
      </c>
      <c r="H87" s="107">
        <f t="shared" si="17"/>
        <v>6.6426512968299711</v>
      </c>
      <c r="I87" s="107">
        <f t="shared" si="18"/>
        <v>6.8615170494084898</v>
      </c>
      <c r="J87" s="107">
        <f t="shared" si="19"/>
        <v>7.4635637047484717</v>
      </c>
      <c r="K87" s="108">
        <f t="shared" si="20"/>
        <v>7.2991808289521956</v>
      </c>
      <c r="L87" s="104">
        <v>6419</v>
      </c>
      <c r="M87" s="104">
        <v>6940</v>
      </c>
      <c r="N87" s="104">
        <v>7185</v>
      </c>
      <c r="O87" s="104">
        <v>8508</v>
      </c>
      <c r="P87" s="104">
        <v>8179</v>
      </c>
    </row>
    <row r="88" spans="1:16">
      <c r="A88" s="104" t="s">
        <v>51</v>
      </c>
      <c r="B88" s="104">
        <v>1760</v>
      </c>
      <c r="C88" s="104">
        <v>1714</v>
      </c>
      <c r="D88" s="104">
        <v>1592</v>
      </c>
      <c r="E88" s="104">
        <v>1615</v>
      </c>
      <c r="F88" s="105">
        <v>1459</v>
      </c>
      <c r="G88" s="106">
        <f t="shared" si="16"/>
        <v>5.5888984154202781</v>
      </c>
      <c r="H88" s="107">
        <f t="shared" si="17"/>
        <v>5.51586535367188</v>
      </c>
      <c r="I88" s="107">
        <f t="shared" si="18"/>
        <v>5.42215864582269</v>
      </c>
      <c r="J88" s="107">
        <f t="shared" si="19"/>
        <v>5.6103661502119087</v>
      </c>
      <c r="K88" s="108">
        <f t="shared" si="20"/>
        <v>5.3180244213595778</v>
      </c>
      <c r="L88" s="104">
        <v>31491</v>
      </c>
      <c r="M88" s="104">
        <v>31074</v>
      </c>
      <c r="N88" s="104">
        <v>29361</v>
      </c>
      <c r="O88" s="104">
        <v>28786</v>
      </c>
      <c r="P88" s="104">
        <v>27435</v>
      </c>
    </row>
    <row r="89" spans="1:16" ht="12.75">
      <c r="A89" s="102" t="s">
        <v>50</v>
      </c>
      <c r="B89" s="104">
        <v>8</v>
      </c>
      <c r="C89" s="104">
        <v>7</v>
      </c>
      <c r="D89" s="104">
        <v>5</v>
      </c>
      <c r="E89" s="104">
        <v>6</v>
      </c>
      <c r="F89" s="105">
        <v>2</v>
      </c>
      <c r="G89" s="121" t="s">
        <v>83</v>
      </c>
      <c r="H89" s="121" t="s">
        <v>83</v>
      </c>
      <c r="I89" s="121" t="s">
        <v>83</v>
      </c>
      <c r="J89" s="121" t="s">
        <v>83</v>
      </c>
      <c r="K89" s="125" t="s">
        <v>83</v>
      </c>
      <c r="L89" s="122">
        <v>65</v>
      </c>
      <c r="M89" s="122">
        <v>46</v>
      </c>
      <c r="N89" s="122">
        <v>39</v>
      </c>
      <c r="O89" s="122">
        <v>21</v>
      </c>
      <c r="P89" s="122">
        <v>28</v>
      </c>
    </row>
    <row r="90" spans="1:16">
      <c r="A90" s="90" t="s">
        <v>87</v>
      </c>
      <c r="B90" s="90"/>
      <c r="C90" s="90"/>
      <c r="D90" s="90"/>
      <c r="E90" s="90"/>
      <c r="F90" s="90"/>
      <c r="G90" s="90"/>
      <c r="H90" s="90"/>
      <c r="I90" s="90"/>
      <c r="J90" s="90"/>
      <c r="K90" s="90"/>
      <c r="L90" s="90"/>
      <c r="M90" s="90"/>
      <c r="N90" s="90"/>
      <c r="O90" s="90"/>
      <c r="P90" s="90"/>
    </row>
    <row r="91" spans="1:16">
      <c r="A91" s="119" t="s">
        <v>88</v>
      </c>
      <c r="B91" s="104">
        <v>481</v>
      </c>
      <c r="C91" s="104">
        <v>418</v>
      </c>
      <c r="D91" s="104">
        <v>409</v>
      </c>
      <c r="E91" s="104">
        <v>435</v>
      </c>
      <c r="F91" s="105">
        <v>428</v>
      </c>
      <c r="G91" s="106">
        <f t="shared" ref="G91:G95" si="21">B91/L91*100</f>
        <v>5.5217541040064289</v>
      </c>
      <c r="H91" s="107">
        <f t="shared" ref="H91:H95" si="22">C91/M91*100</f>
        <v>4.8969072164948457</v>
      </c>
      <c r="I91" s="107">
        <f t="shared" ref="I91:I95" si="23">D91/N91*100</f>
        <v>4.9817295980511576</v>
      </c>
      <c r="J91" s="107">
        <f t="shared" ref="J91:J95" si="24">E91/O91*100</f>
        <v>5.1309271054493983</v>
      </c>
      <c r="K91" s="108">
        <f t="shared" ref="K91:K95" si="25">F91/P91*100</f>
        <v>5.3890707630319818</v>
      </c>
      <c r="L91" s="104">
        <v>8711</v>
      </c>
      <c r="M91" s="104">
        <v>8536</v>
      </c>
      <c r="N91" s="104">
        <v>8210</v>
      </c>
      <c r="O91" s="104">
        <v>8478</v>
      </c>
      <c r="P91" s="104">
        <v>7942</v>
      </c>
    </row>
    <row r="92" spans="1:16">
      <c r="A92" s="119">
        <v>2</v>
      </c>
      <c r="B92" s="104">
        <v>517</v>
      </c>
      <c r="C92" s="104">
        <v>504</v>
      </c>
      <c r="D92" s="104">
        <v>521</v>
      </c>
      <c r="E92" s="104">
        <v>523</v>
      </c>
      <c r="F92" s="105">
        <v>475</v>
      </c>
      <c r="G92" s="106">
        <f t="shared" si="21"/>
        <v>5.7190265486725664</v>
      </c>
      <c r="H92" s="107">
        <f t="shared" si="22"/>
        <v>5.3805914380271167</v>
      </c>
      <c r="I92" s="107">
        <f t="shared" si="23"/>
        <v>5.6815703380588873</v>
      </c>
      <c r="J92" s="107">
        <f t="shared" si="24"/>
        <v>5.5953781962126889</v>
      </c>
      <c r="K92" s="108">
        <f t="shared" si="25"/>
        <v>5.2584966234916415</v>
      </c>
      <c r="L92" s="104">
        <v>9040</v>
      </c>
      <c r="M92" s="104">
        <v>9367</v>
      </c>
      <c r="N92" s="104">
        <v>9170</v>
      </c>
      <c r="O92" s="104">
        <v>9347</v>
      </c>
      <c r="P92" s="104">
        <v>9033</v>
      </c>
    </row>
    <row r="93" spans="1:16">
      <c r="A93" s="119">
        <v>3</v>
      </c>
      <c r="B93" s="104">
        <v>666</v>
      </c>
      <c r="C93" s="104">
        <v>617</v>
      </c>
      <c r="D93" s="104">
        <v>602</v>
      </c>
      <c r="E93" s="104">
        <v>634</v>
      </c>
      <c r="F93" s="105">
        <v>620</v>
      </c>
      <c r="G93" s="106">
        <f t="shared" si="21"/>
        <v>5.7857701329163413</v>
      </c>
      <c r="H93" s="107">
        <f t="shared" si="22"/>
        <v>5.5746295627032882</v>
      </c>
      <c r="I93" s="107">
        <f t="shared" si="23"/>
        <v>5.6557685080796691</v>
      </c>
      <c r="J93" s="107">
        <f t="shared" si="24"/>
        <v>5.8638549759526457</v>
      </c>
      <c r="K93" s="108">
        <f t="shared" si="25"/>
        <v>6.1017616376340911</v>
      </c>
      <c r="L93" s="104">
        <v>11511</v>
      </c>
      <c r="M93" s="104">
        <v>11068</v>
      </c>
      <c r="N93" s="104">
        <v>10644</v>
      </c>
      <c r="O93" s="104">
        <v>10812</v>
      </c>
      <c r="P93" s="104">
        <v>10161</v>
      </c>
    </row>
    <row r="94" spans="1:16">
      <c r="A94" s="119">
        <v>4</v>
      </c>
      <c r="B94" s="104">
        <v>821</v>
      </c>
      <c r="C94" s="104">
        <v>933</v>
      </c>
      <c r="D94" s="104">
        <v>856</v>
      </c>
      <c r="E94" s="104">
        <v>841</v>
      </c>
      <c r="F94" s="105">
        <v>762</v>
      </c>
      <c r="G94" s="106">
        <f t="shared" si="21"/>
        <v>5.7492997198879552</v>
      </c>
      <c r="H94" s="107">
        <f t="shared" si="22"/>
        <v>6.8231680561649837</v>
      </c>
      <c r="I94" s="107">
        <f t="shared" si="23"/>
        <v>6.4971537001897532</v>
      </c>
      <c r="J94" s="107">
        <f t="shared" si="24"/>
        <v>6.3886356730477063</v>
      </c>
      <c r="K94" s="108">
        <f t="shared" si="25"/>
        <v>5.9046881053855094</v>
      </c>
      <c r="L94" s="104">
        <v>14280</v>
      </c>
      <c r="M94" s="104">
        <v>13674</v>
      </c>
      <c r="N94" s="104">
        <v>13175</v>
      </c>
      <c r="O94" s="104">
        <v>13164</v>
      </c>
      <c r="P94" s="104">
        <v>12905</v>
      </c>
    </row>
    <row r="95" spans="1:16">
      <c r="A95" s="120" t="s">
        <v>89</v>
      </c>
      <c r="B95" s="104">
        <v>1171</v>
      </c>
      <c r="C95" s="104">
        <v>1221</v>
      </c>
      <c r="D95" s="104">
        <v>1168</v>
      </c>
      <c r="E95" s="104">
        <v>1260</v>
      </c>
      <c r="F95" s="105">
        <v>1144</v>
      </c>
      <c r="G95" s="106">
        <f t="shared" si="21"/>
        <v>6.5517820175684003</v>
      </c>
      <c r="H95" s="107">
        <f t="shared" si="22"/>
        <v>6.4273306311522864</v>
      </c>
      <c r="I95" s="107">
        <f t="shared" si="23"/>
        <v>6.4526821722556766</v>
      </c>
      <c r="J95" s="107">
        <f t="shared" si="24"/>
        <v>6.9063801797851347</v>
      </c>
      <c r="K95" s="108">
        <f t="shared" si="25"/>
        <v>6.8841015766036824</v>
      </c>
      <c r="L95" s="104">
        <v>17873</v>
      </c>
      <c r="M95" s="104">
        <v>18997</v>
      </c>
      <c r="N95" s="104">
        <v>18101</v>
      </c>
      <c r="O95" s="104">
        <v>18244</v>
      </c>
      <c r="P95" s="104">
        <v>16618</v>
      </c>
    </row>
    <row r="96" spans="1:16" ht="12.75">
      <c r="A96" s="110" t="s">
        <v>50</v>
      </c>
      <c r="B96" s="104">
        <v>4</v>
      </c>
      <c r="C96" s="104">
        <v>7</v>
      </c>
      <c r="D96" s="104">
        <v>9</v>
      </c>
      <c r="E96" s="104">
        <v>10</v>
      </c>
      <c r="F96" s="105">
        <v>8</v>
      </c>
      <c r="G96" s="121" t="s">
        <v>83</v>
      </c>
      <c r="H96" s="121" t="s">
        <v>83</v>
      </c>
      <c r="I96" s="121" t="s">
        <v>83</v>
      </c>
      <c r="J96" s="121" t="s">
        <v>83</v>
      </c>
      <c r="K96" s="125" t="s">
        <v>83</v>
      </c>
      <c r="L96" s="122">
        <v>42</v>
      </c>
      <c r="M96" s="122">
        <v>55</v>
      </c>
      <c r="N96" s="122">
        <v>51</v>
      </c>
      <c r="O96" s="122">
        <v>80</v>
      </c>
      <c r="P96" s="122">
        <v>135</v>
      </c>
    </row>
    <row r="97" spans="1:17">
      <c r="A97" s="117" t="s">
        <v>226</v>
      </c>
      <c r="B97" s="90"/>
      <c r="C97" s="90"/>
      <c r="D97" s="90"/>
      <c r="E97" s="90"/>
      <c r="F97" s="90"/>
      <c r="G97" s="90"/>
      <c r="H97" s="90"/>
      <c r="I97" s="90"/>
      <c r="J97" s="90"/>
      <c r="K97" s="90"/>
      <c r="L97" s="90"/>
      <c r="M97" s="90"/>
      <c r="N97" s="90"/>
      <c r="O97" s="90"/>
      <c r="P97" s="90"/>
    </row>
    <row r="98" spans="1:17">
      <c r="A98" s="104" t="s">
        <v>63</v>
      </c>
      <c r="B98" s="104">
        <v>120</v>
      </c>
      <c r="C98" s="104">
        <v>148</v>
      </c>
      <c r="D98" s="104">
        <v>129</v>
      </c>
      <c r="E98" s="104">
        <v>140</v>
      </c>
      <c r="F98" s="105">
        <v>132</v>
      </c>
      <c r="G98" s="106">
        <f t="shared" ref="G98:G117" si="26">B98/L98*100</f>
        <v>5.6710775047258979</v>
      </c>
      <c r="H98" s="107">
        <f t="shared" ref="H98:H117" si="27">C98/M98*100</f>
        <v>6.508355321020229</v>
      </c>
      <c r="I98" s="107">
        <f t="shared" ref="I98:I117" si="28">D98/N98*100</f>
        <v>6.0620300751879697</v>
      </c>
      <c r="J98" s="107">
        <f t="shared" ref="J98:J117" si="29">E98/O98*100</f>
        <v>6.6287878787878789</v>
      </c>
      <c r="K98" s="108">
        <f t="shared" ref="K98:K117" si="30">F98/P98*100</f>
        <v>6.6903193106943748</v>
      </c>
      <c r="L98" s="104">
        <v>2116</v>
      </c>
      <c r="M98" s="104">
        <v>2274</v>
      </c>
      <c r="N98" s="104">
        <v>2128</v>
      </c>
      <c r="O98" s="104">
        <v>2112</v>
      </c>
      <c r="P98" s="104">
        <v>1973</v>
      </c>
      <c r="Q98" s="123"/>
    </row>
    <row r="99" spans="1:17">
      <c r="A99" s="104" t="s">
        <v>64</v>
      </c>
      <c r="B99" s="104">
        <v>418</v>
      </c>
      <c r="C99" s="104">
        <v>453</v>
      </c>
      <c r="D99" s="104">
        <v>382</v>
      </c>
      <c r="E99" s="104">
        <v>434</v>
      </c>
      <c r="F99" s="105">
        <v>425</v>
      </c>
      <c r="G99" s="106">
        <f t="shared" si="26"/>
        <v>5.4619103619495624</v>
      </c>
      <c r="H99" s="107">
        <f t="shared" si="27"/>
        <v>5.8496900826446288</v>
      </c>
      <c r="I99" s="107">
        <f t="shared" si="28"/>
        <v>4.9804432855280316</v>
      </c>
      <c r="J99" s="107">
        <f t="shared" si="29"/>
        <v>5.5385400714650332</v>
      </c>
      <c r="K99" s="108">
        <f t="shared" si="30"/>
        <v>5.6644009063041452</v>
      </c>
      <c r="L99" s="104">
        <v>7653</v>
      </c>
      <c r="M99" s="104">
        <v>7744</v>
      </c>
      <c r="N99" s="104">
        <v>7670</v>
      </c>
      <c r="O99" s="104">
        <v>7836</v>
      </c>
      <c r="P99" s="104">
        <v>7503</v>
      </c>
      <c r="Q99" s="123"/>
    </row>
    <row r="100" spans="1:17">
      <c r="A100" s="104" t="s">
        <v>65</v>
      </c>
      <c r="B100" s="104">
        <v>383</v>
      </c>
      <c r="C100" s="104">
        <v>375</v>
      </c>
      <c r="D100" s="104">
        <v>388</v>
      </c>
      <c r="E100" s="104">
        <v>407</v>
      </c>
      <c r="F100" s="105">
        <v>355</v>
      </c>
      <c r="G100" s="106">
        <f t="shared" si="26"/>
        <v>5.680806882230792</v>
      </c>
      <c r="H100" s="107">
        <f t="shared" si="27"/>
        <v>5.6264066016504124</v>
      </c>
      <c r="I100" s="107">
        <f t="shared" si="28"/>
        <v>5.9978358324315968</v>
      </c>
      <c r="J100" s="107">
        <f t="shared" si="29"/>
        <v>6.1480362537764348</v>
      </c>
      <c r="K100" s="108">
        <f t="shared" si="30"/>
        <v>5.7471264367816088</v>
      </c>
      <c r="L100" s="104">
        <v>6742</v>
      </c>
      <c r="M100" s="104">
        <v>6665</v>
      </c>
      <c r="N100" s="104">
        <v>6469</v>
      </c>
      <c r="O100" s="104">
        <v>6620</v>
      </c>
      <c r="P100" s="104">
        <v>6177</v>
      </c>
      <c r="Q100" s="123"/>
    </row>
    <row r="101" spans="1:17">
      <c r="A101" s="104" t="s">
        <v>66</v>
      </c>
      <c r="B101" s="104">
        <v>470</v>
      </c>
      <c r="C101" s="104">
        <v>504</v>
      </c>
      <c r="D101" s="104">
        <v>521</v>
      </c>
      <c r="E101" s="104">
        <v>544</v>
      </c>
      <c r="F101" s="105">
        <v>501</v>
      </c>
      <c r="G101" s="106">
        <f t="shared" si="26"/>
        <v>5.520319473807846</v>
      </c>
      <c r="H101" s="107">
        <f t="shared" si="27"/>
        <v>5.8031088082901556</v>
      </c>
      <c r="I101" s="107">
        <f t="shared" si="28"/>
        <v>6.0384793694946683</v>
      </c>
      <c r="J101" s="107">
        <f t="shared" si="29"/>
        <v>6.263672999424295</v>
      </c>
      <c r="K101" s="108">
        <f t="shared" si="30"/>
        <v>6.2035661218424965</v>
      </c>
      <c r="L101" s="104">
        <v>8514</v>
      </c>
      <c r="M101" s="104">
        <v>8685</v>
      </c>
      <c r="N101" s="104">
        <v>8628</v>
      </c>
      <c r="O101" s="104">
        <v>8685</v>
      </c>
      <c r="P101" s="104">
        <v>8076</v>
      </c>
      <c r="Q101" s="123"/>
    </row>
    <row r="102" spans="1:17">
      <c r="A102" s="104" t="s">
        <v>67</v>
      </c>
      <c r="B102" s="104">
        <v>358</v>
      </c>
      <c r="C102" s="104">
        <v>335</v>
      </c>
      <c r="D102" s="104">
        <v>333</v>
      </c>
      <c r="E102" s="104">
        <v>355</v>
      </c>
      <c r="F102" s="105">
        <v>285</v>
      </c>
      <c r="G102" s="106">
        <f t="shared" si="26"/>
        <v>6.7598187311178251</v>
      </c>
      <c r="H102" s="107">
        <f t="shared" si="27"/>
        <v>6.3159879336349922</v>
      </c>
      <c r="I102" s="107">
        <f t="shared" si="28"/>
        <v>6.5306922926063935</v>
      </c>
      <c r="J102" s="107">
        <f t="shared" si="29"/>
        <v>6.7812798471824252</v>
      </c>
      <c r="K102" s="108">
        <f t="shared" si="30"/>
        <v>5.8884297520661155</v>
      </c>
      <c r="L102" s="104">
        <v>5296</v>
      </c>
      <c r="M102" s="104">
        <v>5304</v>
      </c>
      <c r="N102" s="104">
        <v>5099</v>
      </c>
      <c r="O102" s="104">
        <v>5235</v>
      </c>
      <c r="P102" s="104">
        <v>4840</v>
      </c>
      <c r="Q102" s="123"/>
    </row>
    <row r="103" spans="1:17">
      <c r="A103" s="104" t="s">
        <v>68</v>
      </c>
      <c r="B103" s="104">
        <v>102</v>
      </c>
      <c r="C103" s="104">
        <v>106</v>
      </c>
      <c r="D103" s="104">
        <v>102</v>
      </c>
      <c r="E103" s="104">
        <v>107</v>
      </c>
      <c r="F103" s="105">
        <v>94</v>
      </c>
      <c r="G103" s="106">
        <f t="shared" si="26"/>
        <v>6.3157894736842106</v>
      </c>
      <c r="H103" s="107">
        <f t="shared" si="27"/>
        <v>6.6834804539722565</v>
      </c>
      <c r="I103" s="107">
        <f t="shared" si="28"/>
        <v>6.6147859922178993</v>
      </c>
      <c r="J103" s="107">
        <f t="shared" si="29"/>
        <v>7.1285809460359753</v>
      </c>
      <c r="K103" s="108">
        <f t="shared" si="30"/>
        <v>6.8214804063860672</v>
      </c>
      <c r="L103" s="104">
        <v>1615</v>
      </c>
      <c r="M103" s="104">
        <v>1586</v>
      </c>
      <c r="N103" s="104">
        <v>1542</v>
      </c>
      <c r="O103" s="104">
        <v>1501</v>
      </c>
      <c r="P103" s="104">
        <v>1378</v>
      </c>
      <c r="Q103" s="123"/>
    </row>
    <row r="104" spans="1:17">
      <c r="A104" s="104" t="s">
        <v>69</v>
      </c>
      <c r="B104" s="104">
        <v>191</v>
      </c>
      <c r="C104" s="104">
        <v>189</v>
      </c>
      <c r="D104" s="104">
        <v>157</v>
      </c>
      <c r="E104" s="104">
        <v>192</v>
      </c>
      <c r="F104" s="105">
        <v>156</v>
      </c>
      <c r="G104" s="106">
        <f t="shared" si="26"/>
        <v>6.6994037179936861</v>
      </c>
      <c r="H104" s="107">
        <f t="shared" si="27"/>
        <v>6.5443213296398888</v>
      </c>
      <c r="I104" s="107">
        <f t="shared" si="28"/>
        <v>5.7997783524196533</v>
      </c>
      <c r="J104" s="107">
        <f t="shared" si="29"/>
        <v>6.772486772486773</v>
      </c>
      <c r="K104" s="108">
        <f t="shared" si="30"/>
        <v>6.006931074316519</v>
      </c>
      <c r="L104" s="104">
        <v>2851</v>
      </c>
      <c r="M104" s="104">
        <v>2888</v>
      </c>
      <c r="N104" s="104">
        <v>2707</v>
      </c>
      <c r="O104" s="104">
        <v>2835</v>
      </c>
      <c r="P104" s="104">
        <v>2597</v>
      </c>
      <c r="Q104" s="123"/>
    </row>
    <row r="105" spans="1:17">
      <c r="A105" s="104" t="s">
        <v>70</v>
      </c>
      <c r="B105" s="104">
        <v>72</v>
      </c>
      <c r="C105" s="104">
        <v>59</v>
      </c>
      <c r="D105" s="104">
        <v>57</v>
      </c>
      <c r="E105" s="104">
        <v>42</v>
      </c>
      <c r="F105" s="105">
        <v>64</v>
      </c>
      <c r="G105" s="106">
        <f t="shared" si="26"/>
        <v>9.8901098901098905</v>
      </c>
      <c r="H105" s="107">
        <f t="shared" si="27"/>
        <v>8.1944444444444446</v>
      </c>
      <c r="I105" s="107">
        <f t="shared" si="28"/>
        <v>8.2608695652173907</v>
      </c>
      <c r="J105" s="107">
        <f t="shared" si="29"/>
        <v>6.1135371179039302</v>
      </c>
      <c r="K105" s="108">
        <f t="shared" si="30"/>
        <v>9.7560975609756095</v>
      </c>
      <c r="L105" s="104">
        <v>728</v>
      </c>
      <c r="M105" s="104">
        <v>720</v>
      </c>
      <c r="N105" s="104">
        <v>690</v>
      </c>
      <c r="O105" s="104">
        <v>687</v>
      </c>
      <c r="P105" s="104">
        <v>656</v>
      </c>
      <c r="Q105" s="123"/>
    </row>
    <row r="106" spans="1:17">
      <c r="A106" s="104" t="s">
        <v>71</v>
      </c>
      <c r="B106" s="104">
        <v>140</v>
      </c>
      <c r="C106" s="104">
        <v>139</v>
      </c>
      <c r="D106" s="104">
        <v>141</v>
      </c>
      <c r="E106" s="104">
        <v>166</v>
      </c>
      <c r="F106" s="105">
        <v>166</v>
      </c>
      <c r="G106" s="106">
        <f t="shared" si="26"/>
        <v>5.9599829714772241</v>
      </c>
      <c r="H106" s="107">
        <f t="shared" si="27"/>
        <v>6.1805246776345042</v>
      </c>
      <c r="I106" s="107">
        <f t="shared" si="28"/>
        <v>6.6540821142048134</v>
      </c>
      <c r="J106" s="107">
        <f t="shared" si="29"/>
        <v>7.6603599446239041</v>
      </c>
      <c r="K106" s="108">
        <f t="shared" si="30"/>
        <v>8.1253059226627506</v>
      </c>
      <c r="L106" s="104">
        <v>2349</v>
      </c>
      <c r="M106" s="104">
        <v>2249</v>
      </c>
      <c r="N106" s="104">
        <v>2119</v>
      </c>
      <c r="O106" s="104">
        <v>2167</v>
      </c>
      <c r="P106" s="104">
        <v>2043</v>
      </c>
      <c r="Q106" s="123"/>
    </row>
    <row r="107" spans="1:17">
      <c r="A107" s="104" t="s">
        <v>72</v>
      </c>
      <c r="B107" s="104">
        <v>85</v>
      </c>
      <c r="C107" s="104">
        <v>84</v>
      </c>
      <c r="D107" s="104">
        <v>90</v>
      </c>
      <c r="E107" s="104">
        <v>103</v>
      </c>
      <c r="F107" s="105">
        <v>82</v>
      </c>
      <c r="G107" s="106">
        <f t="shared" si="26"/>
        <v>5.5847568988173455</v>
      </c>
      <c r="H107" s="107">
        <f t="shared" si="27"/>
        <v>5.7259713701431494</v>
      </c>
      <c r="I107" s="107">
        <f t="shared" si="28"/>
        <v>6.1898211829436036</v>
      </c>
      <c r="J107" s="107">
        <f t="shared" si="29"/>
        <v>6.8666666666666671</v>
      </c>
      <c r="K107" s="108">
        <f t="shared" si="30"/>
        <v>5.7342657342657342</v>
      </c>
      <c r="L107" s="104">
        <v>1522</v>
      </c>
      <c r="M107" s="104">
        <v>1467</v>
      </c>
      <c r="N107" s="104">
        <v>1454</v>
      </c>
      <c r="O107" s="104">
        <v>1500</v>
      </c>
      <c r="P107" s="104">
        <v>1430</v>
      </c>
      <c r="Q107" s="123"/>
    </row>
    <row r="108" spans="1:17">
      <c r="A108" s="104" t="s">
        <v>73</v>
      </c>
      <c r="B108" s="104">
        <v>156</v>
      </c>
      <c r="C108" s="104">
        <v>123</v>
      </c>
      <c r="D108" s="104">
        <v>129</v>
      </c>
      <c r="E108" s="104">
        <v>115</v>
      </c>
      <c r="F108" s="105">
        <v>125</v>
      </c>
      <c r="G108" s="106">
        <f t="shared" si="26"/>
        <v>7.2931276297335206</v>
      </c>
      <c r="H108" s="107">
        <f t="shared" si="27"/>
        <v>5.4376657824933687</v>
      </c>
      <c r="I108" s="107">
        <f t="shared" si="28"/>
        <v>5.8212996389891698</v>
      </c>
      <c r="J108" s="107">
        <f t="shared" si="29"/>
        <v>5.5315055315055321</v>
      </c>
      <c r="K108" s="108">
        <f t="shared" si="30"/>
        <v>6.1214495592556322</v>
      </c>
      <c r="L108" s="104">
        <v>2139</v>
      </c>
      <c r="M108" s="104">
        <v>2262</v>
      </c>
      <c r="N108" s="104">
        <v>2216</v>
      </c>
      <c r="O108" s="104">
        <v>2079</v>
      </c>
      <c r="P108" s="104">
        <v>2042</v>
      </c>
      <c r="Q108" s="123"/>
    </row>
    <row r="109" spans="1:17">
      <c r="A109" s="104" t="s">
        <v>74</v>
      </c>
      <c r="B109" s="104">
        <v>57</v>
      </c>
      <c r="C109" s="104">
        <v>59</v>
      </c>
      <c r="D109" s="104">
        <v>34</v>
      </c>
      <c r="E109" s="104">
        <v>67</v>
      </c>
      <c r="F109" s="105">
        <v>47</v>
      </c>
      <c r="G109" s="106">
        <f t="shared" si="26"/>
        <v>6.4920273348519366</v>
      </c>
      <c r="H109" s="107">
        <f t="shared" si="27"/>
        <v>6.9905213270142177</v>
      </c>
      <c r="I109" s="107">
        <f t="shared" si="28"/>
        <v>4.298356510745891</v>
      </c>
      <c r="J109" s="107">
        <f t="shared" si="29"/>
        <v>8.023952095808383</v>
      </c>
      <c r="K109" s="108">
        <f t="shared" si="30"/>
        <v>5.8385093167701863</v>
      </c>
      <c r="L109" s="104">
        <v>878</v>
      </c>
      <c r="M109" s="104">
        <v>844</v>
      </c>
      <c r="N109" s="104">
        <v>791</v>
      </c>
      <c r="O109" s="104">
        <v>835</v>
      </c>
      <c r="P109" s="104">
        <v>805</v>
      </c>
      <c r="Q109" s="123"/>
    </row>
    <row r="110" spans="1:17">
      <c r="A110" s="104" t="s">
        <v>75</v>
      </c>
      <c r="B110" s="104">
        <v>200</v>
      </c>
      <c r="C110" s="104">
        <v>241</v>
      </c>
      <c r="D110" s="104">
        <v>239</v>
      </c>
      <c r="E110" s="104">
        <v>224</v>
      </c>
      <c r="F110" s="105">
        <v>231</v>
      </c>
      <c r="G110" s="106">
        <f t="shared" si="26"/>
        <v>5.186721991701245</v>
      </c>
      <c r="H110" s="107">
        <f t="shared" si="27"/>
        <v>6.3105525006546221</v>
      </c>
      <c r="I110" s="107">
        <f t="shared" si="28"/>
        <v>6.4524838012958972</v>
      </c>
      <c r="J110" s="107">
        <f t="shared" si="29"/>
        <v>5.9685584865440982</v>
      </c>
      <c r="K110" s="108">
        <f t="shared" si="30"/>
        <v>6.5625</v>
      </c>
      <c r="L110" s="104">
        <v>3856</v>
      </c>
      <c r="M110" s="104">
        <v>3819</v>
      </c>
      <c r="N110" s="104">
        <v>3704</v>
      </c>
      <c r="O110" s="104">
        <v>3753</v>
      </c>
      <c r="P110" s="104">
        <v>3520</v>
      </c>
      <c r="Q110" s="123"/>
    </row>
    <row r="111" spans="1:17">
      <c r="A111" s="104" t="s">
        <v>76</v>
      </c>
      <c r="B111" s="104">
        <v>132</v>
      </c>
      <c r="C111" s="104">
        <v>129</v>
      </c>
      <c r="D111" s="104">
        <v>131</v>
      </c>
      <c r="E111" s="104">
        <v>115</v>
      </c>
      <c r="F111" s="105">
        <v>121</v>
      </c>
      <c r="G111" s="106">
        <f t="shared" si="26"/>
        <v>5.997273966378919</v>
      </c>
      <c r="H111" s="107">
        <f t="shared" si="27"/>
        <v>6.1050638902035024</v>
      </c>
      <c r="I111" s="107">
        <f t="shared" si="28"/>
        <v>6.556556556556556</v>
      </c>
      <c r="J111" s="107">
        <f t="shared" si="29"/>
        <v>5.7992939989914269</v>
      </c>
      <c r="K111" s="108">
        <f t="shared" si="30"/>
        <v>6.4602242391884683</v>
      </c>
      <c r="L111" s="104">
        <v>2201</v>
      </c>
      <c r="M111" s="104">
        <v>2113</v>
      </c>
      <c r="N111" s="104">
        <v>1998</v>
      </c>
      <c r="O111" s="104">
        <v>1983</v>
      </c>
      <c r="P111" s="104">
        <v>1873</v>
      </c>
      <c r="Q111" s="123"/>
    </row>
    <row r="112" spans="1:17">
      <c r="A112" s="104" t="s">
        <v>77</v>
      </c>
      <c r="B112" s="104">
        <v>28</v>
      </c>
      <c r="C112" s="104">
        <v>41</v>
      </c>
      <c r="D112" s="104">
        <v>30</v>
      </c>
      <c r="E112" s="104">
        <v>26</v>
      </c>
      <c r="F112" s="105">
        <v>22</v>
      </c>
      <c r="G112" s="106">
        <f t="shared" si="26"/>
        <v>5.3030303030303028</v>
      </c>
      <c r="H112" s="107">
        <f t="shared" si="27"/>
        <v>7.8393881453154872</v>
      </c>
      <c r="I112" s="107">
        <f t="shared" si="28"/>
        <v>5.928853754940711</v>
      </c>
      <c r="J112" s="107">
        <f t="shared" si="29"/>
        <v>5.2953156822810588</v>
      </c>
      <c r="K112" s="108">
        <f t="shared" si="30"/>
        <v>4.8780487804878048</v>
      </c>
      <c r="L112" s="104">
        <v>528</v>
      </c>
      <c r="M112" s="104">
        <v>523</v>
      </c>
      <c r="N112" s="104">
        <v>506</v>
      </c>
      <c r="O112" s="104">
        <v>491</v>
      </c>
      <c r="P112" s="104">
        <v>451</v>
      </c>
      <c r="Q112" s="123"/>
    </row>
    <row r="113" spans="1:17">
      <c r="A113" s="104" t="s">
        <v>78</v>
      </c>
      <c r="B113" s="104">
        <v>78</v>
      </c>
      <c r="C113" s="104">
        <v>83</v>
      </c>
      <c r="D113" s="104">
        <v>87</v>
      </c>
      <c r="E113" s="104">
        <v>80</v>
      </c>
      <c r="F113" s="105">
        <v>65</v>
      </c>
      <c r="G113" s="106">
        <f t="shared" si="26"/>
        <v>4.9398353388220393</v>
      </c>
      <c r="H113" s="107">
        <f t="shared" si="27"/>
        <v>5.1171393341553637</v>
      </c>
      <c r="I113" s="107">
        <f t="shared" si="28"/>
        <v>5.5520102105934912</v>
      </c>
      <c r="J113" s="107">
        <f t="shared" si="29"/>
        <v>5.532503457814661</v>
      </c>
      <c r="K113" s="108">
        <f t="shared" si="30"/>
        <v>4.3800539083557952</v>
      </c>
      <c r="L113" s="104">
        <v>1579</v>
      </c>
      <c r="M113" s="104">
        <v>1622</v>
      </c>
      <c r="N113" s="104">
        <v>1567</v>
      </c>
      <c r="O113" s="104">
        <v>1446</v>
      </c>
      <c r="P113" s="104">
        <v>1484</v>
      </c>
      <c r="Q113" s="123"/>
    </row>
    <row r="114" spans="1:17">
      <c r="A114" s="104" t="s">
        <v>79</v>
      </c>
      <c r="B114" s="104">
        <v>20</v>
      </c>
      <c r="C114" s="104">
        <v>27</v>
      </c>
      <c r="D114" s="104">
        <v>20</v>
      </c>
      <c r="E114" s="104">
        <v>24</v>
      </c>
      <c r="F114" s="105">
        <v>17</v>
      </c>
      <c r="G114" s="106">
        <f t="shared" si="26"/>
        <v>5.3191489361702127</v>
      </c>
      <c r="H114" s="107">
        <f t="shared" si="27"/>
        <v>7.4792243767313016</v>
      </c>
      <c r="I114" s="107">
        <f t="shared" si="28"/>
        <v>5.6179775280898872</v>
      </c>
      <c r="J114" s="107">
        <f t="shared" si="29"/>
        <v>6.6115702479338845</v>
      </c>
      <c r="K114" s="108">
        <f t="shared" si="30"/>
        <v>5.0595238095238093</v>
      </c>
      <c r="L114" s="104">
        <v>376</v>
      </c>
      <c r="M114" s="104">
        <v>361</v>
      </c>
      <c r="N114" s="104">
        <v>356</v>
      </c>
      <c r="O114" s="104">
        <v>363</v>
      </c>
      <c r="P114" s="104">
        <v>336</v>
      </c>
      <c r="Q114" s="123"/>
    </row>
    <row r="115" spans="1:17">
      <c r="A115" s="104" t="s">
        <v>80</v>
      </c>
      <c r="B115" s="104">
        <v>401</v>
      </c>
      <c r="C115" s="104">
        <v>346</v>
      </c>
      <c r="D115" s="104">
        <v>347</v>
      </c>
      <c r="E115" s="104">
        <v>347</v>
      </c>
      <c r="F115" s="105">
        <v>331</v>
      </c>
      <c r="G115" s="106">
        <f t="shared" si="26"/>
        <v>6.3309125355225762</v>
      </c>
      <c r="H115" s="107">
        <f t="shared" si="27"/>
        <v>5.3776810693192418</v>
      </c>
      <c r="I115" s="107">
        <f t="shared" si="28"/>
        <v>6.1886927055466385</v>
      </c>
      <c r="J115" s="107">
        <f t="shared" si="29"/>
        <v>5.9540150995195606</v>
      </c>
      <c r="K115" s="108">
        <f t="shared" si="30"/>
        <v>5.9012301658049564</v>
      </c>
      <c r="L115" s="104">
        <v>6334</v>
      </c>
      <c r="M115" s="104">
        <v>6434</v>
      </c>
      <c r="N115" s="104">
        <v>5607</v>
      </c>
      <c r="O115" s="104">
        <v>5828</v>
      </c>
      <c r="P115" s="104">
        <v>5609</v>
      </c>
      <c r="Q115" s="123"/>
    </row>
    <row r="116" spans="1:17">
      <c r="A116" s="104" t="s">
        <v>81</v>
      </c>
      <c r="B116" s="104">
        <v>32</v>
      </c>
      <c r="C116" s="104">
        <v>37</v>
      </c>
      <c r="D116" s="104">
        <v>37</v>
      </c>
      <c r="E116" s="104">
        <v>21</v>
      </c>
      <c r="F116" s="105">
        <v>31</v>
      </c>
      <c r="G116" s="106">
        <f t="shared" si="26"/>
        <v>5.0156739811912221</v>
      </c>
      <c r="H116" s="107">
        <f t="shared" si="27"/>
        <v>5.7453416149068319</v>
      </c>
      <c r="I116" s="107">
        <f t="shared" si="28"/>
        <v>6.8014705882352935</v>
      </c>
      <c r="J116" s="107">
        <f t="shared" si="29"/>
        <v>3.3227848101265818</v>
      </c>
      <c r="K116" s="108">
        <f t="shared" si="30"/>
        <v>4.9759229534510432</v>
      </c>
      <c r="L116" s="104">
        <v>638</v>
      </c>
      <c r="M116" s="104">
        <v>644</v>
      </c>
      <c r="N116" s="104">
        <v>544</v>
      </c>
      <c r="O116" s="104">
        <v>632</v>
      </c>
      <c r="P116" s="104">
        <v>623</v>
      </c>
      <c r="Q116" s="123"/>
    </row>
    <row r="117" spans="1:17">
      <c r="A117" s="104" t="s">
        <v>82</v>
      </c>
      <c r="B117" s="104">
        <v>214</v>
      </c>
      <c r="C117" s="104">
        <v>215</v>
      </c>
      <c r="D117" s="104">
        <v>204</v>
      </c>
      <c r="E117" s="104">
        <v>189</v>
      </c>
      <c r="F117" s="105">
        <v>182</v>
      </c>
      <c r="G117" s="106">
        <f t="shared" si="26"/>
        <v>6.089926010244735</v>
      </c>
      <c r="H117" s="107">
        <f t="shared" si="27"/>
        <v>6.2264697364610484</v>
      </c>
      <c r="I117" s="107">
        <f t="shared" si="28"/>
        <v>5.7938085771087753</v>
      </c>
      <c r="J117" s="107">
        <f t="shared" si="29"/>
        <v>5.4279149913842621</v>
      </c>
      <c r="K117" s="108">
        <f t="shared" si="30"/>
        <v>5.5589492974954187</v>
      </c>
      <c r="L117" s="104">
        <v>3514</v>
      </c>
      <c r="M117" s="104">
        <v>3453</v>
      </c>
      <c r="N117" s="104">
        <v>3521</v>
      </c>
      <c r="O117" s="104">
        <v>3482</v>
      </c>
      <c r="P117" s="104">
        <v>3274</v>
      </c>
      <c r="Q117" s="123"/>
    </row>
    <row r="118" spans="1:17" ht="12.75">
      <c r="A118" s="110" t="s">
        <v>50</v>
      </c>
      <c r="B118" s="110">
        <v>3</v>
      </c>
      <c r="C118" s="110">
        <v>7</v>
      </c>
      <c r="D118" s="110">
        <v>7</v>
      </c>
      <c r="E118" s="110">
        <v>5</v>
      </c>
      <c r="F118" s="124">
        <v>5</v>
      </c>
      <c r="G118" s="121" t="s">
        <v>83</v>
      </c>
      <c r="H118" s="121" t="s">
        <v>83</v>
      </c>
      <c r="I118" s="121" t="s">
        <v>83</v>
      </c>
      <c r="J118" s="121" t="s">
        <v>83</v>
      </c>
      <c r="K118" s="125" t="s">
        <v>83</v>
      </c>
      <c r="L118" s="111">
        <v>28</v>
      </c>
      <c r="M118" s="111">
        <v>40</v>
      </c>
      <c r="N118" s="111">
        <v>35</v>
      </c>
      <c r="O118" s="111">
        <v>55</v>
      </c>
      <c r="P118" s="111">
        <v>104</v>
      </c>
    </row>
    <row r="119" spans="1:17" ht="12.75">
      <c r="A119" s="116" t="s">
        <v>284</v>
      </c>
      <c r="K119" s="10"/>
    </row>
    <row r="120" spans="1:17" ht="12.75">
      <c r="A120" s="116" t="s">
        <v>435</v>
      </c>
      <c r="K120" s="10"/>
    </row>
    <row r="121" spans="1:17" ht="12.75">
      <c r="A121" s="116"/>
      <c r="K121" s="10"/>
    </row>
    <row r="122" spans="1:17" ht="12.75">
      <c r="A122" s="10"/>
      <c r="B122" s="10"/>
      <c r="C122" s="10"/>
      <c r="D122" s="10"/>
      <c r="E122" s="10"/>
      <c r="F122" s="10"/>
      <c r="G122" s="10"/>
      <c r="H122" s="10"/>
      <c r="I122" s="10"/>
      <c r="J122" s="10"/>
      <c r="K122" s="10"/>
    </row>
    <row r="123" spans="1:17" ht="12.75">
      <c r="A123" s="10"/>
      <c r="B123" s="10"/>
      <c r="C123" s="10"/>
      <c r="D123" s="10"/>
      <c r="E123" s="10"/>
      <c r="F123" s="10"/>
      <c r="G123" s="10"/>
      <c r="H123" s="10"/>
      <c r="I123" s="10"/>
      <c r="J123" s="10"/>
      <c r="K123" s="10"/>
    </row>
    <row r="124" spans="1:17" ht="12.75">
      <c r="A124" s="10"/>
      <c r="B124" s="10"/>
      <c r="C124" s="10"/>
      <c r="D124" s="10"/>
      <c r="E124" s="10"/>
      <c r="F124" s="10"/>
      <c r="G124" s="10"/>
      <c r="H124" s="10"/>
      <c r="I124" s="10"/>
      <c r="J124" s="10"/>
      <c r="K124" s="10"/>
    </row>
    <row r="125" spans="1:17" ht="12.75">
      <c r="A125" s="10"/>
      <c r="B125" s="10"/>
      <c r="C125" s="10"/>
      <c r="D125" s="10"/>
      <c r="E125" s="10"/>
      <c r="F125" s="10"/>
      <c r="G125" s="10"/>
      <c r="H125" s="10"/>
      <c r="I125" s="10"/>
      <c r="J125" s="10"/>
      <c r="K125" s="10"/>
    </row>
    <row r="126" spans="1:17" ht="12.75">
      <c r="A126" s="10"/>
      <c r="B126" s="10"/>
      <c r="C126" s="10"/>
      <c r="D126" s="10"/>
      <c r="E126" s="10"/>
      <c r="F126" s="10"/>
      <c r="G126" s="10"/>
      <c r="H126" s="10"/>
      <c r="I126" s="10"/>
      <c r="J126" s="10"/>
      <c r="K126" s="10"/>
    </row>
    <row r="127" spans="1:17" ht="12.75">
      <c r="A127" s="10"/>
      <c r="B127" s="10"/>
      <c r="C127" s="10"/>
      <c r="D127" s="10"/>
    </row>
    <row r="128" spans="1:17" ht="12.75">
      <c r="A128" s="10"/>
      <c r="B128" s="10"/>
      <c r="C128" s="10"/>
      <c r="D128" s="10"/>
    </row>
  </sheetData>
  <mergeCells count="10">
    <mergeCell ref="N6:N7"/>
    <mergeCell ref="L72:P72"/>
    <mergeCell ref="G72:K72"/>
    <mergeCell ref="B72:F72"/>
    <mergeCell ref="A72:A73"/>
    <mergeCell ref="A6:A7"/>
    <mergeCell ref="B6:H6"/>
    <mergeCell ref="I6:M6"/>
    <mergeCell ref="B26:D26"/>
    <mergeCell ref="A26:A2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5" fitToHeight="0" orientation="landscape" r:id="rId1"/>
  <headerFooter>
    <oddFooter>&amp;L&amp;8&amp;K01+022Maternity Tables 2013&amp;R&amp;8&amp;K01+022Page &amp;P of &amp;N</oddFooter>
  </headerFooter>
  <rowBreaks count="2" manualBreakCount="2">
    <brk id="23" max="20" man="1"/>
    <brk id="69"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zoomScaleNormal="100" workbookViewId="0">
      <pane ySplit="3" topLeftCell="A4" activePane="bottomLeft" state="frozen"/>
      <selection activeCell="B103" sqref="B103"/>
      <selection pane="bottomLeft" activeCell="A7" sqref="A7"/>
    </sheetView>
  </sheetViews>
  <sheetFormatPr defaultRowHeight="12"/>
  <cols>
    <col min="1" max="1" width="35.140625" style="55" customWidth="1"/>
    <col min="2" max="2" width="131.5703125" style="55" customWidth="1"/>
    <col min="3" max="5" width="9.140625" style="63" hidden="1" customWidth="1"/>
    <col min="6" max="6" width="3.28515625" style="55" customWidth="1"/>
    <col min="7" max="10" width="9.140625" style="55"/>
    <col min="11" max="11" width="15.5703125" style="55" customWidth="1"/>
    <col min="12" max="16384" width="9.140625" style="55"/>
  </cols>
  <sheetData>
    <row r="1" spans="1:5" ht="19.5">
      <c r="A1" s="20" t="s">
        <v>26</v>
      </c>
      <c r="C1" s="55"/>
      <c r="D1" s="55"/>
      <c r="E1" s="55"/>
    </row>
    <row r="2" spans="1:5" ht="15">
      <c r="A2" s="62"/>
      <c r="B2" s="62"/>
    </row>
    <row r="3" spans="1:5" s="41" customFormat="1" ht="18" customHeight="1">
      <c r="A3" s="84" t="s">
        <v>84</v>
      </c>
      <c r="B3" s="85" t="s">
        <v>25</v>
      </c>
      <c r="C3" s="82" t="s">
        <v>97</v>
      </c>
      <c r="D3" s="82" t="s">
        <v>98</v>
      </c>
      <c r="E3" s="82" t="s">
        <v>96</v>
      </c>
    </row>
    <row r="4" spans="1:5" s="41" customFormat="1" ht="18" customHeight="1">
      <c r="A4" s="242" t="s">
        <v>250</v>
      </c>
      <c r="B4" s="335"/>
      <c r="C4" s="83"/>
      <c r="D4" s="83"/>
      <c r="E4" s="83"/>
    </row>
    <row r="5" spans="1:5" s="41" customFormat="1" ht="18" customHeight="1">
      <c r="A5" s="306" t="s">
        <v>304</v>
      </c>
      <c r="B5" s="176" t="s">
        <v>461</v>
      </c>
      <c r="C5" s="63"/>
      <c r="D5" s="63"/>
      <c r="E5" s="63"/>
    </row>
    <row r="6" spans="1:5" s="41" customFormat="1" ht="18" customHeight="1">
      <c r="A6" s="306" t="s">
        <v>491</v>
      </c>
      <c r="B6" s="176" t="s">
        <v>491</v>
      </c>
      <c r="C6" s="63"/>
      <c r="D6" s="63"/>
      <c r="E6" s="63"/>
    </row>
    <row r="7" spans="1:5" s="41" customFormat="1" ht="18" customHeight="1">
      <c r="A7" s="306" t="s">
        <v>36</v>
      </c>
      <c r="B7" s="176" t="s">
        <v>492</v>
      </c>
      <c r="C7" s="63"/>
      <c r="D7" s="63"/>
      <c r="E7" s="63"/>
    </row>
    <row r="8" spans="1:5" s="41" customFormat="1" ht="18" customHeight="1">
      <c r="A8" s="242" t="s">
        <v>27</v>
      </c>
      <c r="B8" s="335"/>
      <c r="C8" s="83"/>
      <c r="D8" s="83"/>
      <c r="E8" s="83"/>
    </row>
    <row r="9" spans="1:5" s="41" customFormat="1" ht="18" customHeight="1">
      <c r="A9" s="306" t="s">
        <v>28</v>
      </c>
      <c r="B9" s="312" t="str">
        <f>"Table "&amp;C9&amp;": "&amp;D9</f>
        <v>Table 1: Number and percentage of women giving birth, by age group, 2004–2013</v>
      </c>
      <c r="C9" s="72">
        <v>1</v>
      </c>
      <c r="D9" s="72" t="s">
        <v>305</v>
      </c>
      <c r="E9" s="72" t="str">
        <f>"Table "&amp;C9</f>
        <v>Table 1</v>
      </c>
    </row>
    <row r="10" spans="1:5" s="41" customFormat="1" ht="18" customHeight="1">
      <c r="A10" s="307"/>
      <c r="B10" s="313" t="str">
        <f>"Table "&amp;C10&amp;": "&amp;D10</f>
        <v>Table 2: Birth rate, by age group, 2004−2013</v>
      </c>
      <c r="C10" s="70">
        <f>C9+1</f>
        <v>2</v>
      </c>
      <c r="D10" s="159" t="s">
        <v>352</v>
      </c>
      <c r="E10" s="70" t="str">
        <f>"Table "&amp;C10</f>
        <v>Table 2</v>
      </c>
    </row>
    <row r="11" spans="1:5" s="41" customFormat="1" ht="18" customHeight="1">
      <c r="A11" s="308" t="s">
        <v>29</v>
      </c>
      <c r="B11" s="314" t="str">
        <f t="shared" ref="B11:B22" si="0">"Table "&amp;C11&amp;": "&amp;D11</f>
        <v>Table 3: Number and percentage of women giving birth, by ethnic group, 2004–2013</v>
      </c>
      <c r="C11" s="73">
        <f t="shared" ref="C11:C32" si="1">C10+1</f>
        <v>3</v>
      </c>
      <c r="D11" s="73" t="s">
        <v>306</v>
      </c>
      <c r="E11" s="63" t="str">
        <f t="shared" ref="E11:E35" si="2">"Table "&amp;C11</f>
        <v>Table 3</v>
      </c>
    </row>
    <row r="12" spans="1:5" s="41" customFormat="1" ht="18" customHeight="1">
      <c r="A12" s="309"/>
      <c r="B12" s="312" t="str">
        <f t="shared" si="0"/>
        <v>Table 4: Birth rate, by ethnic group, 2004−2013</v>
      </c>
      <c r="C12" s="72">
        <f t="shared" si="1"/>
        <v>4</v>
      </c>
      <c r="D12" s="176" t="s">
        <v>359</v>
      </c>
      <c r="E12" s="63" t="str">
        <f t="shared" si="2"/>
        <v>Table 4</v>
      </c>
    </row>
    <row r="13" spans="1:5" s="41" customFormat="1" ht="18" customHeight="1">
      <c r="A13" s="307"/>
      <c r="B13" s="313" t="str">
        <f t="shared" si="0"/>
        <v>Table 5: Number and percentage of women giving birth for each ethnic group, by age group, 2013</v>
      </c>
      <c r="C13" s="70">
        <f t="shared" si="1"/>
        <v>5</v>
      </c>
      <c r="D13" s="70" t="s">
        <v>313</v>
      </c>
      <c r="E13" s="63" t="str">
        <f t="shared" si="2"/>
        <v>Table 5</v>
      </c>
    </row>
    <row r="14" spans="1:5" s="41" customFormat="1" ht="18" customHeight="1">
      <c r="A14" s="306" t="s">
        <v>30</v>
      </c>
      <c r="B14" s="312" t="str">
        <f>"Table "&amp;C14&amp;": "&amp;D14</f>
        <v>Table 6: Number and percentage of women giving birth, by deprivation quintile of residence, 2004–2013</v>
      </c>
      <c r="C14" s="72">
        <f t="shared" si="1"/>
        <v>6</v>
      </c>
      <c r="D14" s="72" t="s">
        <v>307</v>
      </c>
      <c r="E14" s="72" t="str">
        <f t="shared" si="2"/>
        <v>Table 6</v>
      </c>
    </row>
    <row r="15" spans="1:5" s="41" customFormat="1" ht="18" customHeight="1">
      <c r="A15" s="309"/>
      <c r="B15" s="312" t="str">
        <f t="shared" si="0"/>
        <v>Table 7: Birth rate, by deprivation quintile of residence, 2004−2013</v>
      </c>
      <c r="C15" s="72">
        <f t="shared" si="1"/>
        <v>7</v>
      </c>
      <c r="D15" s="176" t="s">
        <v>360</v>
      </c>
      <c r="E15" s="72" t="str">
        <f t="shared" si="2"/>
        <v>Table 7</v>
      </c>
    </row>
    <row r="16" spans="1:5" s="41" customFormat="1" ht="18" customHeight="1">
      <c r="A16" s="307"/>
      <c r="B16" s="313" t="str">
        <f t="shared" si="0"/>
        <v>Table 8: Number and percentage of women giving birth, by deprivation quintile of residence for each age group and ethnic group, 2013</v>
      </c>
      <c r="C16" s="70">
        <f t="shared" si="1"/>
        <v>8</v>
      </c>
      <c r="D16" s="70" t="s">
        <v>314</v>
      </c>
      <c r="E16" s="70" t="str">
        <f t="shared" si="2"/>
        <v>Table 8</v>
      </c>
    </row>
    <row r="17" spans="1:7" s="41" customFormat="1" ht="18" customHeight="1">
      <c r="A17" s="308" t="s">
        <v>31</v>
      </c>
      <c r="B17" s="314" t="str">
        <f t="shared" si="0"/>
        <v>Table 9: Birth rate, by DHB of residence, 2009−2013</v>
      </c>
      <c r="C17" s="73">
        <f t="shared" si="1"/>
        <v>9</v>
      </c>
      <c r="D17" s="215" t="s">
        <v>362</v>
      </c>
      <c r="E17" s="73" t="str">
        <f t="shared" si="2"/>
        <v>Table 9</v>
      </c>
    </row>
    <row r="18" spans="1:7" s="41" customFormat="1" ht="18" customHeight="1">
      <c r="A18" s="309"/>
      <c r="B18" s="312" t="str">
        <f t="shared" si="0"/>
        <v>Table 10: Birth rate, by age group and DHB of residence, 2013</v>
      </c>
      <c r="C18" s="72">
        <f t="shared" si="1"/>
        <v>10</v>
      </c>
      <c r="D18" s="72" t="s">
        <v>315</v>
      </c>
      <c r="E18" s="72" t="str">
        <f t="shared" si="2"/>
        <v>Table 10</v>
      </c>
    </row>
    <row r="19" spans="1:7" s="41" customFormat="1" ht="18" customHeight="1">
      <c r="A19" s="309"/>
      <c r="B19" s="312" t="str">
        <f t="shared" si="0"/>
        <v>Table 11: Birth rate, by ethnic group DHB of residence, 2013</v>
      </c>
      <c r="C19" s="72">
        <f t="shared" si="1"/>
        <v>11</v>
      </c>
      <c r="D19" s="72" t="s">
        <v>316</v>
      </c>
      <c r="E19" s="72" t="str">
        <f t="shared" si="2"/>
        <v>Table 11</v>
      </c>
    </row>
    <row r="20" spans="1:7" s="41" customFormat="1" ht="18" customHeight="1">
      <c r="A20" s="307"/>
      <c r="B20" s="313" t="str">
        <f t="shared" si="0"/>
        <v>Table 12: Birth rate, by deprivation quintile and DHB of residence, 2013</v>
      </c>
      <c r="C20" s="70">
        <f t="shared" si="1"/>
        <v>12</v>
      </c>
      <c r="D20" s="70" t="s">
        <v>317</v>
      </c>
      <c r="E20" s="70" t="str">
        <f t="shared" si="2"/>
        <v>Table 12</v>
      </c>
    </row>
    <row r="21" spans="1:7" s="41" customFormat="1" ht="18" customHeight="1">
      <c r="A21" s="308" t="s">
        <v>32</v>
      </c>
      <c r="B21" s="314" t="str">
        <f t="shared" si="0"/>
        <v>Table 13: Number and percentage of women giving birth, by number of previous births (parity), 2008−2013</v>
      </c>
      <c r="C21" s="73">
        <f t="shared" si="1"/>
        <v>13</v>
      </c>
      <c r="D21" s="73" t="s">
        <v>318</v>
      </c>
      <c r="E21" s="73" t="str">
        <f t="shared" si="2"/>
        <v>Table 13</v>
      </c>
    </row>
    <row r="22" spans="1:7" ht="30" customHeight="1">
      <c r="A22" s="307"/>
      <c r="B22" s="313" t="str">
        <f t="shared" si="0"/>
        <v>Table 14: Number and percentage of women giving birth, by number of previous births (parity), age group, ethnic group, deprivation quintile of residence and DHB of residence, 2013</v>
      </c>
      <c r="C22" s="70">
        <f t="shared" si="1"/>
        <v>14</v>
      </c>
      <c r="D22" s="70" t="s">
        <v>319</v>
      </c>
      <c r="E22" s="70" t="str">
        <f t="shared" si="2"/>
        <v>Table 14</v>
      </c>
      <c r="F22" s="41"/>
    </row>
    <row r="23" spans="1:7" ht="30" customHeight="1">
      <c r="A23" s="306" t="s">
        <v>259</v>
      </c>
      <c r="B23" s="313" t="str">
        <f>"Table "&amp;C23&amp;": "&amp;D23</f>
        <v>Table 15: Number and percentage of women giving birth, by body mass index (BMI) weight category at time of registration with a Lead Maternity Carer (LMC), age group, ethnic group, deprivation quintile of residence and DHB of residence, 2013</v>
      </c>
      <c r="C23" s="70">
        <f t="shared" si="1"/>
        <v>15</v>
      </c>
      <c r="D23" s="70" t="s">
        <v>320</v>
      </c>
      <c r="E23" s="70" t="str">
        <f t="shared" si="2"/>
        <v>Table 15</v>
      </c>
      <c r="F23" s="41"/>
    </row>
    <row r="24" spans="1:7" s="41" customFormat="1" ht="18" customHeight="1">
      <c r="A24" s="308" t="s">
        <v>258</v>
      </c>
      <c r="B24" s="314" t="str">
        <f>"Table "&amp;C24&amp;": "&amp;D24</f>
        <v>Table 16: Number and percentage of women identified as smokers at time of registration with an LMC, 2008−2013</v>
      </c>
      <c r="C24" s="73">
        <f>C23+1</f>
        <v>16</v>
      </c>
      <c r="D24" s="215" t="s">
        <v>445</v>
      </c>
      <c r="E24" s="73" t="str">
        <f t="shared" si="2"/>
        <v>Table 16</v>
      </c>
    </row>
    <row r="25" spans="1:7" ht="18" customHeight="1">
      <c r="A25" s="163"/>
      <c r="B25" s="312" t="str">
        <f>"Table "&amp;C25&amp;": "&amp;D25</f>
        <v>Table 17: Number and percentage of women identified as smokers at two weeks after birth, 2008−2013</v>
      </c>
      <c r="C25" s="72">
        <f t="shared" si="1"/>
        <v>17</v>
      </c>
      <c r="D25" s="72" t="s">
        <v>321</v>
      </c>
      <c r="E25" s="72" t="str">
        <f t="shared" si="2"/>
        <v>Table 17</v>
      </c>
      <c r="F25" s="41"/>
      <c r="G25" s="176"/>
    </row>
    <row r="26" spans="1:7" s="79" customFormat="1" ht="30" customHeight="1">
      <c r="A26" s="163"/>
      <c r="B26" s="312" t="str">
        <f t="shared" ref="B26:B27" si="3">"Table "&amp;C26&amp;": "&amp;D26</f>
        <v>Table 18: Number and percentage of women identified as smokers at time of registration with an LMC, by age group, ethnic group, deprivation quintile of residence and DHB of residence, 2013</v>
      </c>
      <c r="C26" s="72">
        <f>C25+1</f>
        <v>18</v>
      </c>
      <c r="D26" s="176" t="s">
        <v>446</v>
      </c>
      <c r="E26" s="72" t="str">
        <f t="shared" ref="E26:E27" si="4">"Table "&amp;C26</f>
        <v>Table 18</v>
      </c>
      <c r="F26" s="39"/>
    </row>
    <row r="27" spans="1:7" s="79" customFormat="1" ht="30" customHeight="1">
      <c r="A27" s="180"/>
      <c r="B27" s="313" t="str">
        <f t="shared" si="3"/>
        <v>Table 19: Number and percentage of women identified as smokers at two weeks after birth, by age group, ethnic group, deprivation quintile of residence and DHB of residence, 2013</v>
      </c>
      <c r="C27" s="70">
        <f t="shared" si="1"/>
        <v>19</v>
      </c>
      <c r="D27" s="70" t="s">
        <v>322</v>
      </c>
      <c r="E27" s="70" t="str">
        <f t="shared" si="4"/>
        <v>Table 19</v>
      </c>
      <c r="F27" s="41"/>
    </row>
    <row r="28" spans="1:7" s="41" customFormat="1" ht="18" customHeight="1">
      <c r="A28" s="310" t="s">
        <v>33</v>
      </c>
      <c r="B28" s="315" t="str">
        <f>"Table "&amp;C28&amp;": "&amp;D28</f>
        <v>Table 20: Number and percentage of women registered with an LMC, by trimester of registration, 2008−2013</v>
      </c>
      <c r="C28" s="72">
        <f t="shared" si="1"/>
        <v>20</v>
      </c>
      <c r="D28" s="63" t="s">
        <v>447</v>
      </c>
      <c r="E28" s="63" t="str">
        <f t="shared" si="2"/>
        <v>Table 20</v>
      </c>
    </row>
    <row r="29" spans="1:7" s="41" customFormat="1" ht="18" customHeight="1">
      <c r="A29" s="311"/>
      <c r="B29" s="315" t="str">
        <f>"Table "&amp;C29&amp;": "&amp;D29</f>
        <v>Table 21: Number and percentage of women registered with an LMC, by DHB of residence, 2009−2013</v>
      </c>
      <c r="C29" s="63">
        <f t="shared" si="1"/>
        <v>21</v>
      </c>
      <c r="D29" s="129" t="s">
        <v>448</v>
      </c>
      <c r="E29" s="63" t="str">
        <f t="shared" si="2"/>
        <v>Table 21</v>
      </c>
    </row>
    <row r="30" spans="1:7" ht="18" customHeight="1">
      <c r="A30" s="311"/>
      <c r="B30" s="315" t="str">
        <f>"Table "&amp;C30&amp;": "&amp;D30</f>
        <v>Table 22: Number and percentage of women registered with an LMC within the first trimester of pregnancy, by DHB of residence, 2009−2013</v>
      </c>
      <c r="C30" s="63">
        <f t="shared" si="1"/>
        <v>22</v>
      </c>
      <c r="D30" s="129" t="s">
        <v>449</v>
      </c>
      <c r="E30" s="63" t="str">
        <f t="shared" si="2"/>
        <v>Table 22</v>
      </c>
      <c r="F30" s="41"/>
    </row>
    <row r="31" spans="1:7" ht="18" customHeight="1">
      <c r="A31" s="311"/>
      <c r="B31" s="315" t="str">
        <f>"Table "&amp;C31&amp;": "&amp;D31</f>
        <v>Table 23: Number and percentage of women registered with an LMC, by trimester of registration, age group, ethnic group, deprivation quintile of residence, 2013</v>
      </c>
      <c r="C31" s="63">
        <f t="shared" si="1"/>
        <v>23</v>
      </c>
      <c r="D31" s="63" t="s">
        <v>450</v>
      </c>
      <c r="E31" s="63" t="str">
        <f t="shared" si="2"/>
        <v>Table 23</v>
      </c>
      <c r="F31" s="41"/>
    </row>
    <row r="32" spans="1:7" s="41" customFormat="1" ht="18" customHeight="1">
      <c r="A32" s="311"/>
      <c r="B32" s="315" t="str">
        <f>"Table "&amp;C32&amp;": "&amp;D32</f>
        <v>Table 24: Number and percentage of women registered with an LMC, by type of LMC, 2008–2013</v>
      </c>
      <c r="C32" s="63">
        <f t="shared" si="1"/>
        <v>24</v>
      </c>
      <c r="D32" s="63" t="s">
        <v>451</v>
      </c>
      <c r="E32" s="63" t="str">
        <f t="shared" si="2"/>
        <v>Table 24</v>
      </c>
    </row>
    <row r="33" spans="1:6" s="41" customFormat="1" ht="18" customHeight="1">
      <c r="A33" s="305" t="s">
        <v>34</v>
      </c>
      <c r="B33" s="316"/>
      <c r="C33" s="83"/>
      <c r="D33" s="83"/>
      <c r="E33" s="83"/>
    </row>
    <row r="34" spans="1:6" s="41" customFormat="1" ht="18" customHeight="1">
      <c r="A34" s="310" t="s">
        <v>99</v>
      </c>
      <c r="B34" s="315" t="str">
        <f t="shared" ref="B34:B45" si="5">"Table "&amp;C34&amp;": "&amp;D34</f>
        <v>Table 25: Number and percentage of women giving birth, by type of birth, 2004–2013</v>
      </c>
      <c r="C34" s="74">
        <f>C32+1</f>
        <v>25</v>
      </c>
      <c r="D34" s="74" t="s">
        <v>308</v>
      </c>
      <c r="E34" s="74" t="str">
        <f t="shared" si="2"/>
        <v>Table 25</v>
      </c>
    </row>
    <row r="35" spans="1:6" s="41" customFormat="1" ht="18" customHeight="1">
      <c r="A35" s="311"/>
      <c r="B35" s="315" t="str">
        <f t="shared" si="5"/>
        <v>Table 26: Number and percentage of caesarean sections, by type of caesarean section, age group, ethnic group and deprivation quintile of residence, 2013</v>
      </c>
      <c r="C35" s="74">
        <f>C34+1</f>
        <v>26</v>
      </c>
      <c r="D35" s="74" t="s">
        <v>323</v>
      </c>
      <c r="E35" s="74" t="str">
        <f t="shared" si="2"/>
        <v>Table 26</v>
      </c>
    </row>
    <row r="36" spans="1:6" s="41" customFormat="1" ht="18" customHeight="1">
      <c r="A36" s="311"/>
      <c r="B36" s="315" t="str">
        <f t="shared" si="5"/>
        <v>Table 27: Number and percentage of emergency caesarean sections, by DHB of residence, 2009–2013</v>
      </c>
      <c r="C36" s="74">
        <f t="shared" ref="C36:C45" si="6">C35+1</f>
        <v>27</v>
      </c>
      <c r="D36" s="74" t="s">
        <v>371</v>
      </c>
      <c r="E36" s="74" t="str">
        <f t="shared" ref="E36:E45" si="7">"Table "&amp;C36</f>
        <v>Table 27</v>
      </c>
    </row>
    <row r="37" spans="1:6" s="41" customFormat="1" ht="18" customHeight="1">
      <c r="A37" s="311"/>
      <c r="B37" s="315" t="str">
        <f t="shared" si="5"/>
        <v>Table 28: Number and percentage of elective caesarean sections, by DHB of residence, 2009–2013</v>
      </c>
      <c r="C37" s="74">
        <f t="shared" si="6"/>
        <v>28</v>
      </c>
      <c r="D37" s="74" t="s">
        <v>372</v>
      </c>
      <c r="E37" s="74" t="str">
        <f t="shared" si="7"/>
        <v>Table 28</v>
      </c>
    </row>
    <row r="38" spans="1:6" s="41" customFormat="1" ht="18" customHeight="1">
      <c r="A38" s="308" t="s">
        <v>100</v>
      </c>
      <c r="B38" s="314" t="str">
        <f t="shared" si="5"/>
        <v>Table 29: Number and percentage of women giving birth, by plurality, 2004–2013</v>
      </c>
      <c r="C38" s="75">
        <f>C37+1</f>
        <v>29</v>
      </c>
      <c r="D38" s="75" t="s">
        <v>309</v>
      </c>
      <c r="E38" s="75" t="str">
        <f t="shared" si="7"/>
        <v>Table 29</v>
      </c>
    </row>
    <row r="39" spans="1:6" s="41" customFormat="1" ht="18" customHeight="1">
      <c r="A39" s="308" t="s">
        <v>101</v>
      </c>
      <c r="B39" s="314" t="str">
        <f t="shared" si="5"/>
        <v>Table 30: Number and percentage of obstetric interventions during labour and birth, by type of intervention, 2004–2013</v>
      </c>
      <c r="C39" s="75">
        <f t="shared" si="6"/>
        <v>30</v>
      </c>
      <c r="D39" s="75" t="s">
        <v>438</v>
      </c>
      <c r="E39" s="75" t="str">
        <f t="shared" si="7"/>
        <v>Table 30</v>
      </c>
    </row>
    <row r="40" spans="1:6" ht="30" customHeight="1">
      <c r="A40" s="311"/>
      <c r="B40" s="315" t="str">
        <f t="shared" si="5"/>
        <v>Table 31: Number and percentage of obstetric interventions during labour and birth, by type of intervention, age group, ethnic group and deprivation quintile of residence, 2013</v>
      </c>
      <c r="C40" s="74">
        <f t="shared" si="6"/>
        <v>31</v>
      </c>
      <c r="D40" s="74" t="s">
        <v>439</v>
      </c>
      <c r="E40" s="74" t="str">
        <f t="shared" si="7"/>
        <v>Table 31</v>
      </c>
      <c r="F40" s="41"/>
    </row>
    <row r="41" spans="1:6" ht="18" customHeight="1">
      <c r="A41" s="308" t="s">
        <v>102</v>
      </c>
      <c r="B41" s="314" t="str">
        <f t="shared" si="5"/>
        <v>Table 32: Number and percentage of women giving birth, by place of birth, 2004–2013</v>
      </c>
      <c r="C41" s="75">
        <f t="shared" si="6"/>
        <v>32</v>
      </c>
      <c r="D41" s="75" t="s">
        <v>310</v>
      </c>
      <c r="E41" s="75" t="str">
        <f t="shared" si="7"/>
        <v>Table 32</v>
      </c>
      <c r="F41" s="41"/>
    </row>
    <row r="42" spans="1:6" ht="18" customHeight="1">
      <c r="A42" s="311"/>
      <c r="B42" s="315" t="str">
        <f t="shared" si="5"/>
        <v>Table 33: Number of women giving birth at a maternity facility, by facility of birth, 2009–2013</v>
      </c>
      <c r="C42" s="74">
        <f t="shared" si="6"/>
        <v>33</v>
      </c>
      <c r="D42" s="74" t="s">
        <v>373</v>
      </c>
      <c r="E42" s="74" t="str">
        <f t="shared" si="7"/>
        <v>Table 33</v>
      </c>
      <c r="F42" s="41"/>
    </row>
    <row r="43" spans="1:6" ht="18" customHeight="1">
      <c r="A43" s="311"/>
      <c r="B43" s="315" t="str">
        <f t="shared" si="5"/>
        <v>Table 34: Number and percentage of women giving birth, by place of birth, age group, ethnic group, deprivation quintile of residence, and DHB of residence 2013</v>
      </c>
      <c r="C43" s="74">
        <f t="shared" si="6"/>
        <v>34</v>
      </c>
      <c r="D43" s="74" t="s">
        <v>324</v>
      </c>
      <c r="E43" s="74" t="str">
        <f t="shared" si="7"/>
        <v>Table 34</v>
      </c>
      <c r="F43" s="41"/>
    </row>
    <row r="44" spans="1:6" ht="18" customHeight="1">
      <c r="A44" s="311"/>
      <c r="B44" s="315" t="str">
        <f t="shared" si="5"/>
        <v>Table 35: Number of women giving birth at a maternity facility, by DHB of residence and whether facility was located within the DHB of residence, 2013</v>
      </c>
      <c r="C44" s="74">
        <f t="shared" si="6"/>
        <v>35</v>
      </c>
      <c r="D44" s="74" t="s">
        <v>377</v>
      </c>
      <c r="E44" s="74" t="str">
        <f t="shared" si="7"/>
        <v>Table 35</v>
      </c>
      <c r="F44" s="41"/>
    </row>
    <row r="45" spans="1:6" ht="18" customHeight="1">
      <c r="A45" s="311"/>
      <c r="B45" s="315" t="str">
        <f t="shared" si="5"/>
        <v>Table 36: Number and percentage of home births, by DHB of residence, 2009–2013</v>
      </c>
      <c r="C45" s="74">
        <f t="shared" si="6"/>
        <v>36</v>
      </c>
      <c r="D45" s="74" t="s">
        <v>374</v>
      </c>
      <c r="E45" s="74" t="str">
        <f t="shared" si="7"/>
        <v>Table 36</v>
      </c>
      <c r="F45" s="41"/>
    </row>
    <row r="46" spans="1:6" ht="18" customHeight="1">
      <c r="A46" s="242" t="s">
        <v>35</v>
      </c>
      <c r="B46" s="242"/>
      <c r="C46" s="81"/>
      <c r="D46" s="81"/>
      <c r="E46" s="81"/>
      <c r="F46" s="41"/>
    </row>
    <row r="47" spans="1:6" ht="18" customHeight="1">
      <c r="A47" s="377" t="s">
        <v>230</v>
      </c>
      <c r="B47" s="313" t="str">
        <f t="shared" ref="B47:B58" si="8">"Table "&amp;C47&amp;": "&amp;D47</f>
        <v>Table 37: Number and percentage of male and female babies, by maternal age group, baby ethnic goup and baby deprivation quintile of residence, 2013</v>
      </c>
      <c r="C47" s="74">
        <f>C45+1</f>
        <v>37</v>
      </c>
      <c r="D47" s="74" t="s">
        <v>325</v>
      </c>
      <c r="E47" s="74" t="str">
        <f t="shared" ref="E47:E58" si="9">"Table "&amp;C47</f>
        <v>Table 37</v>
      </c>
      <c r="F47" s="41"/>
    </row>
    <row r="48" spans="1:6" ht="18" customHeight="1">
      <c r="A48" s="308" t="s">
        <v>238</v>
      </c>
      <c r="B48" s="314" t="str">
        <f t="shared" si="8"/>
        <v>Table 38: Number and percentage of babies, by birthweight group, and the average birthweight, 2004–2013</v>
      </c>
      <c r="C48" s="74">
        <f t="shared" ref="C48:C58" si="10">C47+1</f>
        <v>38</v>
      </c>
      <c r="D48" s="74" t="s">
        <v>311</v>
      </c>
      <c r="E48" s="74" t="str">
        <f t="shared" si="9"/>
        <v>Table 38</v>
      </c>
      <c r="F48" s="41"/>
    </row>
    <row r="49" spans="1:11" ht="30" customHeight="1">
      <c r="A49" s="309"/>
      <c r="B49" s="312" t="str">
        <f t="shared" si="8"/>
        <v>Table 39: Average birthweight of male and female babies, by maternal age group, baby ethnic group, baby deprivation quintile of residence and baby DHB of residence, 2013</v>
      </c>
      <c r="C49" s="74">
        <f t="shared" si="10"/>
        <v>39</v>
      </c>
      <c r="D49" s="74" t="s">
        <v>326</v>
      </c>
      <c r="E49" s="74" t="str">
        <f t="shared" si="9"/>
        <v>Table 39</v>
      </c>
      <c r="F49" s="41"/>
    </row>
    <row r="50" spans="1:11" ht="30" customHeight="1">
      <c r="A50" s="180"/>
      <c r="B50" s="313" t="str">
        <f t="shared" si="8"/>
        <v>Table 40: Number and percentage of babies born with a low birthweight, by maternal age group, baby ethnic group, baby deprivation quintile of residence and baby DHB of residence, 2009–2013</v>
      </c>
      <c r="C50" s="74">
        <f t="shared" si="10"/>
        <v>40</v>
      </c>
      <c r="D50" s="129" t="s">
        <v>339</v>
      </c>
      <c r="E50" s="74" t="str">
        <f t="shared" si="9"/>
        <v>Table 40</v>
      </c>
      <c r="F50" s="41"/>
    </row>
    <row r="51" spans="1:11" ht="18" customHeight="1">
      <c r="A51" s="308" t="s">
        <v>239</v>
      </c>
      <c r="B51" s="314" t="str">
        <f t="shared" si="8"/>
        <v>Table 41: Number and percentage of babies, by gestation, 2004–2013</v>
      </c>
      <c r="C51" s="74">
        <f t="shared" si="10"/>
        <v>41</v>
      </c>
      <c r="D51" s="74" t="s">
        <v>312</v>
      </c>
      <c r="E51" s="74" t="str">
        <f t="shared" si="9"/>
        <v>Table 41</v>
      </c>
      <c r="F51" s="41"/>
    </row>
    <row r="52" spans="1:11" ht="30" customHeight="1">
      <c r="A52" s="309"/>
      <c r="B52" s="312" t="str">
        <f t="shared" si="8"/>
        <v>Table 42: Number and percentage of babies born preterm, by maternal age group, baby ethnic group, baby deprivation quintile of residence and baby DHB of residence, 2009–2013</v>
      </c>
      <c r="C52" s="74">
        <f t="shared" si="10"/>
        <v>42</v>
      </c>
      <c r="D52" s="74" t="s">
        <v>340</v>
      </c>
      <c r="E52" s="74" t="str">
        <f t="shared" si="9"/>
        <v>Table 42</v>
      </c>
      <c r="F52" s="41"/>
    </row>
    <row r="53" spans="1:11" ht="30" customHeight="1">
      <c r="A53" s="180"/>
      <c r="B53" s="313" t="str">
        <f t="shared" si="8"/>
        <v>Table 43: Number and percentage of babies born at term with a low birthweight, by maternal age group, baby ethnic group, baby deprivation quintile of residence and baby DHB of residence, 2009–2013</v>
      </c>
      <c r="C53" s="74">
        <f t="shared" si="10"/>
        <v>43</v>
      </c>
      <c r="D53" s="129" t="s">
        <v>341</v>
      </c>
      <c r="E53" s="74" t="str">
        <f t="shared" si="9"/>
        <v>Table 43</v>
      </c>
      <c r="F53" s="41"/>
    </row>
    <row r="54" spans="1:11" ht="30" customHeight="1">
      <c r="A54" s="308" t="s">
        <v>235</v>
      </c>
      <c r="B54" s="314" t="str">
        <f t="shared" si="8"/>
        <v>Table 44: Number and percentage of babies, by breastfeeding status at two weeks after birth, maternal age group, baby ethnic group, baby deprivation quintile of residence and baby DHB of residence, 2013</v>
      </c>
      <c r="C54" s="74">
        <f t="shared" si="10"/>
        <v>44</v>
      </c>
      <c r="D54" s="74" t="s">
        <v>496</v>
      </c>
      <c r="E54" s="74" t="str">
        <f t="shared" si="9"/>
        <v>Table 44</v>
      </c>
      <c r="F54" s="41"/>
    </row>
    <row r="55" spans="1:11" ht="18" customHeight="1">
      <c r="A55" s="309"/>
      <c r="B55" s="312" t="str">
        <f t="shared" si="8"/>
        <v>Table 45: Number and percentage of babies breastfed exclusively/fully at two weeks after birth, by DHB of residence, 2009–2013</v>
      </c>
      <c r="C55" s="74">
        <f t="shared" si="10"/>
        <v>45</v>
      </c>
      <c r="D55" s="74" t="s">
        <v>349</v>
      </c>
      <c r="E55" s="74" t="str">
        <f t="shared" si="9"/>
        <v>Table 45</v>
      </c>
      <c r="F55" s="41"/>
    </row>
    <row r="56" spans="1:11" s="79" customFormat="1" ht="30" customHeight="1">
      <c r="A56" s="309"/>
      <c r="B56" s="312" t="str">
        <f t="shared" ref="B56:B57" si="11">"Table "&amp;C56&amp;": "&amp;D56</f>
        <v>Table 46: Number and percentage of babies, by breastfeeding status at LMC discharge, maternal age group, baby ethnic group, baby deprivation quintile of residence and baby DHB of residence, 2013</v>
      </c>
      <c r="C56" s="74">
        <f t="shared" si="10"/>
        <v>46</v>
      </c>
      <c r="D56" s="74" t="s">
        <v>497</v>
      </c>
      <c r="E56" s="74" t="str">
        <f t="shared" ref="E56:E57" si="12">"Table "&amp;C56</f>
        <v>Table 46</v>
      </c>
      <c r="F56" s="41"/>
    </row>
    <row r="57" spans="1:11" s="79" customFormat="1" ht="18" customHeight="1">
      <c r="A57" s="307"/>
      <c r="B57" s="313" t="str">
        <f t="shared" si="11"/>
        <v>Table 47: Number and percentage of babies breastfed exclusively/fully at LMC discharge, by DHB of residence, 2009–2013</v>
      </c>
      <c r="C57" s="74">
        <f t="shared" si="10"/>
        <v>47</v>
      </c>
      <c r="D57" s="74" t="s">
        <v>443</v>
      </c>
      <c r="E57" s="74" t="str">
        <f t="shared" si="12"/>
        <v>Table 47</v>
      </c>
      <c r="F57" s="41"/>
    </row>
    <row r="58" spans="1:11" ht="18" customHeight="1">
      <c r="A58" s="377" t="s">
        <v>428</v>
      </c>
      <c r="B58" s="313" t="str">
        <f t="shared" si="8"/>
        <v>Table 48: Number and percentage of families referred by their LMC to general practice and to a Well Child / Tamariki Ora provider, 2008–2013</v>
      </c>
      <c r="C58" s="74">
        <f t="shared" si="10"/>
        <v>48</v>
      </c>
      <c r="D58" s="74" t="s">
        <v>452</v>
      </c>
      <c r="E58" s="74" t="str">
        <f t="shared" si="9"/>
        <v>Table 48</v>
      </c>
      <c r="F58" s="41"/>
    </row>
    <row r="59" spans="1:11" ht="12.75">
      <c r="A59" s="41"/>
      <c r="B59" s="71"/>
      <c r="C59" s="74"/>
      <c r="D59" s="74"/>
      <c r="E59" s="74"/>
    </row>
    <row r="60" spans="1:11" ht="12.75">
      <c r="A60" s="10"/>
      <c r="B60" s="10"/>
      <c r="C60" s="74"/>
      <c r="D60" s="74"/>
      <c r="E60" s="74"/>
    </row>
    <row r="61" spans="1:11" ht="12.75">
      <c r="B61" s="10"/>
      <c r="C61" s="74"/>
      <c r="D61" s="74"/>
      <c r="E61" s="74"/>
    </row>
    <row r="62" spans="1:11" ht="12.75">
      <c r="A62" s="10"/>
      <c r="B62" s="10"/>
      <c r="C62" s="74"/>
      <c r="D62" s="74"/>
      <c r="E62" s="74"/>
      <c r="J62" s="76"/>
      <c r="K62" s="76"/>
    </row>
  </sheetData>
  <hyperlinks>
    <hyperlink ref="A9" location="Age!A1" display="Age"/>
    <hyperlink ref="A11" location="Ethnic!A1" display="Ethnicity"/>
    <hyperlink ref="A14" location="Dep!A1" display="Deprivation"/>
    <hyperlink ref="A17" location="Geo!A1" display="Geographic distribution"/>
    <hyperlink ref="A21" location="Parity!A1" display="Parity"/>
    <hyperlink ref="A24" location="Smoking!A1" display="Smoking"/>
    <hyperlink ref="A28" location="RegLMC!A1" display="Registration with a Lead Maternity Carer"/>
    <hyperlink ref="A34" location="BirthType!A1" display="Type of birth"/>
    <hyperlink ref="A38" location="Plurality!A1" display="Plurality"/>
    <hyperlink ref="A39" location="Interv!A1" display="Interventions"/>
    <hyperlink ref="A41" location="PlaceOfBirth!A1" display="Place of birth"/>
    <hyperlink ref="A47" location="Babies!A1" display="Sex, maternal age, ethnicity and deprivation"/>
    <hyperlink ref="A48" location="Birthweight!A1" display="Birthweight"/>
    <hyperlink ref="A54" location="Bfeed!A1" display="Breastfeeding"/>
    <hyperlink ref="A58" location="Handover!A1" display="Handover of care"/>
    <hyperlink ref="A51" location="Gestation!A1" display="Gestation"/>
    <hyperlink ref="A5" location="Finding!A1" display="Key findings"/>
    <hyperlink ref="A23" location="BMI!A1" display="Body mass index"/>
    <hyperlink ref="A6" location="Graphs!A1" display="Graphs"/>
    <hyperlink ref="A7" location="About!A1" display="About the publication"/>
  </hyperlinks>
  <pageMargins left="0.51181102362204722" right="0.51181102362204722" top="0.55118110236220474" bottom="0.55118110236220474" header="0.11811023622047245" footer="0.11811023622047245"/>
  <pageSetup paperSize="9" scale="89" fitToHeight="0" orientation="landscape" r:id="rId1"/>
  <headerFooter>
    <oddFooter>&amp;L&amp;8&amp;K01+024Maternity Tables 2013&amp;R&amp;8&amp;K01+021Page &amp;P of &amp;N</oddFooter>
  </headerFooter>
  <rowBreaks count="2" manualBreakCount="2">
    <brk id="32" max="5" man="1"/>
    <brk id="5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2"/>
  <sheetViews>
    <sheetView showGridLines="0" zoomScaleNormal="100" workbookViewId="0">
      <pane ySplit="3" topLeftCell="A4" activePane="bottomLeft" state="frozen"/>
      <selection activeCell="B103" sqref="B103"/>
      <selection pane="bottomLeft" activeCell="A3" sqref="A3"/>
    </sheetView>
  </sheetViews>
  <sheetFormatPr defaultRowHeight="12"/>
  <cols>
    <col min="1" max="1" width="17.28515625" customWidth="1"/>
    <col min="2" max="21" width="8.7109375" customWidth="1"/>
  </cols>
  <sheetData>
    <row r="1" spans="1:21" s="45" customFormat="1">
      <c r="A1" s="334" t="s">
        <v>26</v>
      </c>
      <c r="B1" s="162"/>
      <c r="C1" s="334" t="s">
        <v>36</v>
      </c>
      <c r="D1" s="162"/>
      <c r="E1" s="162"/>
    </row>
    <row r="2" spans="1:21" s="45" customFormat="1" ht="10.5" customHeight="1"/>
    <row r="3" spans="1:21" s="45" customFormat="1" ht="19.5">
      <c r="A3" s="20" t="s">
        <v>240</v>
      </c>
    </row>
    <row r="4" spans="1:21" s="46" customFormat="1"/>
    <row r="5" spans="1:21" s="49" customFormat="1" ht="18" customHeight="1">
      <c r="A5" s="58" t="str">
        <f>Contents!B51</f>
        <v>Table 41: Number and percentage of babies, by gestation, 2004–2013</v>
      </c>
    </row>
    <row r="6" spans="1:21">
      <c r="A6" s="390" t="s">
        <v>241</v>
      </c>
      <c r="B6" s="398" t="s">
        <v>433</v>
      </c>
      <c r="C6" s="398"/>
      <c r="D6" s="398"/>
      <c r="E6" s="398"/>
      <c r="F6" s="398"/>
      <c r="G6" s="398"/>
      <c r="H6" s="398"/>
      <c r="I6" s="398"/>
      <c r="J6" s="398"/>
      <c r="K6" s="400"/>
      <c r="L6" s="398" t="s">
        <v>299</v>
      </c>
      <c r="M6" s="398"/>
      <c r="N6" s="398"/>
      <c r="O6" s="398"/>
      <c r="P6" s="398"/>
      <c r="Q6" s="398"/>
      <c r="R6" s="398"/>
      <c r="S6" s="398"/>
      <c r="T6" s="398"/>
      <c r="U6" s="398"/>
    </row>
    <row r="7" spans="1:21">
      <c r="A7" s="383"/>
      <c r="B7" s="87">
        <v>2004</v>
      </c>
      <c r="C7" s="87">
        <v>2005</v>
      </c>
      <c r="D7" s="87">
        <v>2006</v>
      </c>
      <c r="E7" s="87">
        <v>2007</v>
      </c>
      <c r="F7" s="87">
        <v>2008</v>
      </c>
      <c r="G7" s="87">
        <v>2009</v>
      </c>
      <c r="H7" s="87">
        <v>2010</v>
      </c>
      <c r="I7" s="87">
        <v>2011</v>
      </c>
      <c r="J7" s="87">
        <v>2012</v>
      </c>
      <c r="K7" s="88">
        <v>2013</v>
      </c>
      <c r="L7" s="89">
        <v>2004</v>
      </c>
      <c r="M7" s="89">
        <v>2005</v>
      </c>
      <c r="N7" s="89">
        <v>2006</v>
      </c>
      <c r="O7" s="89">
        <v>2007</v>
      </c>
      <c r="P7" s="89">
        <v>2008</v>
      </c>
      <c r="Q7" s="89">
        <v>2009</v>
      </c>
      <c r="R7" s="89">
        <v>2010</v>
      </c>
      <c r="S7" s="89">
        <v>2011</v>
      </c>
      <c r="T7" s="89">
        <v>2012</v>
      </c>
      <c r="U7" s="89">
        <v>2013</v>
      </c>
    </row>
    <row r="8" spans="1:21">
      <c r="A8" s="289" t="s">
        <v>37</v>
      </c>
      <c r="B8" s="217">
        <v>17</v>
      </c>
      <c r="C8" s="217">
        <v>8</v>
      </c>
      <c r="D8" s="217">
        <v>6</v>
      </c>
      <c r="E8" s="217">
        <v>10</v>
      </c>
      <c r="F8" s="217">
        <v>9</v>
      </c>
      <c r="G8" s="217">
        <v>9</v>
      </c>
      <c r="H8" s="217">
        <v>8</v>
      </c>
      <c r="I8" s="217">
        <v>18</v>
      </c>
      <c r="J8" s="217">
        <v>15</v>
      </c>
      <c r="K8" s="218">
        <v>14</v>
      </c>
      <c r="L8" s="290">
        <f>B8/(B$36-B$35)*100</f>
        <v>2.9060822592225376E-2</v>
      </c>
      <c r="M8" s="290">
        <f t="shared" ref="M8:U23" si="0">C8/(C$36-C$35)*100</f>
        <v>1.3558862411443679E-2</v>
      </c>
      <c r="N8" s="290">
        <f t="shared" si="0"/>
        <v>9.8744301630926713E-3</v>
      </c>
      <c r="O8" s="290">
        <f t="shared" si="0"/>
        <v>1.5534945860713674E-2</v>
      </c>
      <c r="P8" s="290">
        <f t="shared" si="0"/>
        <v>1.3914441644377794E-2</v>
      </c>
      <c r="Q8" s="290">
        <f t="shared" si="0"/>
        <v>1.3987752945199093E-2</v>
      </c>
      <c r="R8" s="290">
        <f t="shared" si="0"/>
        <v>1.2369731267588212E-2</v>
      </c>
      <c r="S8" s="290">
        <f t="shared" si="0"/>
        <v>2.8818443804034585E-2</v>
      </c>
      <c r="T8" s="290">
        <f t="shared" si="0"/>
        <v>2.3944066660281583E-2</v>
      </c>
      <c r="U8" s="290">
        <f t="shared" si="0"/>
        <v>2.3526248571620622E-2</v>
      </c>
    </row>
    <row r="9" spans="1:21">
      <c r="A9" s="289">
        <v>20</v>
      </c>
      <c r="B9" s="217">
        <v>13</v>
      </c>
      <c r="C9" s="217">
        <v>8</v>
      </c>
      <c r="D9" s="217">
        <v>11</v>
      </c>
      <c r="E9" s="217">
        <v>12</v>
      </c>
      <c r="F9" s="217">
        <v>15</v>
      </c>
      <c r="G9" s="217">
        <v>11</v>
      </c>
      <c r="H9" s="217">
        <v>14</v>
      </c>
      <c r="I9" s="217">
        <v>12</v>
      </c>
      <c r="J9" s="217">
        <v>20</v>
      </c>
      <c r="K9" s="218">
        <v>12</v>
      </c>
      <c r="L9" s="290">
        <f t="shared" ref="L9:L34" si="1">B9/(B$36-B$35)*100</f>
        <v>2.2222981982289992E-2</v>
      </c>
      <c r="M9" s="290">
        <f t="shared" si="0"/>
        <v>1.3558862411443679E-2</v>
      </c>
      <c r="N9" s="290">
        <f t="shared" si="0"/>
        <v>1.8103121965669898E-2</v>
      </c>
      <c r="O9" s="290">
        <f t="shared" si="0"/>
        <v>1.864193503285641E-2</v>
      </c>
      <c r="P9" s="290">
        <f t="shared" si="0"/>
        <v>2.3190736073962989E-2</v>
      </c>
      <c r="Q9" s="290">
        <f t="shared" si="0"/>
        <v>1.7096142488576667E-2</v>
      </c>
      <c r="R9" s="290">
        <f t="shared" si="0"/>
        <v>2.1647029718279368E-2</v>
      </c>
      <c r="S9" s="290">
        <f t="shared" si="0"/>
        <v>1.921229586935639E-2</v>
      </c>
      <c r="T9" s="290">
        <f t="shared" si="0"/>
        <v>3.1925422213708775E-2</v>
      </c>
      <c r="U9" s="290">
        <f t="shared" si="0"/>
        <v>2.0165355918531962E-2</v>
      </c>
    </row>
    <row r="10" spans="1:21">
      <c r="A10" s="289">
        <v>21</v>
      </c>
      <c r="B10" s="217">
        <v>24</v>
      </c>
      <c r="C10" s="217">
        <v>22</v>
      </c>
      <c r="D10" s="217">
        <v>19</v>
      </c>
      <c r="E10" s="217">
        <v>18</v>
      </c>
      <c r="F10" s="217">
        <v>11</v>
      </c>
      <c r="G10" s="217">
        <v>22</v>
      </c>
      <c r="H10" s="217">
        <v>30</v>
      </c>
      <c r="I10" s="217">
        <v>12</v>
      </c>
      <c r="J10" s="217">
        <v>22</v>
      </c>
      <c r="K10" s="218">
        <v>29</v>
      </c>
      <c r="L10" s="290">
        <f t="shared" si="1"/>
        <v>4.1027043659612294E-2</v>
      </c>
      <c r="M10" s="290">
        <f t="shared" si="0"/>
        <v>3.7286871631470118E-2</v>
      </c>
      <c r="N10" s="290">
        <f t="shared" si="0"/>
        <v>3.1269028849793462E-2</v>
      </c>
      <c r="O10" s="290">
        <f t="shared" si="0"/>
        <v>2.7962902549284616E-2</v>
      </c>
      <c r="P10" s="290">
        <f t="shared" si="0"/>
        <v>1.7006539787572859E-2</v>
      </c>
      <c r="Q10" s="290">
        <f t="shared" si="0"/>
        <v>3.4192284977153334E-2</v>
      </c>
      <c r="R10" s="290">
        <f t="shared" si="0"/>
        <v>4.6386492253455792E-2</v>
      </c>
      <c r="S10" s="290">
        <f t="shared" si="0"/>
        <v>1.921229586935639E-2</v>
      </c>
      <c r="T10" s="290">
        <f t="shared" si="0"/>
        <v>3.5117964435079654E-2</v>
      </c>
      <c r="U10" s="290">
        <f t="shared" si="0"/>
        <v>4.8732943469785572E-2</v>
      </c>
    </row>
    <row r="11" spans="1:21">
      <c r="A11" s="289">
        <v>22</v>
      </c>
      <c r="B11" s="217">
        <v>15</v>
      </c>
      <c r="C11" s="217">
        <v>20</v>
      </c>
      <c r="D11" s="217">
        <v>22</v>
      </c>
      <c r="E11" s="217">
        <v>19</v>
      </c>
      <c r="F11" s="217">
        <v>17</v>
      </c>
      <c r="G11" s="217">
        <v>19</v>
      </c>
      <c r="H11" s="217">
        <v>25</v>
      </c>
      <c r="I11" s="217">
        <v>22</v>
      </c>
      <c r="J11" s="217">
        <v>30</v>
      </c>
      <c r="K11" s="218">
        <v>30</v>
      </c>
      <c r="L11" s="290">
        <f t="shared" si="1"/>
        <v>2.5641902287257684E-2</v>
      </c>
      <c r="M11" s="290">
        <f t="shared" si="0"/>
        <v>3.3897156028609203E-2</v>
      </c>
      <c r="N11" s="290">
        <f t="shared" si="0"/>
        <v>3.6206243931339796E-2</v>
      </c>
      <c r="O11" s="290">
        <f t="shared" si="0"/>
        <v>2.9516397135355983E-2</v>
      </c>
      <c r="P11" s="290">
        <f t="shared" si="0"/>
        <v>2.628283421715805E-2</v>
      </c>
      <c r="Q11" s="290">
        <f t="shared" si="0"/>
        <v>2.9529700662086975E-2</v>
      </c>
      <c r="R11" s="290">
        <f t="shared" si="0"/>
        <v>3.8655410211213166E-2</v>
      </c>
      <c r="S11" s="290">
        <f t="shared" si="0"/>
        <v>3.5222542427153378E-2</v>
      </c>
      <c r="T11" s="290">
        <f t="shared" si="0"/>
        <v>4.7888133320563166E-2</v>
      </c>
      <c r="U11" s="290">
        <f t="shared" si="0"/>
        <v>5.0413389796329901E-2</v>
      </c>
    </row>
    <row r="12" spans="1:21">
      <c r="A12" s="289">
        <v>23</v>
      </c>
      <c r="B12" s="217">
        <v>30</v>
      </c>
      <c r="C12" s="217">
        <v>29</v>
      </c>
      <c r="D12" s="217">
        <v>28</v>
      </c>
      <c r="E12" s="217">
        <v>29</v>
      </c>
      <c r="F12" s="217">
        <v>32</v>
      </c>
      <c r="G12" s="217">
        <v>25</v>
      </c>
      <c r="H12" s="217">
        <v>33</v>
      </c>
      <c r="I12" s="217">
        <v>22</v>
      </c>
      <c r="J12" s="217">
        <v>29</v>
      </c>
      <c r="K12" s="218">
        <v>29</v>
      </c>
      <c r="L12" s="290">
        <f t="shared" si="1"/>
        <v>5.1283804574515368E-2</v>
      </c>
      <c r="M12" s="290">
        <f t="shared" si="0"/>
        <v>4.9150876241483343E-2</v>
      </c>
      <c r="N12" s="290">
        <f t="shared" si="0"/>
        <v>4.6080674094432471E-2</v>
      </c>
      <c r="O12" s="290">
        <f t="shared" si="0"/>
        <v>4.5051342996069658E-2</v>
      </c>
      <c r="P12" s="290">
        <f t="shared" si="0"/>
        <v>4.9473570291121038E-2</v>
      </c>
      <c r="Q12" s="290">
        <f t="shared" si="0"/>
        <v>3.88548692922197E-2</v>
      </c>
      <c r="R12" s="290">
        <f t="shared" si="0"/>
        <v>5.102514147880137E-2</v>
      </c>
      <c r="S12" s="290">
        <f t="shared" si="0"/>
        <v>3.5222542427153378E-2</v>
      </c>
      <c r="T12" s="290">
        <f t="shared" si="0"/>
        <v>4.6291862209877729E-2</v>
      </c>
      <c r="U12" s="290">
        <f t="shared" si="0"/>
        <v>4.8732943469785572E-2</v>
      </c>
    </row>
    <row r="13" spans="1:21">
      <c r="A13" s="289">
        <v>24</v>
      </c>
      <c r="B13" s="217">
        <v>36</v>
      </c>
      <c r="C13" s="217">
        <v>44</v>
      </c>
      <c r="D13" s="217">
        <v>37</v>
      </c>
      <c r="E13" s="217">
        <v>40</v>
      </c>
      <c r="F13" s="217">
        <v>40</v>
      </c>
      <c r="G13" s="217">
        <v>49</v>
      </c>
      <c r="H13" s="217">
        <v>44</v>
      </c>
      <c r="I13" s="217">
        <v>43</v>
      </c>
      <c r="J13" s="217">
        <v>38</v>
      </c>
      <c r="K13" s="218">
        <v>39</v>
      </c>
      <c r="L13" s="290">
        <f t="shared" si="1"/>
        <v>6.1540565489418442E-2</v>
      </c>
      <c r="M13" s="290">
        <f t="shared" si="0"/>
        <v>7.4573743262940237E-2</v>
      </c>
      <c r="N13" s="290">
        <f t="shared" si="0"/>
        <v>6.0892319339071473E-2</v>
      </c>
      <c r="O13" s="290">
        <f t="shared" si="0"/>
        <v>6.2139783442854694E-2</v>
      </c>
      <c r="P13" s="290">
        <f t="shared" si="0"/>
        <v>6.1841962863901298E-2</v>
      </c>
      <c r="Q13" s="290">
        <f t="shared" si="0"/>
        <v>7.6155543812750609E-2</v>
      </c>
      <c r="R13" s="290">
        <f t="shared" si="0"/>
        <v>6.8033521971735164E-2</v>
      </c>
      <c r="S13" s="290">
        <f t="shared" si="0"/>
        <v>6.8844060198527054E-2</v>
      </c>
      <c r="T13" s="290">
        <f t="shared" si="0"/>
        <v>6.0658302206046677E-2</v>
      </c>
      <c r="U13" s="290">
        <f t="shared" si="0"/>
        <v>6.5537406735228884E-2</v>
      </c>
    </row>
    <row r="14" spans="1:21">
      <c r="A14" s="289">
        <v>25</v>
      </c>
      <c r="B14" s="217">
        <v>35</v>
      </c>
      <c r="C14" s="217">
        <v>48</v>
      </c>
      <c r="D14" s="217">
        <v>43</v>
      </c>
      <c r="E14" s="217">
        <v>48</v>
      </c>
      <c r="F14" s="217">
        <v>66</v>
      </c>
      <c r="G14" s="217">
        <v>40</v>
      </c>
      <c r="H14" s="217">
        <v>57</v>
      </c>
      <c r="I14" s="217">
        <v>45</v>
      </c>
      <c r="J14" s="217">
        <v>55</v>
      </c>
      <c r="K14" s="218">
        <v>52</v>
      </c>
      <c r="L14" s="290">
        <f t="shared" si="1"/>
        <v>5.9831105336934594E-2</v>
      </c>
      <c r="M14" s="290">
        <f t="shared" si="0"/>
        <v>8.1353174468662082E-2</v>
      </c>
      <c r="N14" s="290">
        <f t="shared" si="0"/>
        <v>7.0766749502164147E-2</v>
      </c>
      <c r="O14" s="290">
        <f t="shared" si="0"/>
        <v>7.4567740131425642E-2</v>
      </c>
      <c r="P14" s="290">
        <f t="shared" si="0"/>
        <v>0.10203923872543716</v>
      </c>
      <c r="Q14" s="290">
        <f t="shared" si="0"/>
        <v>6.2167790867551517E-2</v>
      </c>
      <c r="R14" s="290">
        <f t="shared" si="0"/>
        <v>8.8134335281566001E-2</v>
      </c>
      <c r="S14" s="290">
        <f t="shared" si="0"/>
        <v>7.2046109510086456E-2</v>
      </c>
      <c r="T14" s="290">
        <f t="shared" si="0"/>
        <v>8.7794911087699129E-2</v>
      </c>
      <c r="U14" s="290">
        <f t="shared" si="0"/>
        <v>8.738320898030516E-2</v>
      </c>
    </row>
    <row r="15" spans="1:21">
      <c r="A15" s="289">
        <v>26</v>
      </c>
      <c r="B15" s="217">
        <v>59</v>
      </c>
      <c r="C15" s="217">
        <v>52</v>
      </c>
      <c r="D15" s="217">
        <v>59</v>
      </c>
      <c r="E15" s="217">
        <v>69</v>
      </c>
      <c r="F15" s="217">
        <v>53</v>
      </c>
      <c r="G15" s="217">
        <v>76</v>
      </c>
      <c r="H15" s="217">
        <v>63</v>
      </c>
      <c r="I15" s="217">
        <v>52</v>
      </c>
      <c r="J15" s="217">
        <v>53</v>
      </c>
      <c r="K15" s="218">
        <v>42</v>
      </c>
      <c r="L15" s="290">
        <f t="shared" si="1"/>
        <v>0.1008581489965469</v>
      </c>
      <c r="M15" s="290">
        <f t="shared" si="0"/>
        <v>8.8132605674383926E-2</v>
      </c>
      <c r="N15" s="290">
        <f t="shared" si="0"/>
        <v>9.7098563270411262E-2</v>
      </c>
      <c r="O15" s="290">
        <f t="shared" si="0"/>
        <v>0.10719112643892437</v>
      </c>
      <c r="P15" s="290">
        <f t="shared" si="0"/>
        <v>8.1940600794669222E-2</v>
      </c>
      <c r="Q15" s="290">
        <f t="shared" si="0"/>
        <v>0.1181188026483479</v>
      </c>
      <c r="R15" s="290">
        <f t="shared" si="0"/>
        <v>9.7411633732257169E-2</v>
      </c>
      <c r="S15" s="290">
        <f t="shared" si="0"/>
        <v>8.3253282100544349E-2</v>
      </c>
      <c r="T15" s="290">
        <f t="shared" si="0"/>
        <v>8.4602368866328256E-2</v>
      </c>
      <c r="U15" s="290">
        <f t="shared" si="0"/>
        <v>7.0578745714861862E-2</v>
      </c>
    </row>
    <row r="16" spans="1:21">
      <c r="A16" s="289">
        <v>27</v>
      </c>
      <c r="B16" s="217">
        <v>64</v>
      </c>
      <c r="C16" s="217">
        <v>58</v>
      </c>
      <c r="D16" s="217">
        <v>55</v>
      </c>
      <c r="E16" s="217">
        <v>73</v>
      </c>
      <c r="F16" s="217">
        <v>79</v>
      </c>
      <c r="G16" s="217">
        <v>73</v>
      </c>
      <c r="H16" s="217">
        <v>57</v>
      </c>
      <c r="I16" s="217">
        <v>55</v>
      </c>
      <c r="J16" s="217">
        <v>70</v>
      </c>
      <c r="K16" s="218">
        <v>57</v>
      </c>
      <c r="L16" s="290">
        <f t="shared" si="1"/>
        <v>0.10940544975896613</v>
      </c>
      <c r="M16" s="290">
        <f t="shared" si="0"/>
        <v>9.8301752482966687E-2</v>
      </c>
      <c r="N16" s="290">
        <f t="shared" si="0"/>
        <v>9.0515609828349497E-2</v>
      </c>
      <c r="O16" s="290">
        <f t="shared" si="0"/>
        <v>0.11340510478320984</v>
      </c>
      <c r="P16" s="290">
        <f t="shared" si="0"/>
        <v>0.12213787665620508</v>
      </c>
      <c r="Q16" s="290">
        <f t="shared" si="0"/>
        <v>0.11345621833328152</v>
      </c>
      <c r="R16" s="290">
        <f t="shared" si="0"/>
        <v>8.8134335281566001E-2</v>
      </c>
      <c r="S16" s="290">
        <f t="shared" si="0"/>
        <v>8.8056356067883437E-2</v>
      </c>
      <c r="T16" s="290">
        <f t="shared" si="0"/>
        <v>0.11173897774798072</v>
      </c>
      <c r="U16" s="290">
        <f t="shared" si="0"/>
        <v>9.5785440613026809E-2</v>
      </c>
    </row>
    <row r="17" spans="1:21">
      <c r="A17" s="289">
        <v>28</v>
      </c>
      <c r="B17" s="217">
        <v>84</v>
      </c>
      <c r="C17" s="217">
        <v>90</v>
      </c>
      <c r="D17" s="217">
        <v>77</v>
      </c>
      <c r="E17" s="217">
        <v>86</v>
      </c>
      <c r="F17" s="217">
        <v>78</v>
      </c>
      <c r="G17" s="217">
        <v>91</v>
      </c>
      <c r="H17" s="217">
        <v>90</v>
      </c>
      <c r="I17" s="217">
        <v>71</v>
      </c>
      <c r="J17" s="217">
        <v>99</v>
      </c>
      <c r="K17" s="218">
        <v>70</v>
      </c>
      <c r="L17" s="290">
        <f t="shared" si="1"/>
        <v>0.14359465280864303</v>
      </c>
      <c r="M17" s="290">
        <f t="shared" si="0"/>
        <v>0.15253720212874139</v>
      </c>
      <c r="N17" s="290">
        <f t="shared" si="0"/>
        <v>0.12672185375968928</v>
      </c>
      <c r="O17" s="290">
        <f t="shared" si="0"/>
        <v>0.13360053440213762</v>
      </c>
      <c r="P17" s="290">
        <f t="shared" si="0"/>
        <v>0.12059182758460754</v>
      </c>
      <c r="Q17" s="290">
        <f t="shared" si="0"/>
        <v>0.14143172422367969</v>
      </c>
      <c r="R17" s="290">
        <f t="shared" si="0"/>
        <v>0.13915947676036738</v>
      </c>
      <c r="S17" s="290">
        <f t="shared" si="0"/>
        <v>0.11367275056035862</v>
      </c>
      <c r="T17" s="290">
        <f t="shared" si="0"/>
        <v>0.15803083995785844</v>
      </c>
      <c r="U17" s="290">
        <f t="shared" si="0"/>
        <v>0.11763124285810313</v>
      </c>
    </row>
    <row r="18" spans="1:21">
      <c r="A18" s="289">
        <v>29</v>
      </c>
      <c r="B18" s="217">
        <v>88</v>
      </c>
      <c r="C18" s="217">
        <v>115</v>
      </c>
      <c r="D18" s="217">
        <v>123</v>
      </c>
      <c r="E18" s="217">
        <v>104</v>
      </c>
      <c r="F18" s="217">
        <v>117</v>
      </c>
      <c r="G18" s="217">
        <v>100</v>
      </c>
      <c r="H18" s="217">
        <v>105</v>
      </c>
      <c r="I18" s="217">
        <v>100</v>
      </c>
      <c r="J18" s="217">
        <v>106</v>
      </c>
      <c r="K18" s="218">
        <v>73</v>
      </c>
      <c r="L18" s="290">
        <f t="shared" si="1"/>
        <v>0.15043249341857842</v>
      </c>
      <c r="M18" s="290">
        <f t="shared" si="0"/>
        <v>0.1949086471645029</v>
      </c>
      <c r="N18" s="290">
        <f t="shared" si="0"/>
        <v>0.20242581834339976</v>
      </c>
      <c r="O18" s="290">
        <f t="shared" si="0"/>
        <v>0.16156343695142222</v>
      </c>
      <c r="P18" s="290">
        <f t="shared" si="0"/>
        <v>0.18088774137691133</v>
      </c>
      <c r="Q18" s="290">
        <f t="shared" si="0"/>
        <v>0.1554194771688788</v>
      </c>
      <c r="R18" s="290">
        <f t="shared" si="0"/>
        <v>0.16235272288709529</v>
      </c>
      <c r="S18" s="290">
        <f t="shared" si="0"/>
        <v>0.16010246557796989</v>
      </c>
      <c r="T18" s="290">
        <f t="shared" si="0"/>
        <v>0.16920473773265651</v>
      </c>
      <c r="U18" s="290">
        <f t="shared" si="0"/>
        <v>0.12267258183773611</v>
      </c>
    </row>
    <row r="19" spans="1:21">
      <c r="A19" s="289">
        <v>30</v>
      </c>
      <c r="B19" s="217">
        <v>126</v>
      </c>
      <c r="C19" s="217">
        <v>154</v>
      </c>
      <c r="D19" s="217">
        <v>136</v>
      </c>
      <c r="E19" s="217">
        <v>125</v>
      </c>
      <c r="F19" s="217">
        <v>163</v>
      </c>
      <c r="G19" s="217">
        <v>141</v>
      </c>
      <c r="H19" s="217">
        <v>127</v>
      </c>
      <c r="I19" s="217">
        <v>136</v>
      </c>
      <c r="J19" s="217">
        <v>130</v>
      </c>
      <c r="K19" s="218">
        <v>130</v>
      </c>
      <c r="L19" s="290">
        <f t="shared" si="1"/>
        <v>0.21539197921296455</v>
      </c>
      <c r="M19" s="290">
        <f t="shared" si="0"/>
        <v>0.26100810142029085</v>
      </c>
      <c r="N19" s="290">
        <f t="shared" si="0"/>
        <v>0.22382041703010055</v>
      </c>
      <c r="O19" s="290">
        <f t="shared" si="0"/>
        <v>0.19418682325892095</v>
      </c>
      <c r="P19" s="290">
        <f t="shared" si="0"/>
        <v>0.2520059986703978</v>
      </c>
      <c r="Q19" s="290">
        <f t="shared" si="0"/>
        <v>0.21914146280811914</v>
      </c>
      <c r="R19" s="290">
        <f t="shared" si="0"/>
        <v>0.19636948387296285</v>
      </c>
      <c r="S19" s="290">
        <f t="shared" si="0"/>
        <v>0.21773935318603904</v>
      </c>
      <c r="T19" s="290">
        <f t="shared" si="0"/>
        <v>0.20751524438910704</v>
      </c>
      <c r="U19" s="290">
        <f t="shared" si="0"/>
        <v>0.21845802245076293</v>
      </c>
    </row>
    <row r="20" spans="1:21">
      <c r="A20" s="289">
        <v>31</v>
      </c>
      <c r="B20" s="217">
        <v>163</v>
      </c>
      <c r="C20" s="217">
        <v>166</v>
      </c>
      <c r="D20" s="217">
        <v>160</v>
      </c>
      <c r="E20" s="217">
        <v>170</v>
      </c>
      <c r="F20" s="217">
        <v>169</v>
      </c>
      <c r="G20" s="217">
        <v>158</v>
      </c>
      <c r="H20" s="217">
        <v>201</v>
      </c>
      <c r="I20" s="217">
        <v>163</v>
      </c>
      <c r="J20" s="217">
        <v>162</v>
      </c>
      <c r="K20" s="218">
        <v>162</v>
      </c>
      <c r="L20" s="290">
        <f t="shared" si="1"/>
        <v>0.27864200485486684</v>
      </c>
      <c r="M20" s="290">
        <f t="shared" si="0"/>
        <v>0.2813463950374564</v>
      </c>
      <c r="N20" s="290">
        <f t="shared" si="0"/>
        <v>0.26331813768247125</v>
      </c>
      <c r="O20" s="290">
        <f t="shared" si="0"/>
        <v>0.26409407963213249</v>
      </c>
      <c r="P20" s="290">
        <f t="shared" si="0"/>
        <v>0.26128229309998302</v>
      </c>
      <c r="Q20" s="290">
        <f t="shared" si="0"/>
        <v>0.24556277392682851</v>
      </c>
      <c r="R20" s="290">
        <f t="shared" si="0"/>
        <v>0.31078949809815382</v>
      </c>
      <c r="S20" s="290">
        <f t="shared" si="0"/>
        <v>0.26096701889209095</v>
      </c>
      <c r="T20" s="290">
        <f t="shared" si="0"/>
        <v>0.25859591993104108</v>
      </c>
      <c r="U20" s="290">
        <f t="shared" si="0"/>
        <v>0.27223230490018147</v>
      </c>
    </row>
    <row r="21" spans="1:21">
      <c r="A21" s="289">
        <v>32</v>
      </c>
      <c r="B21" s="217">
        <v>260</v>
      </c>
      <c r="C21" s="217">
        <v>231</v>
      </c>
      <c r="D21" s="217">
        <v>237</v>
      </c>
      <c r="E21" s="217">
        <v>232</v>
      </c>
      <c r="F21" s="217">
        <v>291</v>
      </c>
      <c r="G21" s="217">
        <v>257</v>
      </c>
      <c r="H21" s="217">
        <v>249</v>
      </c>
      <c r="I21" s="217">
        <v>261</v>
      </c>
      <c r="J21" s="217">
        <v>223</v>
      </c>
      <c r="K21" s="218">
        <v>237</v>
      </c>
      <c r="L21" s="290">
        <f t="shared" si="1"/>
        <v>0.44445963964579988</v>
      </c>
      <c r="M21" s="290">
        <f t="shared" si="0"/>
        <v>0.39151215213043622</v>
      </c>
      <c r="N21" s="290">
        <f t="shared" si="0"/>
        <v>0.39003999144216056</v>
      </c>
      <c r="O21" s="290">
        <f t="shared" si="0"/>
        <v>0.36041074396855727</v>
      </c>
      <c r="P21" s="290">
        <f t="shared" si="0"/>
        <v>0.44990027983488196</v>
      </c>
      <c r="Q21" s="290">
        <f t="shared" si="0"/>
        <v>0.39942805632401857</v>
      </c>
      <c r="R21" s="290">
        <f t="shared" si="0"/>
        <v>0.38500788570368305</v>
      </c>
      <c r="S21" s="290">
        <f t="shared" si="0"/>
        <v>0.41786743515850139</v>
      </c>
      <c r="T21" s="290">
        <f t="shared" si="0"/>
        <v>0.35596845768285285</v>
      </c>
      <c r="U21" s="290">
        <f t="shared" si="0"/>
        <v>0.39826577939100621</v>
      </c>
    </row>
    <row r="22" spans="1:21">
      <c r="A22" s="289">
        <v>33</v>
      </c>
      <c r="B22" s="217">
        <v>352</v>
      </c>
      <c r="C22" s="217">
        <v>311</v>
      </c>
      <c r="D22" s="217">
        <v>356</v>
      </c>
      <c r="E22" s="217">
        <v>335</v>
      </c>
      <c r="F22" s="217">
        <v>359</v>
      </c>
      <c r="G22" s="217">
        <v>415</v>
      </c>
      <c r="H22" s="217">
        <v>342</v>
      </c>
      <c r="I22" s="217">
        <v>326</v>
      </c>
      <c r="J22" s="217">
        <v>324</v>
      </c>
      <c r="K22" s="218">
        <v>300</v>
      </c>
      <c r="L22" s="290">
        <f t="shared" si="1"/>
        <v>0.60172997367431369</v>
      </c>
      <c r="M22" s="290">
        <f t="shared" si="0"/>
        <v>0.52710077624487306</v>
      </c>
      <c r="N22" s="290">
        <f t="shared" si="0"/>
        <v>0.58588285634349857</v>
      </c>
      <c r="O22" s="290">
        <f t="shared" si="0"/>
        <v>0.52042068633390814</v>
      </c>
      <c r="P22" s="290">
        <f t="shared" si="0"/>
        <v>0.55503161670351409</v>
      </c>
      <c r="Q22" s="290">
        <f t="shared" si="0"/>
        <v>0.64499083025084702</v>
      </c>
      <c r="R22" s="290">
        <f t="shared" si="0"/>
        <v>0.528806011689396</v>
      </c>
      <c r="S22" s="290">
        <f t="shared" si="0"/>
        <v>0.5219340377841819</v>
      </c>
      <c r="T22" s="290">
        <f t="shared" si="0"/>
        <v>0.51719183986208217</v>
      </c>
      <c r="U22" s="290">
        <f t="shared" si="0"/>
        <v>0.50413389796329899</v>
      </c>
    </row>
    <row r="23" spans="1:21">
      <c r="A23" s="289">
        <v>34</v>
      </c>
      <c r="B23" s="217">
        <v>568</v>
      </c>
      <c r="C23" s="217">
        <v>547</v>
      </c>
      <c r="D23" s="217">
        <v>583</v>
      </c>
      <c r="E23" s="217">
        <v>659</v>
      </c>
      <c r="F23" s="217">
        <v>703</v>
      </c>
      <c r="G23" s="217">
        <v>609</v>
      </c>
      <c r="H23" s="217">
        <v>640</v>
      </c>
      <c r="I23" s="217">
        <v>629</v>
      </c>
      <c r="J23" s="217">
        <v>621</v>
      </c>
      <c r="K23" s="218">
        <v>531</v>
      </c>
      <c r="L23" s="290">
        <f t="shared" si="1"/>
        <v>0.97097336661082434</v>
      </c>
      <c r="M23" s="290">
        <f t="shared" si="0"/>
        <v>0.92708721738246158</v>
      </c>
      <c r="N23" s="290">
        <f t="shared" si="0"/>
        <v>0.9594654641805046</v>
      </c>
      <c r="O23" s="290">
        <f t="shared" si="0"/>
        <v>1.0237529322210313</v>
      </c>
      <c r="P23" s="290">
        <f t="shared" si="0"/>
        <v>1.0868724973330655</v>
      </c>
      <c r="Q23" s="290">
        <f t="shared" si="0"/>
        <v>0.94650461595847202</v>
      </c>
      <c r="R23" s="290">
        <f t="shared" si="0"/>
        <v>0.98957850140705705</v>
      </c>
      <c r="S23" s="290">
        <f t="shared" si="0"/>
        <v>1.0070445084854307</v>
      </c>
      <c r="T23" s="290">
        <f t="shared" si="0"/>
        <v>0.99128435973565754</v>
      </c>
      <c r="U23" s="290">
        <f t="shared" si="0"/>
        <v>0.89231699939503928</v>
      </c>
    </row>
    <row r="24" spans="1:21">
      <c r="A24" s="289">
        <v>35</v>
      </c>
      <c r="B24" s="217">
        <v>872</v>
      </c>
      <c r="C24" s="217">
        <v>830</v>
      </c>
      <c r="D24" s="217">
        <v>892</v>
      </c>
      <c r="E24" s="217">
        <v>886</v>
      </c>
      <c r="F24" s="217">
        <v>944</v>
      </c>
      <c r="G24" s="217">
        <v>936</v>
      </c>
      <c r="H24" s="217">
        <v>885</v>
      </c>
      <c r="I24" s="217">
        <v>930</v>
      </c>
      <c r="J24" s="217">
        <v>940</v>
      </c>
      <c r="K24" s="218">
        <v>850</v>
      </c>
      <c r="L24" s="290">
        <f t="shared" si="1"/>
        <v>1.4906492529659132</v>
      </c>
      <c r="M24" s="290">
        <f t="shared" ref="M24:M34" si="2">C24/(C$36-C$35)*100</f>
        <v>1.4067319751872818</v>
      </c>
      <c r="N24" s="290">
        <f t="shared" ref="N24:N34" si="3">D24/(D$36-D$35)*100</f>
        <v>1.4679986175797772</v>
      </c>
      <c r="O24" s="290">
        <f t="shared" ref="O24:O34" si="4">E24/(E$36-E$35)*100</f>
        <v>1.3763962032592316</v>
      </c>
      <c r="P24" s="290">
        <f t="shared" ref="P24:P34" si="5">F24/(F$36-F$35)*100</f>
        <v>1.4594703235880706</v>
      </c>
      <c r="Q24" s="290">
        <f t="shared" ref="Q24:Q34" si="6">G24/(G$36-G$35)*100</f>
        <v>1.4547263063007057</v>
      </c>
      <c r="R24" s="290">
        <f t="shared" ref="R24:R34" si="7">H24/(H$36-H$35)*100</f>
        <v>1.368401521476946</v>
      </c>
      <c r="S24" s="290">
        <f t="shared" ref="S24:S34" si="8">I24/(I$36-I$35)*100</f>
        <v>1.4889529298751201</v>
      </c>
      <c r="T24" s="290">
        <f t="shared" ref="T24:T34" si="9">J24/(J$36-J$35)*100</f>
        <v>1.5004948440443124</v>
      </c>
      <c r="U24" s="290">
        <f t="shared" ref="U24:U34" si="10">K24/(K$36-K$35)*100</f>
        <v>1.4283793775626807</v>
      </c>
    </row>
    <row r="25" spans="1:21">
      <c r="A25" s="289">
        <v>36</v>
      </c>
      <c r="B25" s="217">
        <v>1592</v>
      </c>
      <c r="C25" s="217">
        <v>1596</v>
      </c>
      <c r="D25" s="217">
        <v>1575</v>
      </c>
      <c r="E25" s="217">
        <v>1701</v>
      </c>
      <c r="F25" s="217">
        <v>1675</v>
      </c>
      <c r="G25" s="217">
        <v>1726</v>
      </c>
      <c r="H25" s="217">
        <v>1841</v>
      </c>
      <c r="I25" s="217">
        <v>1710</v>
      </c>
      <c r="J25" s="217">
        <v>1845</v>
      </c>
      <c r="K25" s="218">
        <v>1754</v>
      </c>
      <c r="L25" s="290">
        <f t="shared" si="1"/>
        <v>2.7214605627542823</v>
      </c>
      <c r="M25" s="290">
        <f t="shared" si="2"/>
        <v>2.7049930510830142</v>
      </c>
      <c r="N25" s="290">
        <f t="shared" si="3"/>
        <v>2.5920379178118265</v>
      </c>
      <c r="O25" s="290">
        <f t="shared" si="4"/>
        <v>2.6424942909073961</v>
      </c>
      <c r="P25" s="290">
        <f t="shared" si="5"/>
        <v>2.5896321949258669</v>
      </c>
      <c r="Q25" s="290">
        <f t="shared" si="6"/>
        <v>2.6825401759348484</v>
      </c>
      <c r="R25" s="290">
        <f t="shared" si="7"/>
        <v>2.8465844079537375</v>
      </c>
      <c r="S25" s="290">
        <f t="shared" si="8"/>
        <v>2.7377521613832854</v>
      </c>
      <c r="T25" s="290">
        <f t="shared" si="9"/>
        <v>2.9451201992146347</v>
      </c>
      <c r="U25" s="290">
        <f t="shared" si="10"/>
        <v>2.9475028567587551</v>
      </c>
    </row>
    <row r="26" spans="1:21">
      <c r="A26" s="289">
        <v>37</v>
      </c>
      <c r="B26" s="217">
        <v>3484</v>
      </c>
      <c r="C26" s="217">
        <v>3435</v>
      </c>
      <c r="D26" s="217">
        <v>3572</v>
      </c>
      <c r="E26" s="217">
        <v>3630</v>
      </c>
      <c r="F26" s="217">
        <v>3673</v>
      </c>
      <c r="G26" s="217">
        <v>3689</v>
      </c>
      <c r="H26" s="217">
        <v>3798</v>
      </c>
      <c r="I26" s="217">
        <v>3764</v>
      </c>
      <c r="J26" s="217">
        <v>3860</v>
      </c>
      <c r="K26" s="218">
        <v>3803</v>
      </c>
      <c r="L26" s="290">
        <f t="shared" si="1"/>
        <v>5.9557591712537183</v>
      </c>
      <c r="M26" s="290">
        <f t="shared" si="2"/>
        <v>5.8218365479136303</v>
      </c>
      <c r="N26" s="290">
        <f t="shared" si="3"/>
        <v>5.878577423761171</v>
      </c>
      <c r="O26" s="290">
        <f t="shared" si="4"/>
        <v>5.6391853474390645</v>
      </c>
      <c r="P26" s="290">
        <f t="shared" si="5"/>
        <v>5.6786382399777366</v>
      </c>
      <c r="Q26" s="290">
        <f t="shared" si="6"/>
        <v>5.7334245127599388</v>
      </c>
      <c r="R26" s="290">
        <f t="shared" si="7"/>
        <v>5.872529919287504</v>
      </c>
      <c r="S26" s="290">
        <f t="shared" si="8"/>
        <v>6.0262568043547873</v>
      </c>
      <c r="T26" s="290">
        <f t="shared" si="9"/>
        <v>6.1616064872457939</v>
      </c>
      <c r="U26" s="290">
        <f t="shared" si="10"/>
        <v>6.3907373798480887</v>
      </c>
    </row>
    <row r="27" spans="1:21">
      <c r="A27" s="289">
        <v>38</v>
      </c>
      <c r="B27" s="217">
        <v>8507</v>
      </c>
      <c r="C27" s="217">
        <v>8477</v>
      </c>
      <c r="D27" s="217">
        <v>8908</v>
      </c>
      <c r="E27" s="217">
        <v>9255</v>
      </c>
      <c r="F27" s="217">
        <v>9457</v>
      </c>
      <c r="G27" s="217">
        <v>9430</v>
      </c>
      <c r="H27" s="217">
        <v>9796</v>
      </c>
      <c r="I27" s="217">
        <v>9397</v>
      </c>
      <c r="J27" s="217">
        <v>9700</v>
      </c>
      <c r="K27" s="218">
        <v>9580</v>
      </c>
      <c r="L27" s="290">
        <f t="shared" si="1"/>
        <v>14.542377517180075</v>
      </c>
      <c r="M27" s="290">
        <f t="shared" si="2"/>
        <v>14.36730958272601</v>
      </c>
      <c r="N27" s="290">
        <f t="shared" si="3"/>
        <v>14.660237315471585</v>
      </c>
      <c r="O27" s="290">
        <f t="shared" si="4"/>
        <v>14.377592394090508</v>
      </c>
      <c r="P27" s="290">
        <f t="shared" si="5"/>
        <v>14.620986070097866</v>
      </c>
      <c r="Q27" s="290">
        <f t="shared" si="6"/>
        <v>14.656056697025271</v>
      </c>
      <c r="R27" s="290">
        <f t="shared" si="7"/>
        <v>15.146735937161765</v>
      </c>
      <c r="S27" s="290">
        <f t="shared" si="8"/>
        <v>15.044828690361831</v>
      </c>
      <c r="T27" s="290">
        <f t="shared" si="9"/>
        <v>15.483829773648756</v>
      </c>
      <c r="U27" s="290">
        <f t="shared" si="10"/>
        <v>16.098675808294683</v>
      </c>
    </row>
    <row r="28" spans="1:21">
      <c r="A28" s="289">
        <v>39</v>
      </c>
      <c r="B28" s="217">
        <v>12721</v>
      </c>
      <c r="C28" s="217">
        <v>12906</v>
      </c>
      <c r="D28" s="217">
        <v>13404</v>
      </c>
      <c r="E28" s="217">
        <v>14570</v>
      </c>
      <c r="F28" s="217">
        <v>15269</v>
      </c>
      <c r="G28" s="217">
        <v>15680</v>
      </c>
      <c r="H28" s="217">
        <v>15714</v>
      </c>
      <c r="I28" s="217">
        <v>15932</v>
      </c>
      <c r="J28" s="217">
        <v>16148</v>
      </c>
      <c r="K28" s="218">
        <v>15594</v>
      </c>
      <c r="L28" s="290">
        <f t="shared" si="1"/>
        <v>21.746042599747</v>
      </c>
      <c r="M28" s="290">
        <f t="shared" si="2"/>
        <v>21.873834785261518</v>
      </c>
      <c r="N28" s="290">
        <f t="shared" si="3"/>
        <v>22.059476984349029</v>
      </c>
      <c r="O28" s="290">
        <f t="shared" si="4"/>
        <v>22.634416119059825</v>
      </c>
      <c r="P28" s="290">
        <f t="shared" si="5"/>
        <v>23.606623274222724</v>
      </c>
      <c r="Q28" s="290">
        <f t="shared" si="6"/>
        <v>24.369774020080197</v>
      </c>
      <c r="R28" s="290">
        <f t="shared" si="7"/>
        <v>24.297244642360145</v>
      </c>
      <c r="S28" s="290">
        <f t="shared" si="8"/>
        <v>25.507524815882164</v>
      </c>
      <c r="T28" s="290">
        <f t="shared" si="9"/>
        <v>25.776585895348465</v>
      </c>
      <c r="U28" s="290">
        <f t="shared" si="10"/>
        <v>26.204880016132286</v>
      </c>
    </row>
    <row r="29" spans="1:21">
      <c r="A29" s="289">
        <v>40</v>
      </c>
      <c r="B29" s="217">
        <v>17916</v>
      </c>
      <c r="C29" s="217">
        <v>18178</v>
      </c>
      <c r="D29" s="217">
        <v>18795</v>
      </c>
      <c r="E29" s="217">
        <v>19874</v>
      </c>
      <c r="F29" s="217">
        <v>19634</v>
      </c>
      <c r="G29" s="217">
        <v>18966</v>
      </c>
      <c r="H29" s="217">
        <v>18927</v>
      </c>
      <c r="I29" s="217">
        <v>17954</v>
      </c>
      <c r="J29" s="217">
        <v>17701</v>
      </c>
      <c r="K29" s="218">
        <v>16602</v>
      </c>
      <c r="L29" s="290">
        <f t="shared" si="1"/>
        <v>30.626688091900579</v>
      </c>
      <c r="M29" s="290">
        <f t="shared" si="2"/>
        <v>30.809125114402903</v>
      </c>
      <c r="N29" s="290">
        <f t="shared" si="3"/>
        <v>30.931652485887795</v>
      </c>
      <c r="O29" s="290">
        <f t="shared" si="4"/>
        <v>30.874151403582356</v>
      </c>
      <c r="P29" s="290">
        <f t="shared" si="5"/>
        <v>30.355127471745952</v>
      </c>
      <c r="Q29" s="290">
        <f t="shared" si="6"/>
        <v>29.476858039849553</v>
      </c>
      <c r="R29" s="290">
        <f t="shared" si="7"/>
        <v>29.26523796270526</v>
      </c>
      <c r="S29" s="290">
        <f t="shared" si="8"/>
        <v>28.744796669868716</v>
      </c>
      <c r="T29" s="290">
        <f t="shared" si="9"/>
        <v>28.25559493024295</v>
      </c>
      <c r="U29" s="290">
        <f t="shared" si="10"/>
        <v>27.898769913288966</v>
      </c>
    </row>
    <row r="30" spans="1:21">
      <c r="A30" s="289">
        <v>41</v>
      </c>
      <c r="B30" s="217">
        <v>9688</v>
      </c>
      <c r="C30" s="217">
        <v>9756</v>
      </c>
      <c r="D30" s="217">
        <v>9860</v>
      </c>
      <c r="E30" s="217">
        <v>10497</v>
      </c>
      <c r="F30" s="217">
        <v>9904</v>
      </c>
      <c r="G30" s="217">
        <v>10104</v>
      </c>
      <c r="H30" s="217">
        <v>9920</v>
      </c>
      <c r="I30" s="217">
        <v>9293</v>
      </c>
      <c r="J30" s="217">
        <v>9118</v>
      </c>
      <c r="K30" s="218">
        <v>8368</v>
      </c>
      <c r="L30" s="290">
        <f t="shared" si="1"/>
        <v>16.561249957263495</v>
      </c>
      <c r="M30" s="290">
        <f t="shared" si="2"/>
        <v>16.535032710755569</v>
      </c>
      <c r="N30" s="290">
        <f t="shared" si="3"/>
        <v>16.226980234682291</v>
      </c>
      <c r="O30" s="290">
        <f t="shared" si="4"/>
        <v>16.307032669991145</v>
      </c>
      <c r="P30" s="290">
        <f t="shared" si="5"/>
        <v>15.312070005101964</v>
      </c>
      <c r="Q30" s="290">
        <f t="shared" si="6"/>
        <v>15.703583973143514</v>
      </c>
      <c r="R30" s="290">
        <f t="shared" si="7"/>
        <v>15.338466771809383</v>
      </c>
      <c r="S30" s="290">
        <f t="shared" si="8"/>
        <v>14.878322126160743</v>
      </c>
      <c r="T30" s="290">
        <f t="shared" si="9"/>
        <v>14.554799987229829</v>
      </c>
      <c r="U30" s="290">
        <f t="shared" si="10"/>
        <v>14.061974860522955</v>
      </c>
    </row>
    <row r="31" spans="1:21">
      <c r="A31" s="289">
        <v>42</v>
      </c>
      <c r="B31" s="217">
        <v>1562</v>
      </c>
      <c r="C31" s="217">
        <v>1703</v>
      </c>
      <c r="D31" s="217">
        <v>1600</v>
      </c>
      <c r="E31" s="217">
        <v>1728</v>
      </c>
      <c r="F31" s="217">
        <v>1712</v>
      </c>
      <c r="G31" s="217">
        <v>1535</v>
      </c>
      <c r="H31" s="217">
        <v>1529</v>
      </c>
      <c r="I31" s="217">
        <v>1360</v>
      </c>
      <c r="J31" s="217">
        <v>1225</v>
      </c>
      <c r="K31" s="218">
        <v>1063</v>
      </c>
      <c r="L31" s="290">
        <f t="shared" si="1"/>
        <v>2.6701767581797666</v>
      </c>
      <c r="M31" s="290">
        <f t="shared" si="2"/>
        <v>2.8863428358360732</v>
      </c>
      <c r="N31" s="290">
        <f t="shared" si="3"/>
        <v>2.6331813768247123</v>
      </c>
      <c r="O31" s="290">
        <f t="shared" si="4"/>
        <v>2.6844386447313231</v>
      </c>
      <c r="P31" s="290">
        <f t="shared" si="5"/>
        <v>2.6468360105749755</v>
      </c>
      <c r="Q31" s="290">
        <f t="shared" si="6"/>
        <v>2.3856889745422896</v>
      </c>
      <c r="R31" s="290">
        <f t="shared" si="7"/>
        <v>2.3641648885177968</v>
      </c>
      <c r="S31" s="290">
        <f t="shared" si="8"/>
        <v>2.1773935318603903</v>
      </c>
      <c r="T31" s="290">
        <f t="shared" si="9"/>
        <v>1.9554321105896624</v>
      </c>
      <c r="U31" s="290">
        <f t="shared" si="10"/>
        <v>1.7863144451166231</v>
      </c>
    </row>
    <row r="32" spans="1:21">
      <c r="A32" s="289">
        <v>43</v>
      </c>
      <c r="B32" s="217">
        <v>132</v>
      </c>
      <c r="C32" s="217">
        <v>136</v>
      </c>
      <c r="D32" s="217">
        <v>126</v>
      </c>
      <c r="E32" s="217">
        <v>115</v>
      </c>
      <c r="F32" s="217">
        <v>113</v>
      </c>
      <c r="G32" s="217">
        <v>112</v>
      </c>
      <c r="H32" s="217">
        <v>105</v>
      </c>
      <c r="I32" s="217">
        <v>94</v>
      </c>
      <c r="J32" s="217">
        <v>65</v>
      </c>
      <c r="K32" s="218">
        <v>48</v>
      </c>
      <c r="L32" s="290">
        <f t="shared" si="1"/>
        <v>0.22564874012786762</v>
      </c>
      <c r="M32" s="290">
        <f t="shared" si="2"/>
        <v>0.23050066099454253</v>
      </c>
      <c r="N32" s="290">
        <f t="shared" si="3"/>
        <v>0.20736303342494608</v>
      </c>
      <c r="O32" s="290">
        <f t="shared" si="4"/>
        <v>0.17865187739820726</v>
      </c>
      <c r="P32" s="290">
        <f t="shared" si="5"/>
        <v>0.17470354509052116</v>
      </c>
      <c r="Q32" s="290">
        <f t="shared" si="6"/>
        <v>0.17406981442914427</v>
      </c>
      <c r="R32" s="290">
        <f t="shared" si="7"/>
        <v>0.16235272288709529</v>
      </c>
      <c r="S32" s="290">
        <f t="shared" si="8"/>
        <v>0.15049631764329172</v>
      </c>
      <c r="T32" s="290">
        <f t="shared" si="9"/>
        <v>0.10375762219455352</v>
      </c>
      <c r="U32" s="290">
        <f t="shared" si="10"/>
        <v>8.0661423674127847E-2</v>
      </c>
    </row>
    <row r="33" spans="1:24">
      <c r="A33" s="289">
        <v>44</v>
      </c>
      <c r="B33" s="217">
        <v>50</v>
      </c>
      <c r="C33" s="217">
        <v>47</v>
      </c>
      <c r="D33" s="217">
        <v>49</v>
      </c>
      <c r="E33" s="217">
        <v>48</v>
      </c>
      <c r="F33" s="217">
        <v>46</v>
      </c>
      <c r="G33" s="217">
        <v>31</v>
      </c>
      <c r="H33" s="217">
        <v>37</v>
      </c>
      <c r="I33" s="217">
        <v>25</v>
      </c>
      <c r="J33" s="217">
        <v>14</v>
      </c>
      <c r="K33" s="218">
        <v>18</v>
      </c>
      <c r="L33" s="290">
        <f t="shared" si="1"/>
        <v>8.5473007624192271E-2</v>
      </c>
      <c r="M33" s="290">
        <f t="shared" si="2"/>
        <v>7.965831666723161E-2</v>
      </c>
      <c r="N33" s="290">
        <f t="shared" si="3"/>
        <v>8.0641179665256815E-2</v>
      </c>
      <c r="O33" s="290">
        <f t="shared" si="4"/>
        <v>7.4567740131425642E-2</v>
      </c>
      <c r="P33" s="290">
        <f t="shared" si="5"/>
        <v>7.1118257293486503E-2</v>
      </c>
      <c r="Q33" s="290">
        <f t="shared" si="6"/>
        <v>4.8180037922352426E-2</v>
      </c>
      <c r="R33" s="290">
        <f t="shared" si="7"/>
        <v>5.7210007112595482E-2</v>
      </c>
      <c r="S33" s="290">
        <f t="shared" si="8"/>
        <v>4.0025616394492473E-2</v>
      </c>
      <c r="T33" s="290">
        <f t="shared" si="9"/>
        <v>2.2347795549596143E-2</v>
      </c>
      <c r="U33" s="290">
        <f t="shared" si="10"/>
        <v>3.0248033877797946E-2</v>
      </c>
    </row>
    <row r="34" spans="1:24">
      <c r="A34" s="289" t="s">
        <v>242</v>
      </c>
      <c r="B34" s="217">
        <v>40</v>
      </c>
      <c r="C34" s="217">
        <v>35</v>
      </c>
      <c r="D34" s="217">
        <v>30</v>
      </c>
      <c r="E34" s="217">
        <v>38</v>
      </c>
      <c r="F34" s="217">
        <v>52</v>
      </c>
      <c r="G34" s="217">
        <v>38</v>
      </c>
      <c r="H34" s="217">
        <v>37</v>
      </c>
      <c r="I34" s="217">
        <v>34</v>
      </c>
      <c r="J34" s="217">
        <v>33</v>
      </c>
      <c r="K34" s="218">
        <v>21</v>
      </c>
      <c r="L34" s="290">
        <f t="shared" si="1"/>
        <v>6.837840609935382E-2</v>
      </c>
      <c r="M34" s="290">
        <f t="shared" si="2"/>
        <v>5.9320023050066097E-2</v>
      </c>
      <c r="N34" s="290">
        <f t="shared" si="3"/>
        <v>4.9372150815463353E-2</v>
      </c>
      <c r="O34" s="290">
        <f t="shared" si="4"/>
        <v>5.9032794270711966E-2</v>
      </c>
      <c r="P34" s="290">
        <f t="shared" si="5"/>
        <v>8.0394551723071694E-2</v>
      </c>
      <c r="Q34" s="290">
        <f t="shared" si="6"/>
        <v>5.9059401324173949E-2</v>
      </c>
      <c r="R34" s="290">
        <f t="shared" si="7"/>
        <v>5.7210007112595482E-2</v>
      </c>
      <c r="S34" s="290">
        <f t="shared" si="8"/>
        <v>5.443483829650976E-2</v>
      </c>
      <c r="T34" s="290">
        <f t="shared" si="9"/>
        <v>5.2676946652619482E-2</v>
      </c>
      <c r="U34" s="290">
        <f t="shared" si="10"/>
        <v>3.5289372857430931E-2</v>
      </c>
    </row>
    <row r="35" spans="1:24">
      <c r="A35" s="291" t="s">
        <v>50</v>
      </c>
      <c r="B35" s="217">
        <v>120</v>
      </c>
      <c r="C35" s="217">
        <v>74</v>
      </c>
      <c r="D35" s="217">
        <v>88</v>
      </c>
      <c r="E35" s="217">
        <v>126</v>
      </c>
      <c r="F35" s="217">
        <v>251</v>
      </c>
      <c r="G35" s="217">
        <v>198</v>
      </c>
      <c r="H35" s="217">
        <v>198</v>
      </c>
      <c r="I35" s="217">
        <v>181</v>
      </c>
      <c r="J35" s="217">
        <v>123</v>
      </c>
      <c r="K35" s="218">
        <v>112</v>
      </c>
      <c r="L35" s="292" t="s">
        <v>83</v>
      </c>
      <c r="M35" s="292" t="s">
        <v>83</v>
      </c>
      <c r="N35" s="292" t="s">
        <v>83</v>
      </c>
      <c r="O35" s="292" t="s">
        <v>83</v>
      </c>
      <c r="P35" s="292" t="s">
        <v>83</v>
      </c>
      <c r="Q35" s="292" t="s">
        <v>83</v>
      </c>
      <c r="R35" s="292" t="s">
        <v>83</v>
      </c>
      <c r="S35" s="292" t="s">
        <v>83</v>
      </c>
      <c r="T35" s="292" t="s">
        <v>83</v>
      </c>
      <c r="U35" s="292" t="s">
        <v>83</v>
      </c>
    </row>
    <row r="36" spans="1:24">
      <c r="A36" s="286" t="s">
        <v>43</v>
      </c>
      <c r="B36" s="286">
        <v>58618</v>
      </c>
      <c r="C36" s="286">
        <v>59076</v>
      </c>
      <c r="D36" s="286">
        <v>60851</v>
      </c>
      <c r="E36" s="286">
        <v>64497</v>
      </c>
      <c r="F36" s="286">
        <v>64932</v>
      </c>
      <c r="G36" s="286">
        <v>64540</v>
      </c>
      <c r="H36" s="286">
        <v>64872</v>
      </c>
      <c r="I36" s="286">
        <v>62641</v>
      </c>
      <c r="J36" s="286">
        <v>62769</v>
      </c>
      <c r="K36" s="287">
        <v>59620</v>
      </c>
      <c r="L36" s="288">
        <v>100</v>
      </c>
      <c r="M36" s="288">
        <v>100</v>
      </c>
      <c r="N36" s="288">
        <v>100</v>
      </c>
      <c r="O36" s="288">
        <v>100</v>
      </c>
      <c r="P36" s="288">
        <v>100</v>
      </c>
      <c r="Q36" s="288">
        <v>100</v>
      </c>
      <c r="R36" s="288">
        <v>100</v>
      </c>
      <c r="S36" s="288">
        <v>100</v>
      </c>
      <c r="T36" s="288">
        <v>100</v>
      </c>
      <c r="U36" s="288">
        <v>100</v>
      </c>
    </row>
    <row r="37" spans="1:24">
      <c r="C37" s="46"/>
      <c r="D37" s="46"/>
      <c r="E37" s="46"/>
      <c r="F37" s="46"/>
      <c r="G37" s="46"/>
      <c r="H37" s="46"/>
      <c r="I37" s="46"/>
      <c r="J37" s="46"/>
      <c r="K37" s="46"/>
    </row>
    <row r="39" spans="1:24" s="49" customFormat="1" ht="18" customHeight="1">
      <c r="A39" s="60" t="str">
        <f>Contents!B52</f>
        <v>Table 42: Number and percentage of babies born preterm, by maternal age group, baby ethnic group, baby deprivation quintile of residence and baby DHB of residence, 2009–2013</v>
      </c>
    </row>
    <row r="40" spans="1:24" ht="15" customHeight="1">
      <c r="A40" s="390" t="s">
        <v>58</v>
      </c>
      <c r="B40" s="410" t="s">
        <v>342</v>
      </c>
      <c r="C40" s="410"/>
      <c r="D40" s="410"/>
      <c r="E40" s="410"/>
      <c r="F40" s="411"/>
      <c r="G40" s="412" t="s">
        <v>343</v>
      </c>
      <c r="H40" s="410"/>
      <c r="I40" s="410"/>
      <c r="J40" s="410"/>
      <c r="K40" s="411"/>
      <c r="L40" s="412" t="s">
        <v>338</v>
      </c>
      <c r="M40" s="410"/>
      <c r="N40" s="410"/>
      <c r="O40" s="410"/>
      <c r="P40" s="410"/>
      <c r="Q40" s="80"/>
      <c r="T40" s="54"/>
      <c r="U40" s="54"/>
      <c r="V40" s="54"/>
      <c r="W40" s="54"/>
      <c r="X40" s="54"/>
    </row>
    <row r="41" spans="1:24" ht="15" customHeight="1">
      <c r="A41" s="383"/>
      <c r="B41" s="94">
        <v>2009</v>
      </c>
      <c r="C41" s="94">
        <v>2010</v>
      </c>
      <c r="D41" s="94">
        <v>2011</v>
      </c>
      <c r="E41" s="94">
        <v>2012</v>
      </c>
      <c r="F41" s="130">
        <v>2013</v>
      </c>
      <c r="G41" s="94">
        <v>2009</v>
      </c>
      <c r="H41" s="94">
        <v>2010</v>
      </c>
      <c r="I41" s="94">
        <v>2011</v>
      </c>
      <c r="J41" s="94">
        <v>2012</v>
      </c>
      <c r="K41" s="130">
        <v>2013</v>
      </c>
      <c r="L41" s="94">
        <v>2009</v>
      </c>
      <c r="M41" s="94">
        <v>2010</v>
      </c>
      <c r="N41" s="94">
        <v>2011</v>
      </c>
      <c r="O41" s="94">
        <v>2012</v>
      </c>
      <c r="P41" s="94">
        <v>2013</v>
      </c>
      <c r="Q41" s="78"/>
      <c r="T41" s="54"/>
      <c r="U41" s="54"/>
      <c r="V41" s="54"/>
      <c r="W41" s="54"/>
      <c r="X41" s="54"/>
    </row>
    <row r="42" spans="1:24" s="54" customFormat="1">
      <c r="A42" s="22" t="s">
        <v>243</v>
      </c>
      <c r="B42" s="31"/>
      <c r="C42" s="31"/>
      <c r="D42" s="31"/>
      <c r="E42" s="31"/>
      <c r="F42" s="22"/>
      <c r="G42" s="22"/>
      <c r="H42" s="22"/>
      <c r="I42" s="22"/>
      <c r="J42" s="22"/>
      <c r="K42" s="22"/>
      <c r="L42" s="22"/>
      <c r="M42" s="22"/>
      <c r="N42" s="22"/>
      <c r="O42" s="22"/>
      <c r="P42" s="22"/>
      <c r="Q42" s="78"/>
    </row>
    <row r="43" spans="1:24" s="54" customFormat="1">
      <c r="A43" s="44" t="s">
        <v>43</v>
      </c>
      <c r="B43" s="44">
        <v>4757</v>
      </c>
      <c r="C43" s="44">
        <v>4811</v>
      </c>
      <c r="D43" s="44">
        <v>4607</v>
      </c>
      <c r="E43" s="44">
        <v>4782</v>
      </c>
      <c r="F43" s="44">
        <v>4411</v>
      </c>
      <c r="G43" s="25">
        <f>B43/L43*100</f>
        <v>7.393304528923565</v>
      </c>
      <c r="H43" s="24">
        <f t="shared" ref="H43:K43" si="11">C43/M43*100</f>
        <v>7.4388471410458612</v>
      </c>
      <c r="I43" s="24">
        <f t="shared" si="11"/>
        <v>7.3759205891770732</v>
      </c>
      <c r="J43" s="24">
        <f t="shared" si="11"/>
        <v>7.6333684512977689</v>
      </c>
      <c r="K43" s="38">
        <f t="shared" si="11"/>
        <v>7.4124487463870405</v>
      </c>
      <c r="L43" s="44">
        <v>64342</v>
      </c>
      <c r="M43" s="44">
        <v>64674</v>
      </c>
      <c r="N43" s="44">
        <v>62460</v>
      </c>
      <c r="O43" s="44">
        <v>62646</v>
      </c>
      <c r="P43" s="44">
        <v>59508</v>
      </c>
      <c r="Q43" s="78"/>
    </row>
    <row r="44" spans="1:24">
      <c r="A44" s="22" t="s">
        <v>234</v>
      </c>
      <c r="B44" s="22"/>
      <c r="C44" s="22"/>
      <c r="D44" s="22"/>
      <c r="E44" s="22"/>
      <c r="F44" s="22"/>
      <c r="G44" s="22"/>
      <c r="H44" s="22"/>
      <c r="I44" s="22"/>
      <c r="J44" s="22"/>
      <c r="K44" s="22"/>
      <c r="L44" s="22"/>
      <c r="M44" s="22"/>
      <c r="N44" s="22"/>
      <c r="O44" s="22"/>
      <c r="P44" s="22"/>
      <c r="Q44" s="78"/>
    </row>
    <row r="45" spans="1:24">
      <c r="A45" s="217" t="s">
        <v>60</v>
      </c>
      <c r="B45" s="50">
        <v>393</v>
      </c>
      <c r="C45" s="50">
        <v>365</v>
      </c>
      <c r="D45" s="50">
        <v>320</v>
      </c>
      <c r="E45" s="50">
        <v>311</v>
      </c>
      <c r="F45" s="51">
        <v>294</v>
      </c>
      <c r="G45" s="26">
        <f t="shared" ref="G45:K50" si="12">B45/L45*100</f>
        <v>8.1687798794429423</v>
      </c>
      <c r="H45" s="27">
        <f t="shared" si="12"/>
        <v>8.0414188147168986</v>
      </c>
      <c r="I45" s="27">
        <f t="shared" si="12"/>
        <v>7.8992841273759566</v>
      </c>
      <c r="J45" s="27">
        <f t="shared" si="12"/>
        <v>8.0444904293843766</v>
      </c>
      <c r="K45" s="33">
        <f t="shared" si="12"/>
        <v>8.8474270237736992</v>
      </c>
      <c r="L45" s="50">
        <v>4811</v>
      </c>
      <c r="M45" s="50">
        <v>4539</v>
      </c>
      <c r="N45" s="50">
        <v>4051</v>
      </c>
      <c r="O45" s="50">
        <v>3866</v>
      </c>
      <c r="P45" s="50">
        <v>3323</v>
      </c>
      <c r="Q45" s="78"/>
      <c r="R45" s="78"/>
      <c r="S45" s="78"/>
      <c r="T45" s="78"/>
      <c r="U45" s="78"/>
    </row>
    <row r="46" spans="1:24">
      <c r="A46" s="217" t="s">
        <v>44</v>
      </c>
      <c r="B46" s="50">
        <v>879</v>
      </c>
      <c r="C46" s="50">
        <v>887</v>
      </c>
      <c r="D46" s="50">
        <v>831</v>
      </c>
      <c r="E46" s="50">
        <v>815</v>
      </c>
      <c r="F46" s="51">
        <v>803</v>
      </c>
      <c r="G46" s="26">
        <f t="shared" si="12"/>
        <v>7.3815922069197182</v>
      </c>
      <c r="H46" s="27">
        <f t="shared" si="12"/>
        <v>7.3677215715590991</v>
      </c>
      <c r="I46" s="27">
        <f t="shared" si="12"/>
        <v>7.0537305831423485</v>
      </c>
      <c r="J46" s="27">
        <f t="shared" si="12"/>
        <v>7.1278642644743746</v>
      </c>
      <c r="K46" s="33">
        <f t="shared" si="12"/>
        <v>7.4084325122243753</v>
      </c>
      <c r="L46" s="50">
        <v>11908</v>
      </c>
      <c r="M46" s="50">
        <v>12039</v>
      </c>
      <c r="N46" s="50">
        <v>11781</v>
      </c>
      <c r="O46" s="50">
        <v>11434</v>
      </c>
      <c r="P46" s="50">
        <v>10839</v>
      </c>
      <c r="Q46" s="78"/>
    </row>
    <row r="47" spans="1:24">
      <c r="A47" s="217" t="s">
        <v>40</v>
      </c>
      <c r="B47" s="50">
        <v>1072</v>
      </c>
      <c r="C47" s="50">
        <v>1057</v>
      </c>
      <c r="D47" s="50">
        <v>1050</v>
      </c>
      <c r="E47" s="50">
        <v>1146</v>
      </c>
      <c r="F47" s="51">
        <v>1069</v>
      </c>
      <c r="G47" s="26">
        <f t="shared" si="12"/>
        <v>6.8063492063492061</v>
      </c>
      <c r="H47" s="27">
        <f t="shared" si="12"/>
        <v>6.5705227823708583</v>
      </c>
      <c r="I47" s="27">
        <f t="shared" si="12"/>
        <v>6.7036966098448572</v>
      </c>
      <c r="J47" s="27">
        <f t="shared" si="12"/>
        <v>7.1764042832988917</v>
      </c>
      <c r="K47" s="33">
        <f t="shared" si="12"/>
        <v>6.9388549915617297</v>
      </c>
      <c r="L47" s="50">
        <v>15750</v>
      </c>
      <c r="M47" s="50">
        <v>16087</v>
      </c>
      <c r="N47" s="50">
        <v>15663</v>
      </c>
      <c r="O47" s="50">
        <v>15969</v>
      </c>
      <c r="P47" s="50">
        <v>15406</v>
      </c>
      <c r="Q47" s="78"/>
    </row>
    <row r="48" spans="1:24">
      <c r="A48" s="217" t="s">
        <v>41</v>
      </c>
      <c r="B48" s="50">
        <v>1245</v>
      </c>
      <c r="C48" s="50">
        <v>1269</v>
      </c>
      <c r="D48" s="50">
        <v>1240</v>
      </c>
      <c r="E48" s="50">
        <v>1227</v>
      </c>
      <c r="F48" s="51">
        <v>1111</v>
      </c>
      <c r="G48" s="26">
        <f t="shared" si="12"/>
        <v>7.0754716981132075</v>
      </c>
      <c r="H48" s="27">
        <f t="shared" si="12"/>
        <v>7.0937447593493212</v>
      </c>
      <c r="I48" s="27">
        <f t="shared" si="12"/>
        <v>7.1182548794489096</v>
      </c>
      <c r="J48" s="27">
        <f t="shared" si="12"/>
        <v>7.0114285714285716</v>
      </c>
      <c r="K48" s="33">
        <f t="shared" si="12"/>
        <v>6.5503213253935506</v>
      </c>
      <c r="L48" s="50">
        <v>17596</v>
      </c>
      <c r="M48" s="50">
        <v>17889</v>
      </c>
      <c r="N48" s="50">
        <v>17420</v>
      </c>
      <c r="O48" s="50">
        <v>17500</v>
      </c>
      <c r="P48" s="50">
        <v>16961</v>
      </c>
      <c r="Q48" s="78"/>
    </row>
    <row r="49" spans="1:17">
      <c r="A49" s="217" t="s">
        <v>42</v>
      </c>
      <c r="B49" s="50">
        <v>898</v>
      </c>
      <c r="C49" s="50">
        <v>928</v>
      </c>
      <c r="D49" s="50">
        <v>886</v>
      </c>
      <c r="E49" s="50">
        <v>843</v>
      </c>
      <c r="F49" s="51">
        <v>811</v>
      </c>
      <c r="G49" s="26">
        <f t="shared" si="12"/>
        <v>7.7433819091144258</v>
      </c>
      <c r="H49" s="27">
        <f t="shared" si="12"/>
        <v>8.2371737972661112</v>
      </c>
      <c r="I49" s="27">
        <f t="shared" si="12"/>
        <v>8.1523739418476264</v>
      </c>
      <c r="J49" s="27">
        <f t="shared" si="12"/>
        <v>8.0615855407860764</v>
      </c>
      <c r="K49" s="33">
        <f t="shared" si="12"/>
        <v>7.9494216820231332</v>
      </c>
      <c r="L49" s="50">
        <v>11597</v>
      </c>
      <c r="M49" s="50">
        <v>11266</v>
      </c>
      <c r="N49" s="50">
        <v>10868</v>
      </c>
      <c r="O49" s="50">
        <v>10457</v>
      </c>
      <c r="P49" s="50">
        <v>10202</v>
      </c>
      <c r="Q49" s="78"/>
    </row>
    <row r="50" spans="1:17">
      <c r="A50" s="217" t="s">
        <v>38</v>
      </c>
      <c r="B50" s="50">
        <v>230</v>
      </c>
      <c r="C50" s="50">
        <v>259</v>
      </c>
      <c r="D50" s="50">
        <v>247</v>
      </c>
      <c r="E50" s="50">
        <v>283</v>
      </c>
      <c r="F50" s="51">
        <v>280</v>
      </c>
      <c r="G50" s="26">
        <f t="shared" si="12"/>
        <v>9.2221331194867684</v>
      </c>
      <c r="H50" s="27">
        <f t="shared" si="12"/>
        <v>9.7040089921318859</v>
      </c>
      <c r="I50" s="27">
        <f t="shared" si="12"/>
        <v>9.6409055425448855</v>
      </c>
      <c r="J50" s="27">
        <f t="shared" si="12"/>
        <v>10.575485799701047</v>
      </c>
      <c r="K50" s="33">
        <f t="shared" si="12"/>
        <v>10.794140323824211</v>
      </c>
      <c r="L50" s="50">
        <v>2494</v>
      </c>
      <c r="M50" s="50">
        <v>2669</v>
      </c>
      <c r="N50" s="50">
        <v>2562</v>
      </c>
      <c r="O50" s="50">
        <v>2676</v>
      </c>
      <c r="P50" s="50">
        <v>2594</v>
      </c>
      <c r="Q50" s="78"/>
    </row>
    <row r="51" spans="1:17" ht="12.75">
      <c r="A51" s="217" t="s">
        <v>50</v>
      </c>
      <c r="B51" s="50">
        <v>40</v>
      </c>
      <c r="C51" s="50">
        <v>46</v>
      </c>
      <c r="D51" s="50">
        <v>33</v>
      </c>
      <c r="E51" s="50">
        <v>157</v>
      </c>
      <c r="F51" s="51">
        <v>43</v>
      </c>
      <c r="G51" s="48" t="s">
        <v>83</v>
      </c>
      <c r="H51" s="48" t="s">
        <v>83</v>
      </c>
      <c r="I51" s="48" t="s">
        <v>83</v>
      </c>
      <c r="J51" s="48" t="s">
        <v>83</v>
      </c>
      <c r="K51" s="42" t="s">
        <v>83</v>
      </c>
      <c r="L51" s="43">
        <v>186</v>
      </c>
      <c r="M51" s="43">
        <v>185</v>
      </c>
      <c r="N51" s="43">
        <v>115</v>
      </c>
      <c r="O51" s="43">
        <v>744</v>
      </c>
      <c r="P51" s="43">
        <v>183</v>
      </c>
      <c r="Q51" s="53"/>
    </row>
    <row r="52" spans="1:17">
      <c r="A52" s="22" t="s">
        <v>61</v>
      </c>
      <c r="B52" s="31"/>
      <c r="C52" s="31"/>
      <c r="D52" s="31"/>
      <c r="E52" s="31"/>
      <c r="F52" s="22"/>
      <c r="G52" s="22"/>
      <c r="H52" s="22"/>
      <c r="I52" s="22"/>
      <c r="J52" s="22"/>
      <c r="K52" s="22"/>
      <c r="L52" s="22"/>
      <c r="M52" s="22"/>
      <c r="N52" s="22"/>
      <c r="O52" s="22"/>
      <c r="P52" s="22"/>
      <c r="Q52" s="78"/>
    </row>
    <row r="53" spans="1:17">
      <c r="A53" s="50" t="s">
        <v>62</v>
      </c>
      <c r="B53" s="50">
        <v>1363</v>
      </c>
      <c r="C53" s="50">
        <v>1404</v>
      </c>
      <c r="D53" s="50">
        <v>1298</v>
      </c>
      <c r="E53" s="50">
        <v>1380</v>
      </c>
      <c r="F53" s="51">
        <v>1303</v>
      </c>
      <c r="G53" s="26">
        <f t="shared" ref="G53:K56" si="13">B53/L53*100</f>
        <v>7.9078672545834294</v>
      </c>
      <c r="H53" s="27">
        <f t="shared" si="13"/>
        <v>8.0736055204140325</v>
      </c>
      <c r="I53" s="27">
        <f t="shared" si="13"/>
        <v>7.6996084944833312</v>
      </c>
      <c r="J53" s="27">
        <f t="shared" si="13"/>
        <v>8.2230961744726496</v>
      </c>
      <c r="K53" s="33">
        <f t="shared" si="13"/>
        <v>8.2635717909690509</v>
      </c>
      <c r="L53" s="50">
        <v>17236</v>
      </c>
      <c r="M53" s="50">
        <v>17390</v>
      </c>
      <c r="N53" s="50">
        <v>16858</v>
      </c>
      <c r="O53" s="50">
        <v>16782</v>
      </c>
      <c r="P53" s="50">
        <v>15768</v>
      </c>
      <c r="Q53" s="78"/>
    </row>
    <row r="54" spans="1:17">
      <c r="A54" s="50" t="s">
        <v>90</v>
      </c>
      <c r="B54" s="50">
        <v>483</v>
      </c>
      <c r="C54" s="50">
        <v>495</v>
      </c>
      <c r="D54" s="50">
        <v>519</v>
      </c>
      <c r="E54" s="50">
        <v>484</v>
      </c>
      <c r="F54" s="51">
        <v>461</v>
      </c>
      <c r="G54" s="26">
        <f t="shared" si="13"/>
        <v>6.5947569634079741</v>
      </c>
      <c r="H54" s="27">
        <f t="shared" si="13"/>
        <v>6.6873817887057552</v>
      </c>
      <c r="I54" s="27">
        <f t="shared" si="13"/>
        <v>7.2975253093363337</v>
      </c>
      <c r="J54" s="27">
        <f t="shared" si="13"/>
        <v>6.9142857142857146</v>
      </c>
      <c r="K54" s="33">
        <f t="shared" si="13"/>
        <v>7.1517219981383802</v>
      </c>
      <c r="L54" s="50">
        <v>7324</v>
      </c>
      <c r="M54" s="50">
        <v>7402</v>
      </c>
      <c r="N54" s="50">
        <v>7112</v>
      </c>
      <c r="O54" s="50">
        <v>7000</v>
      </c>
      <c r="P54" s="50">
        <v>6446</v>
      </c>
      <c r="Q54" s="78"/>
    </row>
    <row r="55" spans="1:17">
      <c r="A55" s="50" t="s">
        <v>47</v>
      </c>
      <c r="B55" s="50">
        <v>443</v>
      </c>
      <c r="C55" s="50">
        <v>452</v>
      </c>
      <c r="D55" s="50">
        <v>491</v>
      </c>
      <c r="E55" s="50">
        <v>621</v>
      </c>
      <c r="F55" s="51">
        <v>568</v>
      </c>
      <c r="G55" s="26">
        <f t="shared" si="13"/>
        <v>6.8122405043825927</v>
      </c>
      <c r="H55" s="27">
        <f t="shared" si="13"/>
        <v>6.4122570577386862</v>
      </c>
      <c r="I55" s="27">
        <f t="shared" si="13"/>
        <v>6.7149890590809624</v>
      </c>
      <c r="J55" s="27">
        <f t="shared" si="13"/>
        <v>7.2033406797355299</v>
      </c>
      <c r="K55" s="33">
        <f t="shared" si="13"/>
        <v>6.8334937439846009</v>
      </c>
      <c r="L55" s="50">
        <v>6503</v>
      </c>
      <c r="M55" s="50">
        <v>7049</v>
      </c>
      <c r="N55" s="50">
        <v>7312</v>
      </c>
      <c r="O55" s="50">
        <v>8621</v>
      </c>
      <c r="P55" s="50">
        <v>8312</v>
      </c>
      <c r="Q55" s="78"/>
    </row>
    <row r="56" spans="1:17">
      <c r="A56" s="50" t="s">
        <v>51</v>
      </c>
      <c r="B56" s="50">
        <v>2455</v>
      </c>
      <c r="C56" s="50">
        <v>2439</v>
      </c>
      <c r="D56" s="50">
        <v>2286</v>
      </c>
      <c r="E56" s="50">
        <v>2280</v>
      </c>
      <c r="F56" s="51">
        <v>2066</v>
      </c>
      <c r="G56" s="26">
        <f t="shared" si="13"/>
        <v>7.405508129468191</v>
      </c>
      <c r="H56" s="27">
        <f t="shared" si="13"/>
        <v>7.4514236832457534</v>
      </c>
      <c r="I56" s="27">
        <f t="shared" si="13"/>
        <v>7.3535561488725181</v>
      </c>
      <c r="J56" s="27">
        <f t="shared" si="13"/>
        <v>7.5599323584999505</v>
      </c>
      <c r="K56" s="33">
        <f t="shared" si="13"/>
        <v>7.1480469155450992</v>
      </c>
      <c r="L56" s="50">
        <v>33151</v>
      </c>
      <c r="M56" s="50">
        <v>32732</v>
      </c>
      <c r="N56" s="50">
        <v>31087</v>
      </c>
      <c r="O56" s="50">
        <v>30159</v>
      </c>
      <c r="P56" s="50">
        <v>28903</v>
      </c>
      <c r="Q56" s="78"/>
    </row>
    <row r="57" spans="1:17" ht="12.75">
      <c r="A57" s="47" t="s">
        <v>50</v>
      </c>
      <c r="B57" s="50">
        <v>13</v>
      </c>
      <c r="C57" s="50">
        <v>21</v>
      </c>
      <c r="D57" s="50">
        <v>13</v>
      </c>
      <c r="E57" s="50">
        <v>17</v>
      </c>
      <c r="F57" s="51">
        <v>13</v>
      </c>
      <c r="G57" s="48" t="s">
        <v>83</v>
      </c>
      <c r="H57" s="48" t="s">
        <v>83</v>
      </c>
      <c r="I57" s="48" t="s">
        <v>83</v>
      </c>
      <c r="J57" s="48" t="s">
        <v>83</v>
      </c>
      <c r="K57" s="42" t="s">
        <v>83</v>
      </c>
      <c r="L57" s="43">
        <v>128</v>
      </c>
      <c r="M57" s="43">
        <v>101</v>
      </c>
      <c r="N57" s="43">
        <v>91</v>
      </c>
      <c r="O57" s="43">
        <v>84</v>
      </c>
      <c r="P57" s="43">
        <v>79</v>
      </c>
      <c r="Q57" s="53"/>
    </row>
    <row r="58" spans="1:17">
      <c r="A58" s="22" t="s">
        <v>87</v>
      </c>
      <c r="B58" s="31"/>
      <c r="C58" s="31"/>
      <c r="D58" s="31"/>
      <c r="E58" s="31"/>
      <c r="F58" s="22"/>
      <c r="G58" s="22"/>
      <c r="H58" s="22"/>
      <c r="I58" s="22"/>
      <c r="J58" s="22"/>
      <c r="K58" s="22"/>
      <c r="L58" s="22"/>
      <c r="M58" s="22"/>
      <c r="N58" s="22"/>
      <c r="O58" s="22"/>
      <c r="P58" s="22"/>
      <c r="Q58" s="78"/>
    </row>
    <row r="59" spans="1:17">
      <c r="A59" s="23" t="s">
        <v>88</v>
      </c>
      <c r="B59" s="50">
        <v>628</v>
      </c>
      <c r="C59" s="50">
        <v>613</v>
      </c>
      <c r="D59" s="50">
        <v>601</v>
      </c>
      <c r="E59" s="50">
        <v>646</v>
      </c>
      <c r="F59" s="51">
        <v>592</v>
      </c>
      <c r="G59" s="26">
        <f t="shared" ref="G59:K63" si="14">B59/L59*100</f>
        <v>6.946902654867257</v>
      </c>
      <c r="H59" s="27">
        <f t="shared" si="14"/>
        <v>6.9031531531531538</v>
      </c>
      <c r="I59" s="27">
        <f t="shared" si="14"/>
        <v>7.0193879934594721</v>
      </c>
      <c r="J59" s="27">
        <f t="shared" si="14"/>
        <v>7.3989233764746309</v>
      </c>
      <c r="K59" s="33">
        <f t="shared" si="14"/>
        <v>7.1879553181155895</v>
      </c>
      <c r="L59" s="50">
        <v>9040</v>
      </c>
      <c r="M59" s="50">
        <v>8880</v>
      </c>
      <c r="N59" s="50">
        <v>8562</v>
      </c>
      <c r="O59" s="50">
        <v>8731</v>
      </c>
      <c r="P59" s="50">
        <v>8236</v>
      </c>
      <c r="Q59" s="78"/>
    </row>
    <row r="60" spans="1:17">
      <c r="A60" s="23">
        <v>2</v>
      </c>
      <c r="B60" s="50">
        <v>656</v>
      </c>
      <c r="C60" s="50">
        <v>685</v>
      </c>
      <c r="D60" s="50">
        <v>702</v>
      </c>
      <c r="E60" s="50">
        <v>718</v>
      </c>
      <c r="F60" s="51">
        <v>676</v>
      </c>
      <c r="G60" s="26">
        <f t="shared" si="14"/>
        <v>6.887862242755145</v>
      </c>
      <c r="H60" s="27">
        <f t="shared" si="14"/>
        <v>7.0105413980145332</v>
      </c>
      <c r="I60" s="27">
        <f t="shared" si="14"/>
        <v>7.323943661971831</v>
      </c>
      <c r="J60" s="27">
        <f t="shared" si="14"/>
        <v>7.4020618556701026</v>
      </c>
      <c r="K60" s="33">
        <f t="shared" si="14"/>
        <v>7.1686108165429472</v>
      </c>
      <c r="L60" s="50">
        <v>9524</v>
      </c>
      <c r="M60" s="50">
        <v>9771</v>
      </c>
      <c r="N60" s="50">
        <v>9585</v>
      </c>
      <c r="O60" s="50">
        <v>9700</v>
      </c>
      <c r="P60" s="50">
        <v>9430</v>
      </c>
      <c r="Q60" s="78"/>
    </row>
    <row r="61" spans="1:17">
      <c r="A61" s="23">
        <v>3</v>
      </c>
      <c r="B61" s="50">
        <v>887</v>
      </c>
      <c r="C61" s="50">
        <v>830</v>
      </c>
      <c r="D61" s="50">
        <v>775</v>
      </c>
      <c r="E61" s="50">
        <v>841</v>
      </c>
      <c r="F61" s="51">
        <v>793</v>
      </c>
      <c r="G61" s="26">
        <f t="shared" si="14"/>
        <v>7.3720079787234036</v>
      </c>
      <c r="H61" s="27">
        <f t="shared" si="14"/>
        <v>7.1471626625333684</v>
      </c>
      <c r="I61" s="27">
        <f t="shared" si="14"/>
        <v>6.9171724384148519</v>
      </c>
      <c r="J61" s="27">
        <f t="shared" si="14"/>
        <v>7.4775495687738944</v>
      </c>
      <c r="K61" s="33">
        <f t="shared" si="14"/>
        <v>7.4362340585146294</v>
      </c>
      <c r="L61" s="50">
        <v>12032</v>
      </c>
      <c r="M61" s="50">
        <v>11613</v>
      </c>
      <c r="N61" s="50">
        <v>11204</v>
      </c>
      <c r="O61" s="50">
        <v>11247</v>
      </c>
      <c r="P61" s="50">
        <v>10664</v>
      </c>
      <c r="Q61" s="78"/>
    </row>
    <row r="62" spans="1:17">
      <c r="A62" s="23">
        <v>4</v>
      </c>
      <c r="B62" s="50">
        <v>1090</v>
      </c>
      <c r="C62" s="50">
        <v>1160</v>
      </c>
      <c r="D62" s="50">
        <v>1091</v>
      </c>
      <c r="E62" s="50">
        <v>1026</v>
      </c>
      <c r="F62" s="51">
        <v>932</v>
      </c>
      <c r="G62" s="26">
        <f t="shared" si="14"/>
        <v>7.2778259998664625</v>
      </c>
      <c r="H62" s="27">
        <f t="shared" si="14"/>
        <v>8.0824972129319956</v>
      </c>
      <c r="I62" s="27">
        <f t="shared" si="14"/>
        <v>7.8314550283540303</v>
      </c>
      <c r="J62" s="27">
        <f t="shared" si="14"/>
        <v>7.4710551226971527</v>
      </c>
      <c r="K62" s="33">
        <f t="shared" si="14"/>
        <v>6.8991043008364796</v>
      </c>
      <c r="L62" s="50">
        <v>14977</v>
      </c>
      <c r="M62" s="50">
        <v>14352</v>
      </c>
      <c r="N62" s="50">
        <v>13931</v>
      </c>
      <c r="O62" s="50">
        <v>13733</v>
      </c>
      <c r="P62" s="50">
        <v>13509</v>
      </c>
      <c r="Q62" s="78"/>
    </row>
    <row r="63" spans="1:17">
      <c r="A63" s="34" t="s">
        <v>89</v>
      </c>
      <c r="B63" s="50">
        <v>1467</v>
      </c>
      <c r="C63" s="50">
        <v>1491</v>
      </c>
      <c r="D63" s="50">
        <v>1412</v>
      </c>
      <c r="E63" s="50">
        <v>1527</v>
      </c>
      <c r="F63" s="51">
        <v>1385</v>
      </c>
      <c r="G63" s="26">
        <f t="shared" si="14"/>
        <v>7.9413197639798625</v>
      </c>
      <c r="H63" s="27">
        <f t="shared" si="14"/>
        <v>7.5337274518720632</v>
      </c>
      <c r="I63" s="27">
        <f t="shared" si="14"/>
        <v>7.4519738230947858</v>
      </c>
      <c r="J63" s="27">
        <f t="shared" si="14"/>
        <v>8.0550720050640923</v>
      </c>
      <c r="K63" s="33">
        <f t="shared" si="14"/>
        <v>7.9813288768512649</v>
      </c>
      <c r="L63" s="50">
        <v>18473</v>
      </c>
      <c r="M63" s="50">
        <v>19791</v>
      </c>
      <c r="N63" s="50">
        <v>18948</v>
      </c>
      <c r="O63" s="50">
        <v>18957</v>
      </c>
      <c r="P63" s="50">
        <v>17353</v>
      </c>
      <c r="Q63" s="78"/>
    </row>
    <row r="64" spans="1:17" ht="12.75">
      <c r="A64" s="28" t="s">
        <v>50</v>
      </c>
      <c r="B64" s="50">
        <v>29</v>
      </c>
      <c r="C64" s="50">
        <v>32</v>
      </c>
      <c r="D64" s="50">
        <v>26</v>
      </c>
      <c r="E64" s="50">
        <v>24</v>
      </c>
      <c r="F64" s="51">
        <v>33</v>
      </c>
      <c r="G64" s="48" t="s">
        <v>83</v>
      </c>
      <c r="H64" s="48" t="s">
        <v>83</v>
      </c>
      <c r="I64" s="48" t="s">
        <v>83</v>
      </c>
      <c r="J64" s="48" t="s">
        <v>83</v>
      </c>
      <c r="K64" s="42" t="s">
        <v>83</v>
      </c>
      <c r="L64" s="43">
        <v>296</v>
      </c>
      <c r="M64" s="43">
        <v>267</v>
      </c>
      <c r="N64" s="43">
        <v>230</v>
      </c>
      <c r="O64" s="43">
        <v>278</v>
      </c>
      <c r="P64" s="43">
        <v>316</v>
      </c>
      <c r="Q64" s="53"/>
    </row>
    <row r="65" spans="1:17">
      <c r="A65" s="22" t="s">
        <v>226</v>
      </c>
      <c r="B65" s="31"/>
      <c r="C65" s="31"/>
      <c r="D65" s="31"/>
      <c r="E65" s="31"/>
      <c r="F65" s="22"/>
      <c r="G65" s="22"/>
      <c r="H65" s="22"/>
      <c r="I65" s="22"/>
      <c r="J65" s="22"/>
      <c r="K65" s="22"/>
      <c r="L65" s="22"/>
      <c r="M65" s="22"/>
      <c r="N65" s="22"/>
      <c r="O65" s="22"/>
      <c r="P65" s="22"/>
      <c r="Q65" s="78"/>
    </row>
    <row r="66" spans="1:17">
      <c r="A66" s="50" t="s">
        <v>63</v>
      </c>
      <c r="B66" s="50">
        <v>146</v>
      </c>
      <c r="C66" s="50">
        <v>168</v>
      </c>
      <c r="D66" s="50">
        <v>154</v>
      </c>
      <c r="E66" s="50">
        <v>158</v>
      </c>
      <c r="F66" s="51">
        <v>147</v>
      </c>
      <c r="G66" s="26">
        <f t="shared" ref="G66:K85" si="15">B66/L66*100</f>
        <v>6.3644289450741063</v>
      </c>
      <c r="H66" s="27">
        <f t="shared" si="15"/>
        <v>6.7851373182552503</v>
      </c>
      <c r="I66" s="27">
        <f t="shared" si="15"/>
        <v>6.6493955094991373</v>
      </c>
      <c r="J66" s="27">
        <f t="shared" si="15"/>
        <v>6.8398268398268405</v>
      </c>
      <c r="K66" s="33">
        <f t="shared" si="15"/>
        <v>6.8852459016393448</v>
      </c>
      <c r="L66" s="50">
        <v>2294</v>
      </c>
      <c r="M66" s="50">
        <v>2476</v>
      </c>
      <c r="N66" s="50">
        <v>2316</v>
      </c>
      <c r="O66" s="50">
        <v>2310</v>
      </c>
      <c r="P66" s="50">
        <v>2135</v>
      </c>
      <c r="Q66" s="78"/>
    </row>
    <row r="67" spans="1:17">
      <c r="A67" s="50" t="s">
        <v>64</v>
      </c>
      <c r="B67" s="50">
        <v>531</v>
      </c>
      <c r="C67" s="50">
        <v>568</v>
      </c>
      <c r="D67" s="50">
        <v>545</v>
      </c>
      <c r="E67" s="50">
        <v>584</v>
      </c>
      <c r="F67" s="51">
        <v>510</v>
      </c>
      <c r="G67" s="26">
        <f t="shared" si="15"/>
        <v>6.7557251908396942</v>
      </c>
      <c r="H67" s="27">
        <f t="shared" si="15"/>
        <v>7.0937929311852121</v>
      </c>
      <c r="I67" s="27">
        <f t="shared" si="15"/>
        <v>6.902228976697061</v>
      </c>
      <c r="J67" s="27">
        <f t="shared" si="15"/>
        <v>7.2393702739556209</v>
      </c>
      <c r="K67" s="33">
        <f t="shared" si="15"/>
        <v>6.6045066045066045</v>
      </c>
      <c r="L67" s="50">
        <v>7860</v>
      </c>
      <c r="M67" s="50">
        <v>8007</v>
      </c>
      <c r="N67" s="50">
        <v>7896</v>
      </c>
      <c r="O67" s="50">
        <v>8067</v>
      </c>
      <c r="P67" s="50">
        <v>7722</v>
      </c>
      <c r="Q67" s="78"/>
    </row>
    <row r="68" spans="1:17">
      <c r="A68" s="50" t="s">
        <v>65</v>
      </c>
      <c r="B68" s="50">
        <v>472</v>
      </c>
      <c r="C68" s="50">
        <v>476</v>
      </c>
      <c r="D68" s="50">
        <v>437</v>
      </c>
      <c r="E68" s="50">
        <v>491</v>
      </c>
      <c r="F68" s="51">
        <v>441</v>
      </c>
      <c r="G68" s="26">
        <f t="shared" si="15"/>
        <v>6.8654545454545453</v>
      </c>
      <c r="H68" s="27">
        <f t="shared" si="15"/>
        <v>6.9876688197298877</v>
      </c>
      <c r="I68" s="27">
        <f t="shared" si="15"/>
        <v>6.5932407966203979</v>
      </c>
      <c r="J68" s="27">
        <f t="shared" si="15"/>
        <v>7.2794662713120832</v>
      </c>
      <c r="K68" s="33">
        <f t="shared" si="15"/>
        <v>7.005559968228753</v>
      </c>
      <c r="L68" s="50">
        <v>6875</v>
      </c>
      <c r="M68" s="50">
        <v>6812</v>
      </c>
      <c r="N68" s="50">
        <v>6628</v>
      </c>
      <c r="O68" s="50">
        <v>6745</v>
      </c>
      <c r="P68" s="50">
        <v>6295</v>
      </c>
      <c r="Q68" s="78"/>
    </row>
    <row r="69" spans="1:17">
      <c r="A69" s="50" t="s">
        <v>66</v>
      </c>
      <c r="B69" s="50">
        <v>615</v>
      </c>
      <c r="C69" s="50">
        <v>609</v>
      </c>
      <c r="D69" s="50">
        <v>630</v>
      </c>
      <c r="E69" s="50">
        <v>658</v>
      </c>
      <c r="F69" s="51">
        <v>597</v>
      </c>
      <c r="G69" s="26">
        <f t="shared" si="15"/>
        <v>7.1180555555555554</v>
      </c>
      <c r="H69" s="27">
        <f t="shared" si="15"/>
        <v>6.9024141448486915</v>
      </c>
      <c r="I69" s="27">
        <f t="shared" si="15"/>
        <v>7.1753986332574033</v>
      </c>
      <c r="J69" s="27">
        <f t="shared" si="15"/>
        <v>7.4620095259696084</v>
      </c>
      <c r="K69" s="33">
        <f t="shared" si="15"/>
        <v>7.2707343807088058</v>
      </c>
      <c r="L69" s="50">
        <v>8640</v>
      </c>
      <c r="M69" s="50">
        <v>8823</v>
      </c>
      <c r="N69" s="50">
        <v>8780</v>
      </c>
      <c r="O69" s="50">
        <v>8818</v>
      </c>
      <c r="P69" s="50">
        <v>8211</v>
      </c>
      <c r="Q69" s="78"/>
    </row>
    <row r="70" spans="1:17">
      <c r="A70" s="50" t="s">
        <v>67</v>
      </c>
      <c r="B70" s="50">
        <v>482</v>
      </c>
      <c r="C70" s="50">
        <v>473</v>
      </c>
      <c r="D70" s="50">
        <v>442</v>
      </c>
      <c r="E70" s="50">
        <v>428</v>
      </c>
      <c r="F70" s="51">
        <v>349</v>
      </c>
      <c r="G70" s="26">
        <f t="shared" si="15"/>
        <v>8.6071428571428577</v>
      </c>
      <c r="H70" s="27">
        <f t="shared" si="15"/>
        <v>8.3568904593639584</v>
      </c>
      <c r="I70" s="27">
        <f t="shared" si="15"/>
        <v>8.1625115420129273</v>
      </c>
      <c r="J70" s="27">
        <f t="shared" si="15"/>
        <v>7.7214504780804623</v>
      </c>
      <c r="K70" s="33">
        <f t="shared" si="15"/>
        <v>6.6324591410110223</v>
      </c>
      <c r="L70" s="50">
        <v>5600</v>
      </c>
      <c r="M70" s="50">
        <v>5660</v>
      </c>
      <c r="N70" s="50">
        <v>5415</v>
      </c>
      <c r="O70" s="50">
        <v>5543</v>
      </c>
      <c r="P70" s="50">
        <v>5262</v>
      </c>
      <c r="Q70" s="78"/>
    </row>
    <row r="71" spans="1:17">
      <c r="A71" s="50" t="s">
        <v>68</v>
      </c>
      <c r="B71" s="50">
        <v>100</v>
      </c>
      <c r="C71" s="50">
        <v>128</v>
      </c>
      <c r="D71" s="50">
        <v>127</v>
      </c>
      <c r="E71" s="50">
        <v>121</v>
      </c>
      <c r="F71" s="51">
        <v>109</v>
      </c>
      <c r="G71" s="26">
        <f t="shared" si="15"/>
        <v>5.9066745422327234</v>
      </c>
      <c r="H71" s="27">
        <f t="shared" si="15"/>
        <v>7.7434966727162742</v>
      </c>
      <c r="I71" s="27">
        <f t="shared" si="15"/>
        <v>7.9226450405489697</v>
      </c>
      <c r="J71" s="27">
        <f t="shared" si="15"/>
        <v>7.7564102564102564</v>
      </c>
      <c r="K71" s="33">
        <f t="shared" si="15"/>
        <v>7.6117318435754182</v>
      </c>
      <c r="L71" s="50">
        <v>1693</v>
      </c>
      <c r="M71" s="50">
        <v>1653</v>
      </c>
      <c r="N71" s="50">
        <v>1603</v>
      </c>
      <c r="O71" s="50">
        <v>1560</v>
      </c>
      <c r="P71" s="50">
        <v>1432</v>
      </c>
      <c r="Q71" s="78"/>
    </row>
    <row r="72" spans="1:17">
      <c r="A72" s="50" t="s">
        <v>69</v>
      </c>
      <c r="B72" s="50">
        <v>207</v>
      </c>
      <c r="C72" s="50">
        <v>258</v>
      </c>
      <c r="D72" s="50">
        <v>202</v>
      </c>
      <c r="E72" s="50">
        <v>233</v>
      </c>
      <c r="F72" s="51">
        <v>189</v>
      </c>
      <c r="G72" s="26">
        <f t="shared" si="15"/>
        <v>6.9161376545272297</v>
      </c>
      <c r="H72" s="27">
        <f t="shared" si="15"/>
        <v>8.5317460317460316</v>
      </c>
      <c r="I72" s="27">
        <f t="shared" si="15"/>
        <v>6.9896193771626303</v>
      </c>
      <c r="J72" s="27">
        <f t="shared" si="15"/>
        <v>7.8004686976899897</v>
      </c>
      <c r="K72" s="33">
        <f t="shared" si="15"/>
        <v>6.8157230436350522</v>
      </c>
      <c r="L72" s="50">
        <v>2993</v>
      </c>
      <c r="M72" s="50">
        <v>3024</v>
      </c>
      <c r="N72" s="50">
        <v>2890</v>
      </c>
      <c r="O72" s="50">
        <v>2987</v>
      </c>
      <c r="P72" s="50">
        <v>2773</v>
      </c>
      <c r="Q72" s="78"/>
    </row>
    <row r="73" spans="1:17">
      <c r="A73" s="50" t="s">
        <v>70</v>
      </c>
      <c r="B73" s="50">
        <v>75</v>
      </c>
      <c r="C73" s="50">
        <v>62</v>
      </c>
      <c r="D73" s="50">
        <v>54</v>
      </c>
      <c r="E73" s="50">
        <v>49</v>
      </c>
      <c r="F73" s="51">
        <v>69</v>
      </c>
      <c r="G73" s="26">
        <f t="shared" si="15"/>
        <v>9.67741935483871</v>
      </c>
      <c r="H73" s="27">
        <f t="shared" si="15"/>
        <v>7.8481012658227849</v>
      </c>
      <c r="I73" s="27">
        <f t="shared" si="15"/>
        <v>7.0038910505836576</v>
      </c>
      <c r="J73" s="27">
        <f t="shared" si="15"/>
        <v>6.568364611260054</v>
      </c>
      <c r="K73" s="33">
        <f t="shared" si="15"/>
        <v>9.67741935483871</v>
      </c>
      <c r="L73" s="50">
        <v>775</v>
      </c>
      <c r="M73" s="50">
        <v>790</v>
      </c>
      <c r="N73" s="50">
        <v>771</v>
      </c>
      <c r="O73" s="50">
        <v>746</v>
      </c>
      <c r="P73" s="50">
        <v>713</v>
      </c>
      <c r="Q73" s="78"/>
    </row>
    <row r="74" spans="1:17">
      <c r="A74" s="50" t="s">
        <v>71</v>
      </c>
      <c r="B74" s="50">
        <v>195</v>
      </c>
      <c r="C74" s="50">
        <v>172</v>
      </c>
      <c r="D74" s="50">
        <v>173</v>
      </c>
      <c r="E74" s="50">
        <v>208</v>
      </c>
      <c r="F74" s="51">
        <v>198</v>
      </c>
      <c r="G74" s="26">
        <f t="shared" si="15"/>
        <v>7.9689415610952192</v>
      </c>
      <c r="H74" s="27">
        <f t="shared" si="15"/>
        <v>7.3378839590443681</v>
      </c>
      <c r="I74" s="27">
        <f t="shared" si="15"/>
        <v>7.6514816452896941</v>
      </c>
      <c r="J74" s="27">
        <f t="shared" si="15"/>
        <v>9.2116917626217898</v>
      </c>
      <c r="K74" s="33">
        <f t="shared" si="15"/>
        <v>9.1497227356746773</v>
      </c>
      <c r="L74" s="50">
        <v>2447</v>
      </c>
      <c r="M74" s="50">
        <v>2344</v>
      </c>
      <c r="N74" s="50">
        <v>2261</v>
      </c>
      <c r="O74" s="50">
        <v>2258</v>
      </c>
      <c r="P74" s="50">
        <v>2164</v>
      </c>
      <c r="Q74" s="78"/>
    </row>
    <row r="75" spans="1:17">
      <c r="A75" s="50" t="s">
        <v>72</v>
      </c>
      <c r="B75" s="50">
        <v>107</v>
      </c>
      <c r="C75" s="50">
        <v>119</v>
      </c>
      <c r="D75" s="50">
        <v>113</v>
      </c>
      <c r="E75" s="50">
        <v>134</v>
      </c>
      <c r="F75" s="51">
        <v>120</v>
      </c>
      <c r="G75" s="26">
        <f t="shared" si="15"/>
        <v>6.5204143814747111</v>
      </c>
      <c r="H75" s="27">
        <f t="shared" si="15"/>
        <v>7.4937027707808568</v>
      </c>
      <c r="I75" s="27">
        <f t="shared" si="15"/>
        <v>7.1383449147188891</v>
      </c>
      <c r="J75" s="27">
        <f t="shared" si="15"/>
        <v>8.497146480659481</v>
      </c>
      <c r="K75" s="33">
        <f t="shared" si="15"/>
        <v>7.8277886497064575</v>
      </c>
      <c r="L75" s="50">
        <v>1641</v>
      </c>
      <c r="M75" s="50">
        <v>1588</v>
      </c>
      <c r="N75" s="50">
        <v>1583</v>
      </c>
      <c r="O75" s="50">
        <v>1577</v>
      </c>
      <c r="P75" s="50">
        <v>1533</v>
      </c>
      <c r="Q75" s="78"/>
    </row>
    <row r="76" spans="1:17">
      <c r="A76" s="50" t="s">
        <v>73</v>
      </c>
      <c r="B76" s="50">
        <v>214</v>
      </c>
      <c r="C76" s="50">
        <v>170</v>
      </c>
      <c r="D76" s="50">
        <v>165</v>
      </c>
      <c r="E76" s="50">
        <v>186</v>
      </c>
      <c r="F76" s="51">
        <v>173</v>
      </c>
      <c r="G76" s="26">
        <f t="shared" si="15"/>
        <v>9.431467606875275</v>
      </c>
      <c r="H76" s="27">
        <f t="shared" si="15"/>
        <v>7.1248952221290862</v>
      </c>
      <c r="I76" s="27">
        <f t="shared" si="15"/>
        <v>7.0182900893236919</v>
      </c>
      <c r="J76" s="27">
        <f t="shared" si="15"/>
        <v>8.47380410022779</v>
      </c>
      <c r="K76" s="33">
        <f t="shared" si="15"/>
        <v>8.0465116279069768</v>
      </c>
      <c r="L76" s="50">
        <v>2269</v>
      </c>
      <c r="M76" s="50">
        <v>2386</v>
      </c>
      <c r="N76" s="50">
        <v>2351</v>
      </c>
      <c r="O76" s="50">
        <v>2195</v>
      </c>
      <c r="P76" s="50">
        <v>2150</v>
      </c>
      <c r="Q76" s="78"/>
    </row>
    <row r="77" spans="1:17">
      <c r="A77" s="50" t="s">
        <v>74</v>
      </c>
      <c r="B77" s="50">
        <v>68</v>
      </c>
      <c r="C77" s="50">
        <v>70</v>
      </c>
      <c r="D77" s="50">
        <v>45</v>
      </c>
      <c r="E77" s="50">
        <v>80</v>
      </c>
      <c r="F77" s="51">
        <v>54</v>
      </c>
      <c r="G77" s="26">
        <f t="shared" si="15"/>
        <v>7.2805139186295502</v>
      </c>
      <c r="H77" s="27">
        <f t="shared" si="15"/>
        <v>7.8563411896745237</v>
      </c>
      <c r="I77" s="27">
        <f t="shared" si="15"/>
        <v>5.4479418886198543</v>
      </c>
      <c r="J77" s="27">
        <f t="shared" si="15"/>
        <v>9.1116173120728927</v>
      </c>
      <c r="K77" s="33">
        <f t="shared" si="15"/>
        <v>6.4748201438848918</v>
      </c>
      <c r="L77" s="50">
        <v>934</v>
      </c>
      <c r="M77" s="50">
        <v>891</v>
      </c>
      <c r="N77" s="50">
        <v>826</v>
      </c>
      <c r="O77" s="50">
        <v>878</v>
      </c>
      <c r="P77" s="50">
        <v>834</v>
      </c>
      <c r="Q77" s="78"/>
    </row>
    <row r="78" spans="1:17">
      <c r="A78" s="50" t="s">
        <v>75</v>
      </c>
      <c r="B78" s="50">
        <v>297</v>
      </c>
      <c r="C78" s="50">
        <v>335</v>
      </c>
      <c r="D78" s="50">
        <v>322</v>
      </c>
      <c r="E78" s="50">
        <v>315</v>
      </c>
      <c r="F78" s="51">
        <v>297</v>
      </c>
      <c r="G78" s="26">
        <f t="shared" si="15"/>
        <v>7.3044761436301036</v>
      </c>
      <c r="H78" s="27">
        <f t="shared" si="15"/>
        <v>8.3478694243707956</v>
      </c>
      <c r="I78" s="27">
        <f t="shared" si="15"/>
        <v>8.2755075815985606</v>
      </c>
      <c r="J78" s="27">
        <f t="shared" si="15"/>
        <v>8.1101956745623074</v>
      </c>
      <c r="K78" s="33">
        <f t="shared" si="15"/>
        <v>8.1014729950900151</v>
      </c>
      <c r="L78" s="50">
        <v>4066</v>
      </c>
      <c r="M78" s="50">
        <v>4013</v>
      </c>
      <c r="N78" s="50">
        <v>3891</v>
      </c>
      <c r="O78" s="50">
        <v>3884</v>
      </c>
      <c r="P78" s="50">
        <v>3666</v>
      </c>
      <c r="Q78" s="78"/>
    </row>
    <row r="79" spans="1:17">
      <c r="A79" s="50" t="s">
        <v>76</v>
      </c>
      <c r="B79" s="50">
        <v>172</v>
      </c>
      <c r="C79" s="50">
        <v>152</v>
      </c>
      <c r="D79" s="50">
        <v>168</v>
      </c>
      <c r="E79" s="50">
        <v>137</v>
      </c>
      <c r="F79" s="51">
        <v>181</v>
      </c>
      <c r="G79" s="26">
        <f t="shared" si="15"/>
        <v>7.5971731448763249</v>
      </c>
      <c r="H79" s="27">
        <f t="shared" si="15"/>
        <v>6.966086159486709</v>
      </c>
      <c r="I79" s="27">
        <f t="shared" si="15"/>
        <v>8.1081081081081088</v>
      </c>
      <c r="J79" s="27">
        <f t="shared" si="15"/>
        <v>6.7321867321867321</v>
      </c>
      <c r="K79" s="33">
        <f t="shared" si="15"/>
        <v>9.4074844074844073</v>
      </c>
      <c r="L79" s="50">
        <v>2264</v>
      </c>
      <c r="M79" s="50">
        <v>2182</v>
      </c>
      <c r="N79" s="50">
        <v>2072</v>
      </c>
      <c r="O79" s="50">
        <v>2035</v>
      </c>
      <c r="P79" s="50">
        <v>1924</v>
      </c>
      <c r="Q79" s="78"/>
    </row>
    <row r="80" spans="1:17">
      <c r="A80" s="50" t="s">
        <v>77</v>
      </c>
      <c r="B80" s="50">
        <v>39</v>
      </c>
      <c r="C80" s="50">
        <v>37</v>
      </c>
      <c r="D80" s="50">
        <v>33</v>
      </c>
      <c r="E80" s="50">
        <v>31</v>
      </c>
      <c r="F80" s="51">
        <v>32</v>
      </c>
      <c r="G80" s="26">
        <f t="shared" si="15"/>
        <v>7.0909090909090908</v>
      </c>
      <c r="H80" s="27">
        <f t="shared" si="15"/>
        <v>6.7889908256880735</v>
      </c>
      <c r="I80" s="27">
        <f t="shared" si="15"/>
        <v>6.1567164179104479</v>
      </c>
      <c r="J80" s="27">
        <f t="shared" si="15"/>
        <v>6.1264822134387353</v>
      </c>
      <c r="K80" s="33">
        <f t="shared" si="15"/>
        <v>6.7368421052631575</v>
      </c>
      <c r="L80" s="50">
        <v>550</v>
      </c>
      <c r="M80" s="50">
        <v>545</v>
      </c>
      <c r="N80" s="50">
        <v>536</v>
      </c>
      <c r="O80" s="50">
        <v>506</v>
      </c>
      <c r="P80" s="50">
        <v>475</v>
      </c>
      <c r="Q80" s="78"/>
    </row>
    <row r="81" spans="1:17">
      <c r="A81" s="50" t="s">
        <v>78</v>
      </c>
      <c r="B81" s="50">
        <v>95</v>
      </c>
      <c r="C81" s="50">
        <v>103</v>
      </c>
      <c r="D81" s="50">
        <v>123</v>
      </c>
      <c r="E81" s="50">
        <v>95</v>
      </c>
      <c r="F81" s="51">
        <v>106</v>
      </c>
      <c r="G81" s="26">
        <f t="shared" si="15"/>
        <v>5.5849500293944736</v>
      </c>
      <c r="H81" s="27">
        <f t="shared" si="15"/>
        <v>6.0128429655575015</v>
      </c>
      <c r="I81" s="27">
        <f t="shared" si="15"/>
        <v>7.3741007194244608</v>
      </c>
      <c r="J81" s="27">
        <f t="shared" si="15"/>
        <v>6.1728395061728394</v>
      </c>
      <c r="K81" s="33">
        <f t="shared" si="15"/>
        <v>6.7688378033205625</v>
      </c>
      <c r="L81" s="50">
        <v>1701</v>
      </c>
      <c r="M81" s="50">
        <v>1713</v>
      </c>
      <c r="N81" s="50">
        <v>1668</v>
      </c>
      <c r="O81" s="50">
        <v>1539</v>
      </c>
      <c r="P81" s="50">
        <v>1566</v>
      </c>
      <c r="Q81" s="78"/>
    </row>
    <row r="82" spans="1:17">
      <c r="A82" s="50" t="s">
        <v>79</v>
      </c>
      <c r="B82" s="50">
        <v>36</v>
      </c>
      <c r="C82" s="50">
        <v>42</v>
      </c>
      <c r="D82" s="50">
        <v>31</v>
      </c>
      <c r="E82" s="50">
        <v>38</v>
      </c>
      <c r="F82" s="51">
        <v>30</v>
      </c>
      <c r="G82" s="26">
        <f t="shared" si="15"/>
        <v>8.5918854415274453</v>
      </c>
      <c r="H82" s="27">
        <f t="shared" si="15"/>
        <v>10.096153846153847</v>
      </c>
      <c r="I82" s="27">
        <f t="shared" si="15"/>
        <v>7.5980392156862742</v>
      </c>
      <c r="J82" s="27">
        <f t="shared" si="15"/>
        <v>9.2009685230024214</v>
      </c>
      <c r="K82" s="33">
        <f t="shared" si="15"/>
        <v>7.9787234042553195</v>
      </c>
      <c r="L82" s="50">
        <v>419</v>
      </c>
      <c r="M82" s="50">
        <v>416</v>
      </c>
      <c r="N82" s="50">
        <v>408</v>
      </c>
      <c r="O82" s="50">
        <v>413</v>
      </c>
      <c r="P82" s="50">
        <v>376</v>
      </c>
      <c r="Q82" s="78"/>
    </row>
    <row r="83" spans="1:17">
      <c r="A83" s="50" t="s">
        <v>80</v>
      </c>
      <c r="B83" s="50">
        <v>525</v>
      </c>
      <c r="C83" s="50">
        <v>510</v>
      </c>
      <c r="D83" s="50">
        <v>488</v>
      </c>
      <c r="E83" s="50">
        <v>511</v>
      </c>
      <c r="F83" s="51">
        <v>475</v>
      </c>
      <c r="G83" s="26">
        <f t="shared" si="15"/>
        <v>7.946117753897382</v>
      </c>
      <c r="H83" s="27">
        <f t="shared" si="15"/>
        <v>7.5960679177837358</v>
      </c>
      <c r="I83" s="27">
        <f t="shared" si="15"/>
        <v>8.021038790269559</v>
      </c>
      <c r="J83" s="27">
        <f t="shared" si="15"/>
        <v>8.4434897554527435</v>
      </c>
      <c r="K83" s="33">
        <f t="shared" si="15"/>
        <v>8.076857677265771</v>
      </c>
      <c r="L83" s="50">
        <v>6607</v>
      </c>
      <c r="M83" s="50">
        <v>6714</v>
      </c>
      <c r="N83" s="50">
        <v>6084</v>
      </c>
      <c r="O83" s="50">
        <v>6052</v>
      </c>
      <c r="P83" s="50">
        <v>5881</v>
      </c>
      <c r="Q83" s="78"/>
    </row>
    <row r="84" spans="1:17">
      <c r="A84" s="50" t="s">
        <v>81</v>
      </c>
      <c r="B84" s="50">
        <v>47</v>
      </c>
      <c r="C84" s="50">
        <v>48</v>
      </c>
      <c r="D84" s="50">
        <v>34</v>
      </c>
      <c r="E84" s="50">
        <v>33</v>
      </c>
      <c r="F84" s="51">
        <v>44</v>
      </c>
      <c r="G84" s="26">
        <f t="shared" si="15"/>
        <v>7.0570570570570572</v>
      </c>
      <c r="H84" s="27">
        <f t="shared" si="15"/>
        <v>7.1005917159763312</v>
      </c>
      <c r="I84" s="27">
        <f t="shared" si="15"/>
        <v>5.9233449477351918</v>
      </c>
      <c r="J84" s="27">
        <f t="shared" si="15"/>
        <v>5.0151975683890582</v>
      </c>
      <c r="K84" s="33">
        <f t="shared" si="15"/>
        <v>6.8535825545171329</v>
      </c>
      <c r="L84" s="50">
        <v>666</v>
      </c>
      <c r="M84" s="50">
        <v>676</v>
      </c>
      <c r="N84" s="50">
        <v>574</v>
      </c>
      <c r="O84" s="50">
        <v>658</v>
      </c>
      <c r="P84" s="50">
        <v>642</v>
      </c>
      <c r="Q84" s="78"/>
    </row>
    <row r="85" spans="1:17">
      <c r="A85" s="50" t="s">
        <v>82</v>
      </c>
      <c r="B85" s="50">
        <v>308</v>
      </c>
      <c r="C85" s="50">
        <v>279</v>
      </c>
      <c r="D85" s="50">
        <v>297</v>
      </c>
      <c r="E85" s="50">
        <v>274</v>
      </c>
      <c r="F85" s="51">
        <v>263</v>
      </c>
      <c r="G85" s="26">
        <f t="shared" si="15"/>
        <v>8.1762675869392094</v>
      </c>
      <c r="H85" s="27">
        <f t="shared" si="15"/>
        <v>7.5222431922351038</v>
      </c>
      <c r="I85" s="27">
        <f t="shared" si="15"/>
        <v>8.0422420796100731</v>
      </c>
      <c r="J85" s="27">
        <f t="shared" si="15"/>
        <v>7.5627932652497929</v>
      </c>
      <c r="K85" s="33">
        <f t="shared" si="15"/>
        <v>7.5792507204610953</v>
      </c>
      <c r="L85" s="50">
        <v>3767</v>
      </c>
      <c r="M85" s="50">
        <v>3709</v>
      </c>
      <c r="N85" s="50">
        <v>3693</v>
      </c>
      <c r="O85" s="50">
        <v>3623</v>
      </c>
      <c r="P85" s="50">
        <v>3470</v>
      </c>
      <c r="Q85" s="78"/>
    </row>
    <row r="86" spans="1:17" ht="12.75">
      <c r="A86" s="28" t="s">
        <v>50</v>
      </c>
      <c r="B86" s="28">
        <v>26</v>
      </c>
      <c r="C86" s="28">
        <v>32</v>
      </c>
      <c r="D86" s="28">
        <v>24</v>
      </c>
      <c r="E86" s="28">
        <v>18</v>
      </c>
      <c r="F86" s="30">
        <v>27</v>
      </c>
      <c r="G86" s="48" t="s">
        <v>83</v>
      </c>
      <c r="H86" s="48" t="s">
        <v>83</v>
      </c>
      <c r="I86" s="48" t="s">
        <v>83</v>
      </c>
      <c r="J86" s="48" t="s">
        <v>83</v>
      </c>
      <c r="K86" s="42" t="s">
        <v>83</v>
      </c>
      <c r="L86" s="52">
        <v>281</v>
      </c>
      <c r="M86" s="52">
        <v>252</v>
      </c>
      <c r="N86" s="52">
        <v>214</v>
      </c>
      <c r="O86" s="52">
        <v>252</v>
      </c>
      <c r="P86" s="52">
        <v>284</v>
      </c>
      <c r="Q86" s="53"/>
    </row>
    <row r="87" spans="1:17" s="54" customFormat="1">
      <c r="A87" s="36" t="s">
        <v>285</v>
      </c>
    </row>
    <row r="88" spans="1:17" s="54" customFormat="1">
      <c r="A88" s="36" t="s">
        <v>436</v>
      </c>
    </row>
    <row r="89" spans="1:17" s="54" customFormat="1">
      <c r="A89" s="36"/>
    </row>
    <row r="91" spans="1:17" s="49" customFormat="1" ht="18" customHeight="1">
      <c r="A91" s="60" t="str">
        <f>Contents!B53</f>
        <v>Table 43: Number and percentage of babies born at term with a low birthweight, by maternal age group, baby ethnic group, baby deprivation quintile of residence and baby DHB of residence, 2009–2013</v>
      </c>
    </row>
    <row r="92" spans="1:17" ht="28.5" customHeight="1">
      <c r="A92" s="418" t="s">
        <v>58</v>
      </c>
      <c r="B92" s="410" t="s">
        <v>344</v>
      </c>
      <c r="C92" s="410"/>
      <c r="D92" s="410"/>
      <c r="E92" s="410"/>
      <c r="F92" s="411"/>
      <c r="G92" s="412" t="s">
        <v>345</v>
      </c>
      <c r="H92" s="410"/>
      <c r="I92" s="410"/>
      <c r="J92" s="410"/>
      <c r="K92" s="411"/>
      <c r="L92" s="412" t="s">
        <v>346</v>
      </c>
      <c r="M92" s="410"/>
      <c r="N92" s="410"/>
      <c r="O92" s="410"/>
      <c r="P92" s="410"/>
    </row>
    <row r="93" spans="1:17">
      <c r="A93" s="419"/>
      <c r="B93" s="94">
        <v>2009</v>
      </c>
      <c r="C93" s="94">
        <v>2010</v>
      </c>
      <c r="D93" s="94">
        <v>2011</v>
      </c>
      <c r="E93" s="94">
        <v>2012</v>
      </c>
      <c r="F93" s="155">
        <v>2013</v>
      </c>
      <c r="G93" s="94">
        <v>2009</v>
      </c>
      <c r="H93" s="94">
        <v>2010</v>
      </c>
      <c r="I93" s="94">
        <v>2011</v>
      </c>
      <c r="J93" s="94">
        <v>2012</v>
      </c>
      <c r="K93" s="155">
        <v>2013</v>
      </c>
      <c r="L93" s="94">
        <v>2009</v>
      </c>
      <c r="M93" s="94">
        <v>2010</v>
      </c>
      <c r="N93" s="94">
        <v>2011</v>
      </c>
      <c r="O93" s="94">
        <v>2012</v>
      </c>
      <c r="P93" s="154">
        <v>2013</v>
      </c>
      <c r="Q93" s="56"/>
    </row>
    <row r="94" spans="1:17">
      <c r="A94" s="22" t="s">
        <v>243</v>
      </c>
      <c r="B94" s="31"/>
      <c r="C94" s="31"/>
      <c r="D94" s="31"/>
      <c r="E94" s="31"/>
      <c r="F94" s="22"/>
      <c r="G94" s="22"/>
      <c r="H94" s="22"/>
      <c r="I94" s="22"/>
      <c r="J94" s="22"/>
      <c r="K94" s="22"/>
      <c r="L94" s="22"/>
      <c r="M94" s="22"/>
      <c r="N94" s="22"/>
      <c r="O94" s="22"/>
      <c r="P94" s="22"/>
    </row>
    <row r="95" spans="1:17" s="54" customFormat="1">
      <c r="A95" s="44" t="s">
        <v>43</v>
      </c>
      <c r="B95" s="44">
        <v>1027</v>
      </c>
      <c r="C95" s="44">
        <v>1061</v>
      </c>
      <c r="D95" s="44">
        <v>991</v>
      </c>
      <c r="E95" s="44">
        <v>1050</v>
      </c>
      <c r="F95" s="44">
        <v>1036</v>
      </c>
      <c r="G95" s="25">
        <f>B95/L95*100</f>
        <v>1.8069851324008093</v>
      </c>
      <c r="H95" s="24">
        <f t="shared" ref="H95" si="16">C95/M95*100</f>
        <v>1.8601960131142941</v>
      </c>
      <c r="I95" s="24">
        <f t="shared" ref="I95" si="17">D95/N95*100</f>
        <v>1.8052317108714662</v>
      </c>
      <c r="J95" s="24">
        <f t="shared" ref="J95" si="18">E95/O95*100</f>
        <v>1.8928127197014766</v>
      </c>
      <c r="K95" s="38">
        <f t="shared" ref="K95" si="19">F95/P95*100</f>
        <v>1.9716433533162052</v>
      </c>
      <c r="L95" s="370">
        <v>56835</v>
      </c>
      <c r="M95" s="370">
        <v>57037</v>
      </c>
      <c r="N95" s="370">
        <v>54896</v>
      </c>
      <c r="O95" s="370">
        <v>55473</v>
      </c>
      <c r="P95" s="370">
        <v>52545</v>
      </c>
    </row>
    <row r="96" spans="1:17" s="54" customFormat="1">
      <c r="A96" s="22" t="s">
        <v>234</v>
      </c>
      <c r="B96" s="22"/>
      <c r="C96" s="22"/>
      <c r="D96" s="22"/>
      <c r="E96" s="22"/>
      <c r="F96" s="22"/>
      <c r="G96" s="22"/>
      <c r="H96" s="22"/>
      <c r="I96" s="22"/>
      <c r="J96" s="22"/>
      <c r="K96" s="22"/>
      <c r="L96" s="242"/>
      <c r="M96" s="242"/>
      <c r="N96" s="242"/>
      <c r="O96" s="242"/>
      <c r="P96" s="242"/>
    </row>
    <row r="97" spans="1:16">
      <c r="A97" s="217" t="s">
        <v>60</v>
      </c>
      <c r="B97" s="50">
        <v>101</v>
      </c>
      <c r="C97" s="50">
        <v>88</v>
      </c>
      <c r="D97" s="50">
        <v>72</v>
      </c>
      <c r="E97" s="50">
        <v>78</v>
      </c>
      <c r="F97" s="51">
        <v>59</v>
      </c>
      <c r="G97" s="26">
        <f t="shared" ref="G97:G102" si="20">B97/L97*100</f>
        <v>2.3559598787030556</v>
      </c>
      <c r="H97" s="27">
        <f t="shared" ref="H97:H102" si="21">C97/M97*100</f>
        <v>2.1616310488823385</v>
      </c>
      <c r="I97" s="27">
        <f t="shared" ref="I97:I102" si="22">D97/N97*100</f>
        <v>2.0011117287381879</v>
      </c>
      <c r="J97" s="27">
        <f t="shared" ref="J97:J102" si="23">E97/O97*100</f>
        <v>2.2484865955606801</v>
      </c>
      <c r="K97" s="33">
        <f t="shared" ref="K97:K102" si="24">F97/P97*100</f>
        <v>2.0129648584100988</v>
      </c>
      <c r="L97" s="371">
        <v>4287</v>
      </c>
      <c r="M97" s="371">
        <v>4071</v>
      </c>
      <c r="N97" s="371">
        <v>3598</v>
      </c>
      <c r="O97" s="371">
        <v>3469</v>
      </c>
      <c r="P97" s="371">
        <v>2931</v>
      </c>
    </row>
    <row r="98" spans="1:16">
      <c r="A98" s="217" t="s">
        <v>44</v>
      </c>
      <c r="B98" s="50">
        <v>204</v>
      </c>
      <c r="C98" s="50">
        <v>229</v>
      </c>
      <c r="D98" s="50">
        <v>209</v>
      </c>
      <c r="E98" s="50">
        <v>201</v>
      </c>
      <c r="F98" s="51">
        <v>210</v>
      </c>
      <c r="G98" s="26">
        <f t="shared" si="20"/>
        <v>1.9236209335219234</v>
      </c>
      <c r="H98" s="27">
        <f t="shared" si="21"/>
        <v>2.1472105016408816</v>
      </c>
      <c r="I98" s="27">
        <f t="shared" si="22"/>
        <v>1.9971333014811274</v>
      </c>
      <c r="J98" s="27">
        <f t="shared" si="23"/>
        <v>1.9676945668135097</v>
      </c>
      <c r="K98" s="33">
        <f t="shared" si="24"/>
        <v>2.182725288431556</v>
      </c>
      <c r="L98" s="371">
        <v>10605</v>
      </c>
      <c r="M98" s="371">
        <v>10665</v>
      </c>
      <c r="N98" s="371">
        <v>10465</v>
      </c>
      <c r="O98" s="371">
        <v>10215</v>
      </c>
      <c r="P98" s="371">
        <v>9621</v>
      </c>
    </row>
    <row r="99" spans="1:16">
      <c r="A99" s="217" t="s">
        <v>40</v>
      </c>
      <c r="B99" s="50">
        <v>227</v>
      </c>
      <c r="C99" s="50">
        <v>259</v>
      </c>
      <c r="D99" s="50">
        <v>253</v>
      </c>
      <c r="E99" s="50">
        <v>229</v>
      </c>
      <c r="F99" s="51">
        <v>279</v>
      </c>
      <c r="G99" s="26">
        <f t="shared" si="20"/>
        <v>1.6245616546196235</v>
      </c>
      <c r="H99" s="27">
        <f t="shared" si="21"/>
        <v>1.8129637407251855</v>
      </c>
      <c r="I99" s="27">
        <f t="shared" si="22"/>
        <v>1.8284310182843104</v>
      </c>
      <c r="J99" s="27">
        <f t="shared" si="23"/>
        <v>1.6130168345425089</v>
      </c>
      <c r="K99" s="33">
        <f t="shared" si="24"/>
        <v>2.0412642669007903</v>
      </c>
      <c r="L99" s="371">
        <v>13973</v>
      </c>
      <c r="M99" s="371">
        <v>14286</v>
      </c>
      <c r="N99" s="371">
        <v>13837</v>
      </c>
      <c r="O99" s="371">
        <v>14197</v>
      </c>
      <c r="P99" s="371">
        <v>13668</v>
      </c>
    </row>
    <row r="100" spans="1:16">
      <c r="A100" s="217" t="s">
        <v>41</v>
      </c>
      <c r="B100" s="50">
        <v>255</v>
      </c>
      <c r="C100" s="50">
        <v>247</v>
      </c>
      <c r="D100" s="50">
        <v>239</v>
      </c>
      <c r="E100" s="50">
        <v>284</v>
      </c>
      <c r="F100" s="51">
        <v>267</v>
      </c>
      <c r="G100" s="26">
        <f t="shared" si="20"/>
        <v>1.6452674366088136</v>
      </c>
      <c r="H100" s="27">
        <f t="shared" si="21"/>
        <v>1.5684531369062737</v>
      </c>
      <c r="I100" s="27">
        <f t="shared" si="22"/>
        <v>1.5606634452135302</v>
      </c>
      <c r="J100" s="27">
        <f t="shared" si="23"/>
        <v>1.82742423267486</v>
      </c>
      <c r="K100" s="33">
        <f t="shared" si="24"/>
        <v>1.7732616058975894</v>
      </c>
      <c r="L100" s="371">
        <v>15499</v>
      </c>
      <c r="M100" s="371">
        <v>15748</v>
      </c>
      <c r="N100" s="371">
        <v>15314</v>
      </c>
      <c r="O100" s="371">
        <v>15541</v>
      </c>
      <c r="P100" s="371">
        <v>15057</v>
      </c>
    </row>
    <row r="101" spans="1:16">
      <c r="A101" s="217" t="s">
        <v>42</v>
      </c>
      <c r="B101" s="50">
        <v>198</v>
      </c>
      <c r="C101" s="50">
        <v>169</v>
      </c>
      <c r="D101" s="50">
        <v>169</v>
      </c>
      <c r="E101" s="50">
        <v>168</v>
      </c>
      <c r="F101" s="51">
        <v>151</v>
      </c>
      <c r="G101" s="26">
        <f t="shared" si="20"/>
        <v>1.947094109548628</v>
      </c>
      <c r="H101" s="27">
        <f t="shared" si="21"/>
        <v>1.7195767195767195</v>
      </c>
      <c r="I101" s="27">
        <f t="shared" si="22"/>
        <v>1.7929132187566306</v>
      </c>
      <c r="J101" s="27">
        <f t="shared" si="23"/>
        <v>1.8358649327942302</v>
      </c>
      <c r="K101" s="33">
        <f t="shared" si="24"/>
        <v>1.6926353547808544</v>
      </c>
      <c r="L101" s="371">
        <v>10169</v>
      </c>
      <c r="M101" s="371">
        <v>9828</v>
      </c>
      <c r="N101" s="371">
        <v>9426</v>
      </c>
      <c r="O101" s="371">
        <v>9151</v>
      </c>
      <c r="P101" s="371">
        <v>8921</v>
      </c>
    </row>
    <row r="102" spans="1:16">
      <c r="A102" s="217" t="s">
        <v>38</v>
      </c>
      <c r="B102" s="50">
        <v>38</v>
      </c>
      <c r="C102" s="50">
        <v>62</v>
      </c>
      <c r="D102" s="50">
        <v>47</v>
      </c>
      <c r="E102" s="50">
        <v>69</v>
      </c>
      <c r="F102" s="51">
        <v>66</v>
      </c>
      <c r="G102" s="26">
        <f t="shared" si="20"/>
        <v>1.7625231910946195</v>
      </c>
      <c r="H102" s="27">
        <f t="shared" si="21"/>
        <v>2.6956521739130435</v>
      </c>
      <c r="I102" s="27">
        <f t="shared" si="22"/>
        <v>2.1599264705882351</v>
      </c>
      <c r="J102" s="27">
        <f t="shared" si="23"/>
        <v>2.9831387808041505</v>
      </c>
      <c r="K102" s="33">
        <f t="shared" si="24"/>
        <v>2.9904848210240145</v>
      </c>
      <c r="L102" s="371">
        <v>2156</v>
      </c>
      <c r="M102" s="371">
        <v>2300</v>
      </c>
      <c r="N102" s="371">
        <v>2176</v>
      </c>
      <c r="O102" s="371">
        <v>2313</v>
      </c>
      <c r="P102" s="371">
        <v>2207</v>
      </c>
    </row>
    <row r="103" spans="1:16" ht="12.75">
      <c r="A103" s="217" t="s">
        <v>50</v>
      </c>
      <c r="B103" s="50">
        <v>4</v>
      </c>
      <c r="C103" s="50">
        <v>7</v>
      </c>
      <c r="D103" s="50">
        <v>2</v>
      </c>
      <c r="E103" s="50">
        <v>21</v>
      </c>
      <c r="F103" s="51">
        <v>4</v>
      </c>
      <c r="G103" s="48" t="s">
        <v>83</v>
      </c>
      <c r="H103" s="48" t="s">
        <v>83</v>
      </c>
      <c r="I103" s="48" t="s">
        <v>83</v>
      </c>
      <c r="J103" s="48" t="s">
        <v>83</v>
      </c>
      <c r="K103" s="42" t="s">
        <v>83</v>
      </c>
      <c r="L103" s="372">
        <v>146</v>
      </c>
      <c r="M103" s="372">
        <v>139</v>
      </c>
      <c r="N103" s="372">
        <v>80</v>
      </c>
      <c r="O103" s="372">
        <v>587</v>
      </c>
      <c r="P103" s="372">
        <v>140</v>
      </c>
    </row>
    <row r="104" spans="1:16">
      <c r="A104" s="22" t="s">
        <v>61</v>
      </c>
      <c r="B104" s="31"/>
      <c r="C104" s="31"/>
      <c r="D104" s="31"/>
      <c r="E104" s="31"/>
      <c r="F104" s="22"/>
      <c r="G104" s="22"/>
      <c r="H104" s="22"/>
      <c r="I104" s="22"/>
      <c r="J104" s="22"/>
      <c r="K104" s="22"/>
      <c r="L104" s="242"/>
      <c r="M104" s="242"/>
      <c r="N104" s="242"/>
      <c r="O104" s="242"/>
      <c r="P104" s="242"/>
    </row>
    <row r="105" spans="1:16">
      <c r="A105" s="50" t="s">
        <v>62</v>
      </c>
      <c r="B105" s="50">
        <v>344</v>
      </c>
      <c r="C105" s="50">
        <v>346</v>
      </c>
      <c r="D105" s="50">
        <v>333</v>
      </c>
      <c r="E105" s="50">
        <v>338</v>
      </c>
      <c r="F105" s="51">
        <v>320</v>
      </c>
      <c r="G105" s="26">
        <f t="shared" ref="G105:G108" si="25">B105/L105*100</f>
        <v>2.2990042103856179</v>
      </c>
      <c r="H105" s="27">
        <f t="shared" ref="H105:H108" si="26">C105/M105*100</f>
        <v>2.3022157162818551</v>
      </c>
      <c r="I105" s="27">
        <f t="shared" ref="I105:I108" si="27">D105/N105*100</f>
        <v>2.286302780638517</v>
      </c>
      <c r="J105" s="27">
        <f t="shared" ref="J105:J108" si="28">E105/O105*100</f>
        <v>2.314117485964672</v>
      </c>
      <c r="K105" s="33">
        <f t="shared" ref="K105:K108" si="29">F105/P105*100</f>
        <v>2.3536334215945867</v>
      </c>
      <c r="L105" s="371">
        <v>14963</v>
      </c>
      <c r="M105" s="371">
        <v>15029</v>
      </c>
      <c r="N105" s="371">
        <v>14565</v>
      </c>
      <c r="O105" s="371">
        <v>14606</v>
      </c>
      <c r="P105" s="371">
        <v>13596</v>
      </c>
    </row>
    <row r="106" spans="1:16">
      <c r="A106" s="50" t="s">
        <v>90</v>
      </c>
      <c r="B106" s="50">
        <v>94</v>
      </c>
      <c r="C106" s="50">
        <v>90</v>
      </c>
      <c r="D106" s="50">
        <v>85</v>
      </c>
      <c r="E106" s="50">
        <v>80</v>
      </c>
      <c r="F106" s="51">
        <v>81</v>
      </c>
      <c r="G106" s="26">
        <f t="shared" si="25"/>
        <v>1.3975617008623253</v>
      </c>
      <c r="H106" s="27">
        <f t="shared" si="26"/>
        <v>1.3274336283185841</v>
      </c>
      <c r="I106" s="27">
        <f t="shared" si="27"/>
        <v>1.3182382133995036</v>
      </c>
      <c r="J106" s="27">
        <f t="shared" si="28"/>
        <v>1.2501953430223474</v>
      </c>
      <c r="K106" s="33">
        <f t="shared" si="29"/>
        <v>1.3787234042553191</v>
      </c>
      <c r="L106" s="371">
        <v>6726</v>
      </c>
      <c r="M106" s="371">
        <v>6780</v>
      </c>
      <c r="N106" s="371">
        <v>6448</v>
      </c>
      <c r="O106" s="371">
        <v>6399</v>
      </c>
      <c r="P106" s="371">
        <v>5875</v>
      </c>
    </row>
    <row r="107" spans="1:16">
      <c r="A107" s="50" t="s">
        <v>47</v>
      </c>
      <c r="B107" s="50">
        <v>190</v>
      </c>
      <c r="C107" s="50">
        <v>187</v>
      </c>
      <c r="D107" s="50">
        <v>190</v>
      </c>
      <c r="E107" s="50">
        <v>237</v>
      </c>
      <c r="F107" s="51">
        <v>247</v>
      </c>
      <c r="G107" s="26">
        <f t="shared" si="25"/>
        <v>3.1772575250836121</v>
      </c>
      <c r="H107" s="27">
        <f t="shared" si="26"/>
        <v>2.8786945812807883</v>
      </c>
      <c r="I107" s="27">
        <f t="shared" si="27"/>
        <v>2.8337061894108873</v>
      </c>
      <c r="J107" s="27">
        <f t="shared" si="28"/>
        <v>3.0022802128198633</v>
      </c>
      <c r="K107" s="33">
        <f t="shared" si="29"/>
        <v>3.2410444823513975</v>
      </c>
      <c r="L107" s="371">
        <v>5980</v>
      </c>
      <c r="M107" s="371">
        <v>6496</v>
      </c>
      <c r="N107" s="371">
        <v>6705</v>
      </c>
      <c r="O107" s="371">
        <v>7894</v>
      </c>
      <c r="P107" s="371">
        <v>7621</v>
      </c>
    </row>
    <row r="108" spans="1:16">
      <c r="A108" s="50" t="s">
        <v>51</v>
      </c>
      <c r="B108" s="50">
        <v>395</v>
      </c>
      <c r="C108" s="50">
        <v>438</v>
      </c>
      <c r="D108" s="50">
        <v>381</v>
      </c>
      <c r="E108" s="50">
        <v>394</v>
      </c>
      <c r="F108" s="51">
        <v>387</v>
      </c>
      <c r="G108" s="26">
        <f t="shared" si="25"/>
        <v>1.3570618751503074</v>
      </c>
      <c r="H108" s="27">
        <f t="shared" si="26"/>
        <v>1.5261855813791421</v>
      </c>
      <c r="I108" s="27">
        <f t="shared" si="27"/>
        <v>1.4036251105216624</v>
      </c>
      <c r="J108" s="27">
        <f t="shared" si="28"/>
        <v>1.4834337349397591</v>
      </c>
      <c r="K108" s="33">
        <f t="shared" si="29"/>
        <v>1.5220041687969481</v>
      </c>
      <c r="L108" s="371">
        <v>29107</v>
      </c>
      <c r="M108" s="371">
        <v>28699</v>
      </c>
      <c r="N108" s="371">
        <v>27144</v>
      </c>
      <c r="O108" s="371">
        <v>26560</v>
      </c>
      <c r="P108" s="371">
        <v>25427</v>
      </c>
    </row>
    <row r="109" spans="1:16" ht="12.75">
      <c r="A109" s="47" t="s">
        <v>50</v>
      </c>
      <c r="B109" s="50">
        <v>4</v>
      </c>
      <c r="C109" s="50">
        <v>0</v>
      </c>
      <c r="D109" s="50">
        <v>2</v>
      </c>
      <c r="E109" s="50">
        <v>1</v>
      </c>
      <c r="F109" s="51">
        <v>1</v>
      </c>
      <c r="G109" s="48" t="s">
        <v>83</v>
      </c>
      <c r="H109" s="48" t="s">
        <v>83</v>
      </c>
      <c r="I109" s="48" t="s">
        <v>83</v>
      </c>
      <c r="J109" s="48" t="s">
        <v>83</v>
      </c>
      <c r="K109" s="42" t="s">
        <v>83</v>
      </c>
      <c r="L109" s="372">
        <v>59</v>
      </c>
      <c r="M109" s="372">
        <v>33</v>
      </c>
      <c r="N109" s="372">
        <v>34</v>
      </c>
      <c r="O109" s="372">
        <v>14</v>
      </c>
      <c r="P109" s="372">
        <v>26</v>
      </c>
    </row>
    <row r="110" spans="1:16">
      <c r="A110" s="22" t="s">
        <v>87</v>
      </c>
      <c r="B110" s="31"/>
      <c r="C110" s="31"/>
      <c r="D110" s="31"/>
      <c r="E110" s="31"/>
      <c r="F110" s="22"/>
      <c r="G110" s="22"/>
      <c r="H110" s="22"/>
      <c r="I110" s="22"/>
      <c r="J110" s="22"/>
      <c r="K110" s="22"/>
      <c r="L110" s="242"/>
      <c r="M110" s="242"/>
      <c r="N110" s="242"/>
      <c r="O110" s="242"/>
      <c r="P110" s="242"/>
    </row>
    <row r="111" spans="1:16">
      <c r="A111" s="23" t="s">
        <v>88</v>
      </c>
      <c r="B111" s="50">
        <v>126</v>
      </c>
      <c r="C111" s="50">
        <v>101</v>
      </c>
      <c r="D111" s="50">
        <v>104</v>
      </c>
      <c r="E111" s="50">
        <v>113</v>
      </c>
      <c r="F111" s="51">
        <v>109</v>
      </c>
      <c r="G111" s="26">
        <f t="shared" ref="G111:G115" si="30">B111/L111*100</f>
        <v>1.5569010255776596</v>
      </c>
      <c r="H111" s="27">
        <f t="shared" ref="H111:H115" si="31">C111/M111*100</f>
        <v>1.2725211036915711</v>
      </c>
      <c r="I111" s="27">
        <f t="shared" ref="I111:I115" si="32">D111/N111*100</f>
        <v>1.3644712673838888</v>
      </c>
      <c r="J111" s="27">
        <f t="shared" ref="J111:J115" si="33">E111/O111*100</f>
        <v>1.4411427113888535</v>
      </c>
      <c r="K111" s="33">
        <f t="shared" ref="K111:K115" si="34">F111/P111*100</f>
        <v>1.4803748472090181</v>
      </c>
      <c r="L111" s="371">
        <v>8093</v>
      </c>
      <c r="M111" s="371">
        <v>7937</v>
      </c>
      <c r="N111" s="371">
        <v>7622</v>
      </c>
      <c r="O111" s="371">
        <v>7841</v>
      </c>
      <c r="P111" s="371">
        <v>7363</v>
      </c>
    </row>
    <row r="112" spans="1:16">
      <c r="A112" s="23">
        <v>2</v>
      </c>
      <c r="B112" s="50">
        <v>129</v>
      </c>
      <c r="C112" s="50">
        <v>145</v>
      </c>
      <c r="D112" s="50">
        <v>119</v>
      </c>
      <c r="E112" s="50">
        <v>129</v>
      </c>
      <c r="F112" s="51">
        <v>124</v>
      </c>
      <c r="G112" s="26">
        <f t="shared" si="30"/>
        <v>1.535166012138522</v>
      </c>
      <c r="H112" s="27">
        <f t="shared" si="31"/>
        <v>1.6674333026678934</v>
      </c>
      <c r="I112" s="27">
        <f t="shared" si="32"/>
        <v>1.4031364225916756</v>
      </c>
      <c r="J112" s="27">
        <f t="shared" si="33"/>
        <v>1.4928827681981252</v>
      </c>
      <c r="K112" s="33">
        <f t="shared" si="34"/>
        <v>1.4807738237401482</v>
      </c>
      <c r="L112" s="371">
        <v>8403</v>
      </c>
      <c r="M112" s="371">
        <v>8696</v>
      </c>
      <c r="N112" s="371">
        <v>8481</v>
      </c>
      <c r="O112" s="371">
        <v>8641</v>
      </c>
      <c r="P112" s="371">
        <v>8374</v>
      </c>
    </row>
    <row r="113" spans="1:16">
      <c r="A113" s="23">
        <v>3</v>
      </c>
      <c r="B113" s="50">
        <v>172</v>
      </c>
      <c r="C113" s="50">
        <v>168</v>
      </c>
      <c r="D113" s="50">
        <v>180</v>
      </c>
      <c r="E113" s="50">
        <v>168</v>
      </c>
      <c r="F113" s="51">
        <v>197</v>
      </c>
      <c r="G113" s="26">
        <f t="shared" si="30"/>
        <v>1.6154785385554618</v>
      </c>
      <c r="H113" s="27">
        <f t="shared" si="31"/>
        <v>1.6374269005847955</v>
      </c>
      <c r="I113" s="27">
        <f t="shared" si="32"/>
        <v>1.8194683109269181</v>
      </c>
      <c r="J113" s="27">
        <f t="shared" si="33"/>
        <v>1.6803360672134429</v>
      </c>
      <c r="K113" s="33">
        <f t="shared" si="34"/>
        <v>2.0977531679267383</v>
      </c>
      <c r="L113" s="371">
        <v>10647</v>
      </c>
      <c r="M113" s="371">
        <v>10260</v>
      </c>
      <c r="N113" s="371">
        <v>9893</v>
      </c>
      <c r="O113" s="371">
        <v>9998</v>
      </c>
      <c r="P113" s="371">
        <v>9391</v>
      </c>
    </row>
    <row r="114" spans="1:16">
      <c r="A114" s="23">
        <v>4</v>
      </c>
      <c r="B114" s="50">
        <v>237</v>
      </c>
      <c r="C114" s="50">
        <v>265</v>
      </c>
      <c r="D114" s="50">
        <v>219</v>
      </c>
      <c r="E114" s="50">
        <v>240</v>
      </c>
      <c r="F114" s="51">
        <v>249</v>
      </c>
      <c r="G114" s="26">
        <f t="shared" si="30"/>
        <v>1.793280871670702</v>
      </c>
      <c r="H114" s="27">
        <f t="shared" si="31"/>
        <v>2.1130691332429632</v>
      </c>
      <c r="I114" s="27">
        <f t="shared" si="32"/>
        <v>1.8072289156626504</v>
      </c>
      <c r="J114" s="27">
        <f t="shared" si="33"/>
        <v>1.9733596447952639</v>
      </c>
      <c r="K114" s="33">
        <f t="shared" si="34"/>
        <v>2.0750000000000002</v>
      </c>
      <c r="L114" s="371">
        <v>13216</v>
      </c>
      <c r="M114" s="371">
        <v>12541</v>
      </c>
      <c r="N114" s="371">
        <v>12118</v>
      </c>
      <c r="O114" s="371">
        <v>12162</v>
      </c>
      <c r="P114" s="371">
        <v>12000</v>
      </c>
    </row>
    <row r="115" spans="1:16">
      <c r="A115" s="34" t="s">
        <v>89</v>
      </c>
      <c r="B115" s="50">
        <v>363</v>
      </c>
      <c r="C115" s="50">
        <v>382</v>
      </c>
      <c r="D115" s="50">
        <v>366</v>
      </c>
      <c r="E115" s="50">
        <v>398</v>
      </c>
      <c r="F115" s="51">
        <v>356</v>
      </c>
      <c r="G115" s="26">
        <f t="shared" si="30"/>
        <v>2.2078948969040812</v>
      </c>
      <c r="H115" s="27">
        <f t="shared" si="31"/>
        <v>2.1756464289782436</v>
      </c>
      <c r="I115" s="27">
        <f t="shared" si="32"/>
        <v>2.186641175767714</v>
      </c>
      <c r="J115" s="27">
        <f t="shared" si="33"/>
        <v>2.3745599904540304</v>
      </c>
      <c r="K115" s="33">
        <f t="shared" si="34"/>
        <v>2.3275580254985289</v>
      </c>
      <c r="L115" s="371">
        <v>16441</v>
      </c>
      <c r="M115" s="371">
        <v>17558</v>
      </c>
      <c r="N115" s="371">
        <v>16738</v>
      </c>
      <c r="O115" s="371">
        <v>16761</v>
      </c>
      <c r="P115" s="371">
        <v>15295</v>
      </c>
    </row>
    <row r="116" spans="1:16" ht="12.75">
      <c r="A116" s="28" t="s">
        <v>50</v>
      </c>
      <c r="B116" s="50">
        <v>0</v>
      </c>
      <c r="C116" s="50">
        <v>0</v>
      </c>
      <c r="D116" s="50">
        <v>3</v>
      </c>
      <c r="E116" s="50">
        <v>2</v>
      </c>
      <c r="F116" s="51">
        <v>1</v>
      </c>
      <c r="G116" s="48" t="s">
        <v>83</v>
      </c>
      <c r="H116" s="48" t="s">
        <v>83</v>
      </c>
      <c r="I116" s="48" t="s">
        <v>83</v>
      </c>
      <c r="J116" s="48" t="s">
        <v>83</v>
      </c>
      <c r="K116" s="42" t="s">
        <v>83</v>
      </c>
      <c r="L116" s="372">
        <v>35</v>
      </c>
      <c r="M116" s="372">
        <v>45</v>
      </c>
      <c r="N116" s="372">
        <v>44</v>
      </c>
      <c r="O116" s="372">
        <v>70</v>
      </c>
      <c r="P116" s="372">
        <v>122</v>
      </c>
    </row>
    <row r="117" spans="1:16">
      <c r="A117" s="22" t="s">
        <v>226</v>
      </c>
      <c r="B117" s="31"/>
      <c r="C117" s="31"/>
      <c r="D117" s="31"/>
      <c r="E117" s="31"/>
      <c r="F117" s="22"/>
      <c r="G117" s="22"/>
      <c r="H117" s="22"/>
      <c r="I117" s="22"/>
      <c r="J117" s="22"/>
      <c r="K117" s="22"/>
      <c r="L117" s="242"/>
      <c r="M117" s="242"/>
      <c r="N117" s="242"/>
      <c r="O117" s="242"/>
      <c r="P117" s="242"/>
    </row>
    <row r="118" spans="1:16">
      <c r="A118" s="50" t="s">
        <v>63</v>
      </c>
      <c r="B118" s="50">
        <v>37</v>
      </c>
      <c r="C118" s="50">
        <v>54</v>
      </c>
      <c r="D118" s="50">
        <v>42</v>
      </c>
      <c r="E118" s="50">
        <v>46</v>
      </c>
      <c r="F118" s="51">
        <v>50</v>
      </c>
      <c r="G118" s="26">
        <f t="shared" ref="G118:G137" si="35">B118/L118*100</f>
        <v>1.8734177215189873</v>
      </c>
      <c r="H118" s="27">
        <f t="shared" ref="H118:H137" si="36">C118/M118*100</f>
        <v>2.5592417061611377</v>
      </c>
      <c r="I118" s="27">
        <f t="shared" ref="I118:I137" si="37">D118/N118*100</f>
        <v>2.1169354838709675</v>
      </c>
      <c r="J118" s="27">
        <f t="shared" ref="J118:J137" si="38">E118/O118*100</f>
        <v>2.3493360572012256</v>
      </c>
      <c r="K118" s="33">
        <f t="shared" ref="K118:K137" si="39">F118/P118*100</f>
        <v>2.7277686852154934</v>
      </c>
      <c r="L118" s="371">
        <v>1975</v>
      </c>
      <c r="M118" s="371">
        <v>2110</v>
      </c>
      <c r="N118" s="371">
        <v>1984</v>
      </c>
      <c r="O118" s="371">
        <v>1958</v>
      </c>
      <c r="P118" s="371">
        <v>1833</v>
      </c>
    </row>
    <row r="119" spans="1:16">
      <c r="A119" s="50" t="s">
        <v>64</v>
      </c>
      <c r="B119" s="50">
        <v>112</v>
      </c>
      <c r="C119" s="50">
        <v>134</v>
      </c>
      <c r="D119" s="50">
        <v>96</v>
      </c>
      <c r="E119" s="50">
        <v>112</v>
      </c>
      <c r="F119" s="51">
        <v>145</v>
      </c>
      <c r="G119" s="26">
        <f t="shared" si="35"/>
        <v>1.5719298245614035</v>
      </c>
      <c r="H119" s="27">
        <f t="shared" si="36"/>
        <v>1.8647369885889231</v>
      </c>
      <c r="I119" s="27">
        <f t="shared" si="37"/>
        <v>1.3452914798206279</v>
      </c>
      <c r="J119" s="27">
        <f t="shared" si="38"/>
        <v>1.5429122468659595</v>
      </c>
      <c r="K119" s="33">
        <f t="shared" si="39"/>
        <v>2.0702455739577386</v>
      </c>
      <c r="L119" s="371">
        <v>7125</v>
      </c>
      <c r="M119" s="371">
        <v>7186</v>
      </c>
      <c r="N119" s="371">
        <v>7136</v>
      </c>
      <c r="O119" s="371">
        <v>7259</v>
      </c>
      <c r="P119" s="371">
        <v>7004</v>
      </c>
    </row>
    <row r="120" spans="1:16">
      <c r="A120" s="50" t="s">
        <v>65</v>
      </c>
      <c r="B120" s="50">
        <v>112</v>
      </c>
      <c r="C120" s="50">
        <v>114</v>
      </c>
      <c r="D120" s="50">
        <v>134</v>
      </c>
      <c r="E120" s="50">
        <v>129</v>
      </c>
      <c r="F120" s="51">
        <v>107</v>
      </c>
      <c r="G120" s="26">
        <f t="shared" si="35"/>
        <v>1.7845761631612493</v>
      </c>
      <c r="H120" s="27">
        <f t="shared" si="36"/>
        <v>1.8390062913373126</v>
      </c>
      <c r="I120" s="27">
        <f t="shared" si="37"/>
        <v>2.217441668045673</v>
      </c>
      <c r="J120" s="27">
        <f t="shared" si="38"/>
        <v>2.0999511639264203</v>
      </c>
      <c r="K120" s="33">
        <f t="shared" si="39"/>
        <v>1.8634622082897945</v>
      </c>
      <c r="L120" s="371">
        <v>6276</v>
      </c>
      <c r="M120" s="371">
        <v>6199</v>
      </c>
      <c r="N120" s="371">
        <v>6043</v>
      </c>
      <c r="O120" s="371">
        <v>6143</v>
      </c>
      <c r="P120" s="371">
        <v>5742</v>
      </c>
    </row>
    <row r="121" spans="1:16">
      <c r="A121" s="50" t="s">
        <v>66</v>
      </c>
      <c r="B121" s="50">
        <v>141</v>
      </c>
      <c r="C121" s="50">
        <v>175</v>
      </c>
      <c r="D121" s="50">
        <v>152</v>
      </c>
      <c r="E121" s="50">
        <v>162</v>
      </c>
      <c r="F121" s="51">
        <v>159</v>
      </c>
      <c r="G121" s="26">
        <f t="shared" si="35"/>
        <v>1.782779112403591</v>
      </c>
      <c r="H121" s="27">
        <f t="shared" si="36"/>
        <v>2.1639668603932236</v>
      </c>
      <c r="I121" s="27">
        <f t="shared" si="37"/>
        <v>1.8988132417239227</v>
      </c>
      <c r="J121" s="27">
        <f t="shared" si="38"/>
        <v>2.0144242725690127</v>
      </c>
      <c r="K121" s="33">
        <f t="shared" si="39"/>
        <v>2.1222637479978643</v>
      </c>
      <c r="L121" s="371">
        <v>7909</v>
      </c>
      <c r="M121" s="371">
        <v>8087</v>
      </c>
      <c r="N121" s="371">
        <v>8005</v>
      </c>
      <c r="O121" s="371">
        <v>8042</v>
      </c>
      <c r="P121" s="371">
        <v>7492</v>
      </c>
    </row>
    <row r="122" spans="1:16">
      <c r="A122" s="50" t="s">
        <v>67</v>
      </c>
      <c r="B122" s="50">
        <v>94</v>
      </c>
      <c r="C122" s="50">
        <v>88</v>
      </c>
      <c r="D122" s="50">
        <v>84</v>
      </c>
      <c r="E122" s="50">
        <v>119</v>
      </c>
      <c r="F122" s="51">
        <v>104</v>
      </c>
      <c r="G122" s="26">
        <f t="shared" si="35"/>
        <v>1.9465727893973908</v>
      </c>
      <c r="H122" s="27">
        <f t="shared" si="36"/>
        <v>1.8106995884773662</v>
      </c>
      <c r="I122" s="27">
        <f t="shared" si="37"/>
        <v>1.7983301220295438</v>
      </c>
      <c r="J122" s="27">
        <f t="shared" si="38"/>
        <v>2.4637681159420293</v>
      </c>
      <c r="K122" s="33">
        <f t="shared" si="39"/>
        <v>2.3080337328007099</v>
      </c>
      <c r="L122" s="371">
        <v>4829</v>
      </c>
      <c r="M122" s="371">
        <v>4860</v>
      </c>
      <c r="N122" s="371">
        <v>4671</v>
      </c>
      <c r="O122" s="371">
        <v>4830</v>
      </c>
      <c r="P122" s="371">
        <v>4506</v>
      </c>
    </row>
    <row r="123" spans="1:16">
      <c r="A123" s="50" t="s">
        <v>68</v>
      </c>
      <c r="B123" s="50">
        <v>40</v>
      </c>
      <c r="C123" s="50">
        <v>33</v>
      </c>
      <c r="D123" s="50">
        <v>31</v>
      </c>
      <c r="E123" s="50">
        <v>44</v>
      </c>
      <c r="F123" s="51">
        <v>35</v>
      </c>
      <c r="G123" s="26">
        <f t="shared" si="35"/>
        <v>2.6281208935611038</v>
      </c>
      <c r="H123" s="27">
        <f t="shared" si="36"/>
        <v>2.2540983606557377</v>
      </c>
      <c r="I123" s="27">
        <f t="shared" si="37"/>
        <v>2.1830985915492955</v>
      </c>
      <c r="J123" s="27">
        <f t="shared" si="38"/>
        <v>3.1837916063675831</v>
      </c>
      <c r="K123" s="33">
        <f t="shared" si="39"/>
        <v>2.7537372147915029</v>
      </c>
      <c r="L123" s="371">
        <v>1522</v>
      </c>
      <c r="M123" s="371">
        <v>1464</v>
      </c>
      <c r="N123" s="371">
        <v>1420</v>
      </c>
      <c r="O123" s="371">
        <v>1382</v>
      </c>
      <c r="P123" s="371">
        <v>1271</v>
      </c>
    </row>
    <row r="124" spans="1:16">
      <c r="A124" s="50" t="s">
        <v>69</v>
      </c>
      <c r="B124" s="50">
        <v>66</v>
      </c>
      <c r="C124" s="50">
        <v>54</v>
      </c>
      <c r="D124" s="50">
        <v>54</v>
      </c>
      <c r="E124" s="50">
        <v>56</v>
      </c>
      <c r="F124" s="51">
        <v>46</v>
      </c>
      <c r="G124" s="26">
        <f t="shared" si="35"/>
        <v>2.4962178517397882</v>
      </c>
      <c r="H124" s="27">
        <f t="shared" si="36"/>
        <v>2.0555767034640273</v>
      </c>
      <c r="I124" s="27">
        <f t="shared" si="37"/>
        <v>2.1539688871160747</v>
      </c>
      <c r="J124" s="27">
        <f t="shared" si="38"/>
        <v>2.1464162514373322</v>
      </c>
      <c r="K124" s="33">
        <f t="shared" si="39"/>
        <v>1.9039735099337749</v>
      </c>
      <c r="L124" s="371">
        <v>2644</v>
      </c>
      <c r="M124" s="371">
        <v>2627</v>
      </c>
      <c r="N124" s="371">
        <v>2507</v>
      </c>
      <c r="O124" s="371">
        <v>2609</v>
      </c>
      <c r="P124" s="371">
        <v>2416</v>
      </c>
    </row>
    <row r="125" spans="1:16">
      <c r="A125" s="50" t="s">
        <v>70</v>
      </c>
      <c r="B125" s="50">
        <v>28</v>
      </c>
      <c r="C125" s="50">
        <v>19</v>
      </c>
      <c r="D125" s="50">
        <v>26</v>
      </c>
      <c r="E125" s="50">
        <v>14</v>
      </c>
      <c r="F125" s="51">
        <v>18</v>
      </c>
      <c r="G125" s="26">
        <f t="shared" si="35"/>
        <v>4.2748091603053435</v>
      </c>
      <c r="H125" s="27">
        <f t="shared" si="36"/>
        <v>2.8700906344410875</v>
      </c>
      <c r="I125" s="27">
        <f t="shared" si="37"/>
        <v>4.0625</v>
      </c>
      <c r="J125" s="27">
        <f t="shared" si="38"/>
        <v>2.1840873634945397</v>
      </c>
      <c r="K125" s="33">
        <f t="shared" si="39"/>
        <v>3.0405405405405408</v>
      </c>
      <c r="L125" s="371">
        <v>655</v>
      </c>
      <c r="M125" s="371">
        <v>662</v>
      </c>
      <c r="N125" s="371">
        <v>640</v>
      </c>
      <c r="O125" s="371">
        <v>641</v>
      </c>
      <c r="P125" s="371">
        <v>592</v>
      </c>
    </row>
    <row r="126" spans="1:16">
      <c r="A126" s="50" t="s">
        <v>71</v>
      </c>
      <c r="B126" s="50">
        <v>41</v>
      </c>
      <c r="C126" s="50">
        <v>45</v>
      </c>
      <c r="D126" s="50">
        <v>43</v>
      </c>
      <c r="E126" s="50">
        <v>49</v>
      </c>
      <c r="F126" s="51">
        <v>49</v>
      </c>
      <c r="G126" s="26">
        <f t="shared" si="35"/>
        <v>1.9025522041763343</v>
      </c>
      <c r="H126" s="27">
        <f t="shared" si="36"/>
        <v>2.160345655304849</v>
      </c>
      <c r="I126" s="27">
        <f t="shared" si="37"/>
        <v>2.2039979497693492</v>
      </c>
      <c r="J126" s="27">
        <f t="shared" si="38"/>
        <v>2.5012761613067891</v>
      </c>
      <c r="K126" s="33">
        <f t="shared" si="39"/>
        <v>2.6429341963322543</v>
      </c>
      <c r="L126" s="371">
        <v>2155</v>
      </c>
      <c r="M126" s="371">
        <v>2083</v>
      </c>
      <c r="N126" s="371">
        <v>1951</v>
      </c>
      <c r="O126" s="371">
        <v>1959</v>
      </c>
      <c r="P126" s="371">
        <v>1854</v>
      </c>
    </row>
    <row r="127" spans="1:16">
      <c r="A127" s="50" t="s">
        <v>72</v>
      </c>
      <c r="B127" s="50">
        <v>28</v>
      </c>
      <c r="C127" s="50">
        <v>20</v>
      </c>
      <c r="D127" s="50">
        <v>28</v>
      </c>
      <c r="E127" s="50">
        <v>22</v>
      </c>
      <c r="F127" s="51">
        <v>23</v>
      </c>
      <c r="G127" s="26">
        <f t="shared" si="35"/>
        <v>1.9746121297602257</v>
      </c>
      <c r="H127" s="27">
        <f t="shared" si="36"/>
        <v>1.4771048744460855</v>
      </c>
      <c r="I127" s="27">
        <f t="shared" si="37"/>
        <v>2.0725388601036272</v>
      </c>
      <c r="J127" s="27">
        <f t="shared" si="38"/>
        <v>1.6081871345029239</v>
      </c>
      <c r="K127" s="33">
        <f t="shared" si="39"/>
        <v>1.7450682852807284</v>
      </c>
      <c r="L127" s="371">
        <v>1418</v>
      </c>
      <c r="M127" s="371">
        <v>1354</v>
      </c>
      <c r="N127" s="371">
        <v>1351</v>
      </c>
      <c r="O127" s="371">
        <v>1368</v>
      </c>
      <c r="P127" s="371">
        <v>1318</v>
      </c>
    </row>
    <row r="128" spans="1:16">
      <c r="A128" s="50" t="s">
        <v>73</v>
      </c>
      <c r="B128" s="50">
        <v>38</v>
      </c>
      <c r="C128" s="50">
        <v>32</v>
      </c>
      <c r="D128" s="50">
        <v>35</v>
      </c>
      <c r="E128" s="50">
        <v>27</v>
      </c>
      <c r="F128" s="51">
        <v>31</v>
      </c>
      <c r="G128" s="26">
        <f t="shared" si="35"/>
        <v>1.9699326075686883</v>
      </c>
      <c r="H128" s="27">
        <f t="shared" si="36"/>
        <v>1.5259895088221267</v>
      </c>
      <c r="I128" s="27">
        <f t="shared" si="37"/>
        <v>1.7031630170316301</v>
      </c>
      <c r="J128" s="27">
        <f t="shared" si="38"/>
        <v>1.4210526315789473</v>
      </c>
      <c r="K128" s="33">
        <f t="shared" si="39"/>
        <v>1.650692225772098</v>
      </c>
      <c r="L128" s="371">
        <v>1929</v>
      </c>
      <c r="M128" s="371">
        <v>2097</v>
      </c>
      <c r="N128" s="371">
        <v>2055</v>
      </c>
      <c r="O128" s="371">
        <v>1900</v>
      </c>
      <c r="P128" s="371">
        <v>1878</v>
      </c>
    </row>
    <row r="129" spans="1:16">
      <c r="A129" s="50" t="s">
        <v>74</v>
      </c>
      <c r="B129" s="50">
        <v>10</v>
      </c>
      <c r="C129" s="50">
        <v>19</v>
      </c>
      <c r="D129" s="50">
        <v>12</v>
      </c>
      <c r="E129" s="50">
        <v>16</v>
      </c>
      <c r="F129" s="51">
        <v>15</v>
      </c>
      <c r="G129" s="26">
        <f t="shared" si="35"/>
        <v>1.2330456226880395</v>
      </c>
      <c r="H129" s="27">
        <f t="shared" si="36"/>
        <v>2.445302445302445</v>
      </c>
      <c r="I129" s="27">
        <f t="shared" si="37"/>
        <v>1.602136181575434</v>
      </c>
      <c r="J129" s="27">
        <f t="shared" si="38"/>
        <v>2.1080368906455864</v>
      </c>
      <c r="K129" s="33">
        <f t="shared" si="39"/>
        <v>1.9946808510638299</v>
      </c>
      <c r="L129" s="371">
        <v>811</v>
      </c>
      <c r="M129" s="371">
        <v>777</v>
      </c>
      <c r="N129" s="371">
        <v>749</v>
      </c>
      <c r="O129" s="371">
        <v>759</v>
      </c>
      <c r="P129" s="371">
        <v>752</v>
      </c>
    </row>
    <row r="130" spans="1:16">
      <c r="A130" s="50" t="s">
        <v>75</v>
      </c>
      <c r="B130" s="50">
        <v>48</v>
      </c>
      <c r="C130" s="50">
        <v>55</v>
      </c>
      <c r="D130" s="50">
        <v>58</v>
      </c>
      <c r="E130" s="50">
        <v>61</v>
      </c>
      <c r="F130" s="51">
        <v>59</v>
      </c>
      <c r="G130" s="26">
        <f t="shared" si="35"/>
        <v>1.3460459899046551</v>
      </c>
      <c r="H130" s="27">
        <f t="shared" si="36"/>
        <v>1.5763829177414732</v>
      </c>
      <c r="I130" s="27">
        <f t="shared" si="37"/>
        <v>1.7124298789489223</v>
      </c>
      <c r="J130" s="27">
        <f t="shared" si="38"/>
        <v>1.7711962833914054</v>
      </c>
      <c r="K130" s="33">
        <f t="shared" si="39"/>
        <v>1.8249304051964121</v>
      </c>
      <c r="L130" s="371">
        <v>3566</v>
      </c>
      <c r="M130" s="371">
        <v>3489</v>
      </c>
      <c r="N130" s="371">
        <v>3387</v>
      </c>
      <c r="O130" s="371">
        <v>3444</v>
      </c>
      <c r="P130" s="371">
        <v>3233</v>
      </c>
    </row>
    <row r="131" spans="1:16">
      <c r="A131" s="50" t="s">
        <v>76</v>
      </c>
      <c r="B131" s="50">
        <v>38</v>
      </c>
      <c r="C131" s="50">
        <v>35</v>
      </c>
      <c r="D131" s="50">
        <v>33</v>
      </c>
      <c r="E131" s="50">
        <v>28</v>
      </c>
      <c r="F131" s="51">
        <v>32</v>
      </c>
      <c r="G131" s="26">
        <f t="shared" si="35"/>
        <v>1.8691588785046727</v>
      </c>
      <c r="H131" s="27">
        <f t="shared" si="36"/>
        <v>1.7811704834605597</v>
      </c>
      <c r="I131" s="27">
        <f t="shared" si="37"/>
        <v>1.8013100436681224</v>
      </c>
      <c r="J131" s="27">
        <f t="shared" si="38"/>
        <v>1.5167930660888407</v>
      </c>
      <c r="K131" s="33">
        <f t="shared" si="39"/>
        <v>1.8912529550827424</v>
      </c>
      <c r="L131" s="371">
        <v>2033</v>
      </c>
      <c r="M131" s="371">
        <v>1965</v>
      </c>
      <c r="N131" s="371">
        <v>1832</v>
      </c>
      <c r="O131" s="371">
        <v>1846</v>
      </c>
      <c r="P131" s="371">
        <v>1692</v>
      </c>
    </row>
    <row r="132" spans="1:16">
      <c r="A132" s="50" t="s">
        <v>77</v>
      </c>
      <c r="B132" s="50">
        <v>8</v>
      </c>
      <c r="C132" s="50">
        <v>14</v>
      </c>
      <c r="D132" s="50">
        <v>8</v>
      </c>
      <c r="E132" s="50">
        <v>9</v>
      </c>
      <c r="F132" s="51">
        <v>4</v>
      </c>
      <c r="G132" s="26">
        <f t="shared" si="35"/>
        <v>1.6260162601626018</v>
      </c>
      <c r="H132" s="27">
        <f t="shared" si="36"/>
        <v>2.880658436213992</v>
      </c>
      <c r="I132" s="27">
        <f t="shared" si="37"/>
        <v>1.6842105263157894</v>
      </c>
      <c r="J132" s="27">
        <f t="shared" si="38"/>
        <v>1.9522776572668112</v>
      </c>
      <c r="K132" s="33">
        <f t="shared" si="39"/>
        <v>0.95238095238095244</v>
      </c>
      <c r="L132" s="371">
        <v>492</v>
      </c>
      <c r="M132" s="371">
        <v>486</v>
      </c>
      <c r="N132" s="371">
        <v>475</v>
      </c>
      <c r="O132" s="371">
        <v>461</v>
      </c>
      <c r="P132" s="371">
        <v>420</v>
      </c>
    </row>
    <row r="133" spans="1:16">
      <c r="A133" s="50" t="s">
        <v>78</v>
      </c>
      <c r="B133" s="50">
        <v>24</v>
      </c>
      <c r="C133" s="50">
        <v>26</v>
      </c>
      <c r="D133" s="50">
        <v>20</v>
      </c>
      <c r="E133" s="50">
        <v>28</v>
      </c>
      <c r="F133" s="51">
        <v>20</v>
      </c>
      <c r="G133" s="26">
        <f t="shared" si="35"/>
        <v>1.6118200134318332</v>
      </c>
      <c r="H133" s="27">
        <f t="shared" si="36"/>
        <v>1.7082785808147174</v>
      </c>
      <c r="I133" s="27">
        <f t="shared" si="37"/>
        <v>1.3812154696132597</v>
      </c>
      <c r="J133" s="27">
        <f t="shared" si="38"/>
        <v>2.074074074074074</v>
      </c>
      <c r="K133" s="33">
        <f t="shared" si="39"/>
        <v>1.4492753623188406</v>
      </c>
      <c r="L133" s="371">
        <v>1489</v>
      </c>
      <c r="M133" s="371">
        <v>1522</v>
      </c>
      <c r="N133" s="371">
        <v>1448</v>
      </c>
      <c r="O133" s="371">
        <v>1350</v>
      </c>
      <c r="P133" s="371">
        <v>1380</v>
      </c>
    </row>
    <row r="134" spans="1:16">
      <c r="A134" s="50" t="s">
        <v>79</v>
      </c>
      <c r="B134" s="50">
        <v>4</v>
      </c>
      <c r="C134" s="50">
        <v>1</v>
      </c>
      <c r="D134" s="50">
        <v>3</v>
      </c>
      <c r="E134" s="50">
        <v>4</v>
      </c>
      <c r="F134" s="51">
        <v>4</v>
      </c>
      <c r="G134" s="26">
        <f t="shared" si="35"/>
        <v>1.1627906976744187</v>
      </c>
      <c r="H134" s="27">
        <f t="shared" si="36"/>
        <v>0.31347962382445138</v>
      </c>
      <c r="I134" s="27">
        <f t="shared" si="37"/>
        <v>0.92307692307692313</v>
      </c>
      <c r="J134" s="27">
        <f t="shared" si="38"/>
        <v>1.2269938650306749</v>
      </c>
      <c r="K134" s="33">
        <f t="shared" si="39"/>
        <v>1.3029315960912053</v>
      </c>
      <c r="L134" s="371">
        <v>344</v>
      </c>
      <c r="M134" s="371">
        <v>319</v>
      </c>
      <c r="N134" s="371">
        <v>325</v>
      </c>
      <c r="O134" s="371">
        <v>326</v>
      </c>
      <c r="P134" s="371">
        <v>307</v>
      </c>
    </row>
    <row r="135" spans="1:16">
      <c r="A135" s="50" t="s">
        <v>80</v>
      </c>
      <c r="B135" s="50">
        <v>84</v>
      </c>
      <c r="C135" s="50">
        <v>78</v>
      </c>
      <c r="D135" s="50">
        <v>63</v>
      </c>
      <c r="E135" s="50">
        <v>67</v>
      </c>
      <c r="F135" s="51">
        <v>72</v>
      </c>
      <c r="G135" s="26">
        <f t="shared" si="35"/>
        <v>1.4442916093535076</v>
      </c>
      <c r="H135" s="27">
        <f t="shared" si="36"/>
        <v>1.3142375737152485</v>
      </c>
      <c r="I135" s="27">
        <f t="shared" si="37"/>
        <v>1.224727838258165</v>
      </c>
      <c r="J135" s="27">
        <f t="shared" si="38"/>
        <v>1.2575075075075075</v>
      </c>
      <c r="K135" s="33">
        <f t="shared" si="39"/>
        <v>1.3977868375072802</v>
      </c>
      <c r="L135" s="371">
        <v>5816</v>
      </c>
      <c r="M135" s="371">
        <v>5935</v>
      </c>
      <c r="N135" s="371">
        <v>5144</v>
      </c>
      <c r="O135" s="371">
        <v>5328</v>
      </c>
      <c r="P135" s="371">
        <v>5151</v>
      </c>
    </row>
    <row r="136" spans="1:16">
      <c r="A136" s="50" t="s">
        <v>81</v>
      </c>
      <c r="B136" s="50">
        <v>11</v>
      </c>
      <c r="C136" s="50">
        <v>9</v>
      </c>
      <c r="D136" s="50">
        <v>18</v>
      </c>
      <c r="E136" s="50">
        <v>4</v>
      </c>
      <c r="F136" s="51">
        <v>7</v>
      </c>
      <c r="G136" s="26">
        <f t="shared" si="35"/>
        <v>1.8518518518518516</v>
      </c>
      <c r="H136" s="27">
        <f t="shared" si="36"/>
        <v>1.5025041736227045</v>
      </c>
      <c r="I136" s="27">
        <f t="shared" si="37"/>
        <v>3.5225048923679059</v>
      </c>
      <c r="J136" s="27">
        <f t="shared" si="38"/>
        <v>0.66666666666666674</v>
      </c>
      <c r="K136" s="33">
        <f t="shared" si="39"/>
        <v>1.202749140893471</v>
      </c>
      <c r="L136" s="371">
        <v>594</v>
      </c>
      <c r="M136" s="371">
        <v>599</v>
      </c>
      <c r="N136" s="371">
        <v>511</v>
      </c>
      <c r="O136" s="371">
        <v>600</v>
      </c>
      <c r="P136" s="371">
        <v>582</v>
      </c>
    </row>
    <row r="137" spans="1:16">
      <c r="A137" s="50" t="s">
        <v>82</v>
      </c>
      <c r="B137" s="50">
        <v>63</v>
      </c>
      <c r="C137" s="50">
        <v>56</v>
      </c>
      <c r="D137" s="50">
        <v>49</v>
      </c>
      <c r="E137" s="50">
        <v>51</v>
      </c>
      <c r="F137" s="51">
        <v>55</v>
      </c>
      <c r="G137" s="26">
        <f t="shared" si="35"/>
        <v>1.9510684422421802</v>
      </c>
      <c r="H137" s="27">
        <f t="shared" si="36"/>
        <v>1.7576898932831135</v>
      </c>
      <c r="I137" s="27">
        <f t="shared" si="37"/>
        <v>1.516089108910891</v>
      </c>
      <c r="J137" s="27">
        <f t="shared" si="38"/>
        <v>1.5853279452906437</v>
      </c>
      <c r="K137" s="33">
        <f t="shared" si="39"/>
        <v>1.8181818181818181</v>
      </c>
      <c r="L137" s="371">
        <v>3229</v>
      </c>
      <c r="M137" s="371">
        <v>3186</v>
      </c>
      <c r="N137" s="371">
        <v>3232</v>
      </c>
      <c r="O137" s="371">
        <v>3217</v>
      </c>
      <c r="P137" s="371">
        <v>3025</v>
      </c>
    </row>
    <row r="138" spans="1:16" ht="12.75">
      <c r="A138" s="28" t="s">
        <v>50</v>
      </c>
      <c r="B138" s="28">
        <v>0</v>
      </c>
      <c r="C138" s="28">
        <v>0</v>
      </c>
      <c r="D138" s="28">
        <v>2</v>
      </c>
      <c r="E138" s="28">
        <v>2</v>
      </c>
      <c r="F138" s="30">
        <v>1</v>
      </c>
      <c r="G138" s="48" t="s">
        <v>83</v>
      </c>
      <c r="H138" s="48" t="s">
        <v>83</v>
      </c>
      <c r="I138" s="48" t="s">
        <v>83</v>
      </c>
      <c r="J138" s="48" t="s">
        <v>83</v>
      </c>
      <c r="K138" s="42" t="s">
        <v>83</v>
      </c>
      <c r="L138" s="373">
        <v>24</v>
      </c>
      <c r="M138" s="373">
        <v>30</v>
      </c>
      <c r="N138" s="373">
        <v>30</v>
      </c>
      <c r="O138" s="373">
        <v>51</v>
      </c>
      <c r="P138" s="373">
        <v>97</v>
      </c>
    </row>
    <row r="139" spans="1:16">
      <c r="A139" s="36" t="s">
        <v>286</v>
      </c>
    </row>
    <row r="140" spans="1:16">
      <c r="A140" s="36" t="s">
        <v>287</v>
      </c>
    </row>
    <row r="141" spans="1:16">
      <c r="A141" s="36"/>
    </row>
    <row r="142" spans="1:16">
      <c r="A142" s="36"/>
    </row>
  </sheetData>
  <mergeCells count="11">
    <mergeCell ref="L92:P92"/>
    <mergeCell ref="B92:F92"/>
    <mergeCell ref="G92:K92"/>
    <mergeCell ref="A6:A7"/>
    <mergeCell ref="B6:K6"/>
    <mergeCell ref="L6:U6"/>
    <mergeCell ref="A40:A41"/>
    <mergeCell ref="B40:F40"/>
    <mergeCell ref="G40:K40"/>
    <mergeCell ref="L40:P40"/>
    <mergeCell ref="A92:A93"/>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2" fitToHeight="0" orientation="landscape" r:id="rId1"/>
  <headerFooter>
    <oddFooter>&amp;L&amp;8&amp;K01+022Maternity Tables 2013&amp;R&amp;8&amp;K01+022Page &amp;P of &amp;N</oddFooter>
  </headerFooter>
  <rowBreaks count="2" manualBreakCount="2">
    <brk id="38" max="22" man="1"/>
    <brk id="89"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0"/>
  <sheetViews>
    <sheetView zoomScaleNormal="100" workbookViewId="0">
      <pane ySplit="3" topLeftCell="A4" activePane="bottomLeft" state="frozen"/>
      <selection activeCell="B103" sqref="B103"/>
      <selection pane="bottomLeft" activeCell="A3" sqref="A3"/>
    </sheetView>
  </sheetViews>
  <sheetFormatPr defaultRowHeight="12"/>
  <cols>
    <col min="1" max="1" width="16.28515625" style="79" customWidth="1"/>
    <col min="2" max="16384" width="9.140625" style="79"/>
  </cols>
  <sheetData>
    <row r="1" spans="1:12">
      <c r="A1" s="334" t="s">
        <v>26</v>
      </c>
      <c r="B1" s="162"/>
      <c r="C1" s="334" t="s">
        <v>36</v>
      </c>
      <c r="D1" s="162"/>
      <c r="E1" s="162"/>
    </row>
    <row r="2" spans="1:12" ht="10.5" customHeight="1"/>
    <row r="3" spans="1:12" ht="19.5">
      <c r="A3" s="20" t="s">
        <v>244</v>
      </c>
    </row>
    <row r="5" spans="1:12" s="41" customFormat="1" ht="18" customHeight="1">
      <c r="A5" s="103" t="str">
        <f>Contents!B54</f>
        <v>Table 44: Number and percentage of babies, by breastfeeding status at two weeks after birth, maternal age group, baby ethnic group, baby deprivation quintile of residence and baby DHB of residence, 2013</v>
      </c>
    </row>
    <row r="6" spans="1:12">
      <c r="A6" s="437" t="s">
        <v>58</v>
      </c>
      <c r="B6" s="380" t="s">
        <v>35</v>
      </c>
      <c r="C6" s="380"/>
      <c r="D6" s="380"/>
      <c r="E6" s="380"/>
      <c r="F6" s="380"/>
      <c r="G6" s="381"/>
      <c r="H6" s="380" t="s">
        <v>299</v>
      </c>
      <c r="I6" s="380"/>
      <c r="J6" s="380"/>
      <c r="K6" s="380"/>
    </row>
    <row r="7" spans="1:12">
      <c r="A7" s="385"/>
      <c r="B7" s="138" t="s">
        <v>245</v>
      </c>
      <c r="C7" s="138" t="s">
        <v>246</v>
      </c>
      <c r="D7" s="138" t="s">
        <v>247</v>
      </c>
      <c r="E7" s="138" t="s">
        <v>248</v>
      </c>
      <c r="F7" s="138" t="s">
        <v>50</v>
      </c>
      <c r="G7" s="139" t="s">
        <v>43</v>
      </c>
      <c r="H7" s="138" t="str">
        <f>B7</f>
        <v>Exclusive</v>
      </c>
      <c r="I7" s="138" t="str">
        <f t="shared" ref="I7:K7" si="0">C7</f>
        <v>Fully</v>
      </c>
      <c r="J7" s="138" t="str">
        <f t="shared" si="0"/>
        <v>Partial</v>
      </c>
      <c r="K7" s="138" t="str">
        <f t="shared" si="0"/>
        <v>Artificial</v>
      </c>
    </row>
    <row r="8" spans="1:12">
      <c r="A8" s="242" t="s">
        <v>243</v>
      </c>
      <c r="B8" s="242"/>
      <c r="C8" s="242"/>
      <c r="D8" s="242"/>
      <c r="E8" s="242"/>
      <c r="F8" s="242"/>
      <c r="G8" s="242"/>
      <c r="H8" s="242"/>
      <c r="I8" s="242"/>
      <c r="J8" s="242"/>
      <c r="K8" s="242"/>
    </row>
    <row r="9" spans="1:12">
      <c r="A9" s="293" t="s">
        <v>43</v>
      </c>
      <c r="B9" s="163">
        <v>33634</v>
      </c>
      <c r="C9" s="163">
        <v>4538</v>
      </c>
      <c r="D9" s="163">
        <v>6377</v>
      </c>
      <c r="E9" s="163">
        <v>3505</v>
      </c>
      <c r="F9" s="163">
        <v>5180</v>
      </c>
      <c r="G9" s="183">
        <v>53234</v>
      </c>
      <c r="H9" s="240">
        <f>B9/($G9-$F9)*100</f>
        <v>69.992092229575064</v>
      </c>
      <c r="I9" s="240">
        <f t="shared" ref="I9:K9" si="1">C9/($G9-$F9)*100</f>
        <v>9.4435426811503724</v>
      </c>
      <c r="J9" s="240">
        <f t="shared" si="1"/>
        <v>13.270487368377243</v>
      </c>
      <c r="K9" s="240">
        <f t="shared" si="1"/>
        <v>7.2938777208973242</v>
      </c>
      <c r="L9" s="123"/>
    </row>
    <row r="10" spans="1:12">
      <c r="A10" s="242" t="s">
        <v>234</v>
      </c>
      <c r="B10" s="242"/>
      <c r="C10" s="242"/>
      <c r="D10" s="242"/>
      <c r="E10" s="242"/>
      <c r="F10" s="242"/>
      <c r="G10" s="242"/>
      <c r="H10" s="242"/>
      <c r="I10" s="242"/>
      <c r="J10" s="242"/>
      <c r="K10" s="242"/>
    </row>
    <row r="11" spans="1:12">
      <c r="A11" s="163" t="s">
        <v>60</v>
      </c>
      <c r="B11" s="163">
        <v>1588</v>
      </c>
      <c r="C11" s="163">
        <v>224</v>
      </c>
      <c r="D11" s="163">
        <v>376</v>
      </c>
      <c r="E11" s="163">
        <v>341</v>
      </c>
      <c r="F11" s="163">
        <v>336</v>
      </c>
      <c r="G11" s="183">
        <v>2865</v>
      </c>
      <c r="H11" s="240">
        <f t="shared" ref="H11:H16" si="2">B11/($G11-$F11)*100</f>
        <v>62.791617240015817</v>
      </c>
      <c r="I11" s="240">
        <f t="shared" ref="I11:I16" si="3">C11/($G11-$F11)*100</f>
        <v>8.8572558323447996</v>
      </c>
      <c r="J11" s="240">
        <f t="shared" ref="J11:J16" si="4">D11/($G11-$F11)*100</f>
        <v>14.86753657572163</v>
      </c>
      <c r="K11" s="240">
        <f t="shared" ref="K11:K16" si="5">E11/($G11-$F11)*100</f>
        <v>13.483590351917755</v>
      </c>
      <c r="L11" s="123"/>
    </row>
    <row r="12" spans="1:12">
      <c r="A12" s="163" t="s">
        <v>44</v>
      </c>
      <c r="B12" s="163">
        <v>5841</v>
      </c>
      <c r="C12" s="163">
        <v>737</v>
      </c>
      <c r="D12" s="163">
        <v>1138</v>
      </c>
      <c r="E12" s="163">
        <v>899</v>
      </c>
      <c r="F12" s="163">
        <v>955</v>
      </c>
      <c r="G12" s="183">
        <v>9570</v>
      </c>
      <c r="H12" s="240">
        <f t="shared" si="2"/>
        <v>67.800348229831684</v>
      </c>
      <c r="I12" s="240">
        <f t="shared" si="3"/>
        <v>8.5548461984910027</v>
      </c>
      <c r="J12" s="240">
        <f t="shared" si="4"/>
        <v>13.209518282066163</v>
      </c>
      <c r="K12" s="240">
        <f t="shared" si="5"/>
        <v>10.435287289611143</v>
      </c>
      <c r="L12" s="123"/>
    </row>
    <row r="13" spans="1:12">
      <c r="A13" s="163" t="s">
        <v>40</v>
      </c>
      <c r="B13" s="163">
        <v>8990</v>
      </c>
      <c r="C13" s="163">
        <v>1119</v>
      </c>
      <c r="D13" s="163">
        <v>1580</v>
      </c>
      <c r="E13" s="163">
        <v>900</v>
      </c>
      <c r="F13" s="163">
        <v>1282</v>
      </c>
      <c r="G13" s="183">
        <v>13871</v>
      </c>
      <c r="H13" s="240">
        <f t="shared" si="2"/>
        <v>71.41154976566844</v>
      </c>
      <c r="I13" s="240">
        <f t="shared" si="3"/>
        <v>8.8887123679402649</v>
      </c>
      <c r="J13" s="240">
        <f t="shared" si="4"/>
        <v>12.550639447136389</v>
      </c>
      <c r="K13" s="240">
        <f t="shared" si="5"/>
        <v>7.149098419254905</v>
      </c>
      <c r="L13" s="123"/>
    </row>
    <row r="14" spans="1:12">
      <c r="A14" s="163" t="s">
        <v>41</v>
      </c>
      <c r="B14" s="163">
        <v>10127</v>
      </c>
      <c r="C14" s="163">
        <v>1400</v>
      </c>
      <c r="D14" s="163">
        <v>1748</v>
      </c>
      <c r="E14" s="163">
        <v>742</v>
      </c>
      <c r="F14" s="163">
        <v>1415</v>
      </c>
      <c r="G14" s="183">
        <v>15432</v>
      </c>
      <c r="H14" s="240">
        <f t="shared" si="2"/>
        <v>72.247984590140547</v>
      </c>
      <c r="I14" s="240">
        <f t="shared" si="3"/>
        <v>9.987871869872297</v>
      </c>
      <c r="J14" s="240">
        <f t="shared" si="4"/>
        <v>12.470571448954841</v>
      </c>
      <c r="K14" s="240">
        <f t="shared" si="5"/>
        <v>5.2935720910323179</v>
      </c>
      <c r="L14" s="123"/>
    </row>
    <row r="15" spans="1:12">
      <c r="A15" s="163" t="s">
        <v>42</v>
      </c>
      <c r="B15" s="163">
        <v>5841</v>
      </c>
      <c r="C15" s="163">
        <v>835</v>
      </c>
      <c r="D15" s="163">
        <v>1186</v>
      </c>
      <c r="E15" s="163">
        <v>488</v>
      </c>
      <c r="F15" s="163">
        <v>922</v>
      </c>
      <c r="G15" s="183">
        <v>9272</v>
      </c>
      <c r="H15" s="240">
        <f t="shared" si="2"/>
        <v>69.952095808383234</v>
      </c>
      <c r="I15" s="240">
        <f t="shared" si="3"/>
        <v>10</v>
      </c>
      <c r="J15" s="240">
        <f t="shared" si="4"/>
        <v>14.203592814371257</v>
      </c>
      <c r="K15" s="240">
        <f t="shared" si="5"/>
        <v>5.8443113772455089</v>
      </c>
      <c r="L15" s="123"/>
    </row>
    <row r="16" spans="1:12">
      <c r="A16" s="163" t="s">
        <v>38</v>
      </c>
      <c r="B16" s="163">
        <v>1247</v>
      </c>
      <c r="C16" s="163">
        <v>223</v>
      </c>
      <c r="D16" s="163">
        <v>349</v>
      </c>
      <c r="E16" s="163">
        <v>135</v>
      </c>
      <c r="F16" s="163">
        <v>270</v>
      </c>
      <c r="G16" s="183">
        <v>2224</v>
      </c>
      <c r="H16" s="240">
        <f t="shared" si="2"/>
        <v>63.817809621289669</v>
      </c>
      <c r="I16" s="240">
        <f t="shared" si="3"/>
        <v>11.412487205731832</v>
      </c>
      <c r="J16" s="240">
        <f t="shared" si="4"/>
        <v>17.860798362333675</v>
      </c>
      <c r="K16" s="240">
        <f t="shared" si="5"/>
        <v>6.908904810644831</v>
      </c>
      <c r="L16" s="123"/>
    </row>
    <row r="17" spans="1:12">
      <c r="A17" s="242" t="s">
        <v>61</v>
      </c>
      <c r="B17" s="242"/>
      <c r="C17" s="242"/>
      <c r="D17" s="242"/>
      <c r="E17" s="242"/>
      <c r="F17" s="242"/>
      <c r="G17" s="242"/>
      <c r="H17" s="242"/>
      <c r="I17" s="242"/>
      <c r="J17" s="242"/>
      <c r="K17" s="242"/>
    </row>
    <row r="18" spans="1:12">
      <c r="A18" s="238" t="s">
        <v>62</v>
      </c>
      <c r="B18" s="163">
        <v>8910</v>
      </c>
      <c r="C18" s="163">
        <v>1063</v>
      </c>
      <c r="D18" s="163">
        <v>1546</v>
      </c>
      <c r="E18" s="163">
        <v>1330</v>
      </c>
      <c r="F18" s="163">
        <v>1404</v>
      </c>
      <c r="G18" s="183">
        <v>14253</v>
      </c>
      <c r="H18" s="240">
        <f t="shared" ref="H18:H21" si="6">B18/($G18-$F18)*100</f>
        <v>69.343917814615921</v>
      </c>
      <c r="I18" s="240">
        <f t="shared" ref="I18:I21" si="7">C18/($G18-$F18)*100</f>
        <v>8.2730173554362221</v>
      </c>
      <c r="J18" s="240">
        <f t="shared" ref="J18:J21" si="8">D18/($G18-$F18)*100</f>
        <v>12.032064752120787</v>
      </c>
      <c r="K18" s="240">
        <f t="shared" ref="K18:K21" si="9">E18/($G18-$F18)*100</f>
        <v>10.351000077827068</v>
      </c>
      <c r="L18" s="123"/>
    </row>
    <row r="19" spans="1:12">
      <c r="A19" s="238" t="s">
        <v>90</v>
      </c>
      <c r="B19" s="163">
        <v>2735</v>
      </c>
      <c r="C19" s="163">
        <v>376</v>
      </c>
      <c r="D19" s="163">
        <v>678</v>
      </c>
      <c r="E19" s="163">
        <v>342</v>
      </c>
      <c r="F19" s="163">
        <v>355</v>
      </c>
      <c r="G19" s="183">
        <v>4486</v>
      </c>
      <c r="H19" s="240">
        <f t="shared" si="6"/>
        <v>66.206729605422424</v>
      </c>
      <c r="I19" s="240">
        <f t="shared" si="7"/>
        <v>9.101912369886227</v>
      </c>
      <c r="J19" s="240">
        <f t="shared" si="8"/>
        <v>16.412490922294847</v>
      </c>
      <c r="K19" s="240">
        <f t="shared" si="9"/>
        <v>8.2788671023965144</v>
      </c>
      <c r="L19" s="123"/>
    </row>
    <row r="20" spans="1:12">
      <c r="A20" s="238" t="s">
        <v>47</v>
      </c>
      <c r="B20" s="163">
        <v>4096</v>
      </c>
      <c r="C20" s="163">
        <v>823</v>
      </c>
      <c r="D20" s="163">
        <v>1357</v>
      </c>
      <c r="E20" s="163">
        <v>176</v>
      </c>
      <c r="F20" s="163">
        <v>595</v>
      </c>
      <c r="G20" s="183">
        <v>7047</v>
      </c>
      <c r="H20" s="240">
        <f t="shared" si="6"/>
        <v>63.484190948543088</v>
      </c>
      <c r="I20" s="240">
        <f t="shared" si="7"/>
        <v>12.755734655920644</v>
      </c>
      <c r="J20" s="240">
        <f t="shared" si="8"/>
        <v>21.032238065716058</v>
      </c>
      <c r="K20" s="240">
        <f t="shared" si="9"/>
        <v>2.7278363298202111</v>
      </c>
      <c r="L20" s="123"/>
    </row>
    <row r="21" spans="1:12">
      <c r="A21" s="238" t="s">
        <v>51</v>
      </c>
      <c r="B21" s="163">
        <v>17889</v>
      </c>
      <c r="C21" s="163">
        <v>2274</v>
      </c>
      <c r="D21" s="163">
        <v>2796</v>
      </c>
      <c r="E21" s="163">
        <v>1657</v>
      </c>
      <c r="F21" s="163">
        <v>2772</v>
      </c>
      <c r="G21" s="183">
        <v>27388</v>
      </c>
      <c r="H21" s="240">
        <f t="shared" si="6"/>
        <v>72.672245693857647</v>
      </c>
      <c r="I21" s="240">
        <f t="shared" si="7"/>
        <v>9.2378940526486826</v>
      </c>
      <c r="J21" s="240">
        <f t="shared" si="8"/>
        <v>11.358466038349041</v>
      </c>
      <c r="K21" s="240">
        <f t="shared" si="9"/>
        <v>6.731394215144622</v>
      </c>
      <c r="L21" s="123"/>
    </row>
    <row r="22" spans="1:12">
      <c r="A22" s="238" t="s">
        <v>50</v>
      </c>
      <c r="B22" s="163">
        <v>4</v>
      </c>
      <c r="C22" s="163">
        <v>2</v>
      </c>
      <c r="D22" s="163">
        <v>0</v>
      </c>
      <c r="E22" s="163">
        <v>0</v>
      </c>
      <c r="F22" s="163">
        <v>54</v>
      </c>
      <c r="G22" s="183">
        <v>60</v>
      </c>
      <c r="H22" s="294" t="s">
        <v>83</v>
      </c>
      <c r="I22" s="294" t="s">
        <v>83</v>
      </c>
      <c r="J22" s="294" t="s">
        <v>83</v>
      </c>
      <c r="K22" s="294" t="s">
        <v>83</v>
      </c>
    </row>
    <row r="23" spans="1:12">
      <c r="A23" s="242" t="s">
        <v>87</v>
      </c>
      <c r="B23" s="242"/>
      <c r="C23" s="242"/>
      <c r="D23" s="242"/>
      <c r="E23" s="242"/>
      <c r="F23" s="242"/>
      <c r="G23" s="242"/>
      <c r="H23" s="242"/>
      <c r="I23" s="242"/>
      <c r="J23" s="242"/>
      <c r="K23" s="242"/>
    </row>
    <row r="24" spans="1:12">
      <c r="A24" s="264" t="s">
        <v>88</v>
      </c>
      <c r="B24" s="163">
        <v>4974</v>
      </c>
      <c r="C24" s="163">
        <v>765</v>
      </c>
      <c r="D24" s="163">
        <v>879</v>
      </c>
      <c r="E24" s="163">
        <v>295</v>
      </c>
      <c r="F24" s="163">
        <v>858</v>
      </c>
      <c r="G24" s="183">
        <v>7771</v>
      </c>
      <c r="H24" s="240">
        <f t="shared" ref="H24:H28" si="10">B24/($G24-$F24)*100</f>
        <v>71.95139592072907</v>
      </c>
      <c r="I24" s="240">
        <f t="shared" ref="I24:I28" si="11">C24/($G24-$F24)*100</f>
        <v>11.06610733400839</v>
      </c>
      <c r="J24" s="240">
        <f t="shared" ref="J24:J28" si="12">D24/($G24-$F24)*100</f>
        <v>12.715174309272385</v>
      </c>
      <c r="K24" s="240">
        <f t="shared" ref="K24:K28" si="13">E24/($G24-$F24)*100</f>
        <v>4.2673224359901631</v>
      </c>
      <c r="L24" s="123"/>
    </row>
    <row r="25" spans="1:12">
      <c r="A25" s="264">
        <v>2</v>
      </c>
      <c r="B25" s="163">
        <v>5736</v>
      </c>
      <c r="C25" s="163">
        <v>813</v>
      </c>
      <c r="D25" s="163">
        <v>1040</v>
      </c>
      <c r="E25" s="163">
        <v>398</v>
      </c>
      <c r="F25" s="163">
        <v>807</v>
      </c>
      <c r="G25" s="183">
        <v>8794</v>
      </c>
      <c r="H25" s="240">
        <f t="shared" si="10"/>
        <v>71.816702140979089</v>
      </c>
      <c r="I25" s="240">
        <f t="shared" si="11"/>
        <v>10.179040941529987</v>
      </c>
      <c r="J25" s="240">
        <f t="shared" si="12"/>
        <v>13.021159383998999</v>
      </c>
      <c r="K25" s="240">
        <f t="shared" si="13"/>
        <v>4.9830975334919243</v>
      </c>
      <c r="L25" s="123"/>
    </row>
    <row r="26" spans="1:12">
      <c r="A26" s="264">
        <v>3</v>
      </c>
      <c r="B26" s="163">
        <v>6455</v>
      </c>
      <c r="C26" s="163">
        <v>826</v>
      </c>
      <c r="D26" s="163">
        <v>1173</v>
      </c>
      <c r="E26" s="163">
        <v>578</v>
      </c>
      <c r="F26" s="163">
        <v>913</v>
      </c>
      <c r="G26" s="183">
        <v>9945</v>
      </c>
      <c r="H26" s="240">
        <f t="shared" si="10"/>
        <v>71.468113374667851</v>
      </c>
      <c r="I26" s="240">
        <f t="shared" si="11"/>
        <v>9.1452612931798054</v>
      </c>
      <c r="J26" s="240">
        <f t="shared" si="12"/>
        <v>12.987156775907883</v>
      </c>
      <c r="K26" s="240">
        <f t="shared" si="13"/>
        <v>6.3994685562444644</v>
      </c>
      <c r="L26" s="123"/>
    </row>
    <row r="27" spans="1:12">
      <c r="A27" s="264">
        <v>4</v>
      </c>
      <c r="B27" s="163">
        <v>7715</v>
      </c>
      <c r="C27" s="163">
        <v>980</v>
      </c>
      <c r="D27" s="163">
        <v>1550</v>
      </c>
      <c r="E27" s="163">
        <v>918</v>
      </c>
      <c r="F27" s="163">
        <v>1157</v>
      </c>
      <c r="G27" s="183">
        <v>12320</v>
      </c>
      <c r="H27" s="240">
        <f t="shared" si="10"/>
        <v>69.112245812057694</v>
      </c>
      <c r="I27" s="240">
        <f t="shared" si="11"/>
        <v>8.7790020603780334</v>
      </c>
      <c r="J27" s="240">
        <f t="shared" si="12"/>
        <v>13.885156319985667</v>
      </c>
      <c r="K27" s="240">
        <f t="shared" si="13"/>
        <v>8.223595807578608</v>
      </c>
      <c r="L27" s="123"/>
    </row>
    <row r="28" spans="1:12">
      <c r="A28" s="265" t="s">
        <v>89</v>
      </c>
      <c r="B28" s="163">
        <v>8581</v>
      </c>
      <c r="C28" s="163">
        <v>1141</v>
      </c>
      <c r="D28" s="163">
        <v>1717</v>
      </c>
      <c r="E28" s="163">
        <v>1299</v>
      </c>
      <c r="F28" s="163">
        <v>1371</v>
      </c>
      <c r="G28" s="183">
        <v>14109</v>
      </c>
      <c r="H28" s="161">
        <f t="shared" si="10"/>
        <v>67.365363479353107</v>
      </c>
      <c r="I28" s="161">
        <f t="shared" si="11"/>
        <v>8.9574501491599943</v>
      </c>
      <c r="J28" s="161">
        <f t="shared" si="12"/>
        <v>13.479353116658816</v>
      </c>
      <c r="K28" s="161">
        <f t="shared" si="13"/>
        <v>10.197833254828073</v>
      </c>
      <c r="L28" s="123"/>
    </row>
    <row r="29" spans="1:12">
      <c r="A29" s="269" t="s">
        <v>50</v>
      </c>
      <c r="B29" s="180">
        <v>173</v>
      </c>
      <c r="C29" s="180">
        <v>13</v>
      </c>
      <c r="D29" s="180">
        <v>18</v>
      </c>
      <c r="E29" s="180">
        <v>17</v>
      </c>
      <c r="F29" s="180">
        <v>74</v>
      </c>
      <c r="G29" s="184">
        <v>295</v>
      </c>
      <c r="H29" s="266" t="s">
        <v>83</v>
      </c>
      <c r="I29" s="295" t="s">
        <v>83</v>
      </c>
      <c r="J29" s="295" t="s">
        <v>83</v>
      </c>
      <c r="K29" s="295" t="s">
        <v>83</v>
      </c>
    </row>
    <row r="30" spans="1:12">
      <c r="A30" s="242" t="s">
        <v>226</v>
      </c>
      <c r="B30" s="242"/>
      <c r="C30" s="242"/>
      <c r="D30" s="242"/>
      <c r="E30" s="242"/>
      <c r="F30" s="242"/>
      <c r="G30" s="242"/>
      <c r="H30" s="242"/>
      <c r="I30" s="242"/>
      <c r="J30" s="242"/>
      <c r="K30" s="242"/>
    </row>
    <row r="31" spans="1:12">
      <c r="A31" s="265" t="s">
        <v>63</v>
      </c>
      <c r="B31" s="163">
        <v>1434</v>
      </c>
      <c r="C31" s="163">
        <v>92</v>
      </c>
      <c r="D31" s="163">
        <v>196</v>
      </c>
      <c r="E31" s="163">
        <v>116</v>
      </c>
      <c r="F31" s="163">
        <v>170</v>
      </c>
      <c r="G31" s="183">
        <v>2008</v>
      </c>
      <c r="H31" s="240">
        <f t="shared" ref="H31:H48" si="14">B31/($G31-$F31)*100</f>
        <v>78.019586507072901</v>
      </c>
      <c r="I31" s="240">
        <f t="shared" ref="I31:I48" si="15">C31/($G31-$F31)*100</f>
        <v>5.0054406964091402</v>
      </c>
      <c r="J31" s="240">
        <f t="shared" ref="J31:J48" si="16">D31/($G31-$F31)*100</f>
        <v>10.663764961915124</v>
      </c>
      <c r="K31" s="240">
        <f t="shared" ref="K31:K48" si="17">E31/($G31-$F31)*100</f>
        <v>6.3112078346028291</v>
      </c>
    </row>
    <row r="32" spans="1:12">
      <c r="A32" s="265" t="s">
        <v>64</v>
      </c>
      <c r="B32" s="163">
        <v>4880</v>
      </c>
      <c r="C32" s="163">
        <v>585</v>
      </c>
      <c r="D32" s="163">
        <v>864</v>
      </c>
      <c r="E32" s="163">
        <v>358</v>
      </c>
      <c r="F32" s="163">
        <v>542</v>
      </c>
      <c r="G32" s="183">
        <v>7229</v>
      </c>
      <c r="H32" s="240">
        <f t="shared" si="14"/>
        <v>72.97741887243906</v>
      </c>
      <c r="I32" s="240">
        <f t="shared" si="15"/>
        <v>8.7483176312247632</v>
      </c>
      <c r="J32" s="240">
        <f t="shared" si="16"/>
        <v>12.920592193808883</v>
      </c>
      <c r="K32" s="240">
        <f t="shared" si="17"/>
        <v>5.3536713025272915</v>
      </c>
    </row>
    <row r="33" spans="1:11">
      <c r="A33" s="265" t="s">
        <v>65</v>
      </c>
      <c r="B33" s="163">
        <v>3220</v>
      </c>
      <c r="C33" s="163">
        <v>522</v>
      </c>
      <c r="D33" s="163">
        <v>666</v>
      </c>
      <c r="E33" s="163">
        <v>154</v>
      </c>
      <c r="F33" s="163">
        <v>233</v>
      </c>
      <c r="G33" s="183">
        <v>4795</v>
      </c>
      <c r="H33" s="240">
        <f t="shared" si="14"/>
        <v>70.583077597544943</v>
      </c>
      <c r="I33" s="240">
        <f t="shared" si="15"/>
        <v>11.442349846558526</v>
      </c>
      <c r="J33" s="240">
        <f t="shared" si="16"/>
        <v>14.59886014905743</v>
      </c>
      <c r="K33" s="240">
        <f t="shared" si="17"/>
        <v>3.3757124068391056</v>
      </c>
    </row>
    <row r="34" spans="1:11">
      <c r="A34" s="265" t="s">
        <v>66</v>
      </c>
      <c r="B34" s="163">
        <v>3455</v>
      </c>
      <c r="C34" s="163">
        <v>510</v>
      </c>
      <c r="D34" s="163">
        <v>793</v>
      </c>
      <c r="E34" s="163">
        <v>435</v>
      </c>
      <c r="F34" s="163">
        <v>468</v>
      </c>
      <c r="G34" s="183">
        <v>5661</v>
      </c>
      <c r="H34" s="240">
        <f t="shared" si="14"/>
        <v>66.531869824764101</v>
      </c>
      <c r="I34" s="240">
        <f t="shared" si="15"/>
        <v>9.8209127671865968</v>
      </c>
      <c r="J34" s="240">
        <f t="shared" si="16"/>
        <v>15.270556518390141</v>
      </c>
      <c r="K34" s="240">
        <f t="shared" si="17"/>
        <v>8.3766608896591563</v>
      </c>
    </row>
    <row r="35" spans="1:11">
      <c r="A35" s="265" t="s">
        <v>67</v>
      </c>
      <c r="B35" s="163">
        <v>3486</v>
      </c>
      <c r="C35" s="163">
        <v>250</v>
      </c>
      <c r="D35" s="163">
        <v>545</v>
      </c>
      <c r="E35" s="163">
        <v>375</v>
      </c>
      <c r="F35" s="163">
        <v>339</v>
      </c>
      <c r="G35" s="183">
        <v>4995</v>
      </c>
      <c r="H35" s="240">
        <f t="shared" si="14"/>
        <v>74.871134020618555</v>
      </c>
      <c r="I35" s="240">
        <f t="shared" si="15"/>
        <v>5.369415807560137</v>
      </c>
      <c r="J35" s="240">
        <f t="shared" si="16"/>
        <v>11.7053264604811</v>
      </c>
      <c r="K35" s="240">
        <f t="shared" si="17"/>
        <v>8.0541237113402069</v>
      </c>
    </row>
    <row r="36" spans="1:11">
      <c r="A36" s="265" t="s">
        <v>68</v>
      </c>
      <c r="B36" s="163">
        <v>865</v>
      </c>
      <c r="C36" s="163">
        <v>182</v>
      </c>
      <c r="D36" s="163">
        <v>134</v>
      </c>
      <c r="E36" s="163">
        <v>89</v>
      </c>
      <c r="F36" s="163">
        <v>128</v>
      </c>
      <c r="G36" s="183">
        <v>1398</v>
      </c>
      <c r="H36" s="240">
        <f t="shared" si="14"/>
        <v>68.110236220472444</v>
      </c>
      <c r="I36" s="240">
        <f t="shared" si="15"/>
        <v>14.330708661417324</v>
      </c>
      <c r="J36" s="240">
        <f t="shared" si="16"/>
        <v>10.551181102362204</v>
      </c>
      <c r="K36" s="240">
        <f t="shared" si="17"/>
        <v>7.0078740157480324</v>
      </c>
    </row>
    <row r="37" spans="1:11">
      <c r="A37" s="265" t="s">
        <v>69</v>
      </c>
      <c r="B37" s="163">
        <v>1853</v>
      </c>
      <c r="C37" s="163">
        <v>235</v>
      </c>
      <c r="D37" s="163">
        <v>321</v>
      </c>
      <c r="E37" s="163">
        <v>211</v>
      </c>
      <c r="F37" s="163">
        <v>142</v>
      </c>
      <c r="G37" s="183">
        <v>2762</v>
      </c>
      <c r="H37" s="240">
        <f t="shared" si="14"/>
        <v>70.725190839694648</v>
      </c>
      <c r="I37" s="240">
        <f t="shared" si="15"/>
        <v>8.9694656488549622</v>
      </c>
      <c r="J37" s="240">
        <f t="shared" si="16"/>
        <v>12.251908396946565</v>
      </c>
      <c r="K37" s="240">
        <f t="shared" si="17"/>
        <v>8.0534351145038165</v>
      </c>
    </row>
    <row r="38" spans="1:11">
      <c r="A38" s="265" t="s">
        <v>70</v>
      </c>
      <c r="B38" s="163">
        <v>495</v>
      </c>
      <c r="C38" s="163">
        <v>50</v>
      </c>
      <c r="D38" s="163">
        <v>71</v>
      </c>
      <c r="E38" s="163">
        <v>39</v>
      </c>
      <c r="F38" s="163">
        <v>43</v>
      </c>
      <c r="G38" s="183">
        <v>698</v>
      </c>
      <c r="H38" s="240">
        <f t="shared" si="14"/>
        <v>75.572519083969468</v>
      </c>
      <c r="I38" s="240">
        <f t="shared" si="15"/>
        <v>7.6335877862595423</v>
      </c>
      <c r="J38" s="240">
        <f t="shared" si="16"/>
        <v>10.839694656488549</v>
      </c>
      <c r="K38" s="240">
        <f t="shared" si="17"/>
        <v>5.9541984732824424</v>
      </c>
    </row>
    <row r="39" spans="1:11">
      <c r="A39" s="265" t="s">
        <v>71</v>
      </c>
      <c r="B39" s="163">
        <v>1185</v>
      </c>
      <c r="C39" s="163">
        <v>182</v>
      </c>
      <c r="D39" s="163">
        <v>179</v>
      </c>
      <c r="E39" s="163">
        <v>152</v>
      </c>
      <c r="F39" s="163">
        <v>287</v>
      </c>
      <c r="G39" s="183">
        <v>1985</v>
      </c>
      <c r="H39" s="240">
        <f t="shared" si="14"/>
        <v>69.78798586572438</v>
      </c>
      <c r="I39" s="240">
        <f t="shared" si="15"/>
        <v>10.71849234393404</v>
      </c>
      <c r="J39" s="240">
        <f t="shared" si="16"/>
        <v>10.541813898704358</v>
      </c>
      <c r="K39" s="240">
        <f t="shared" si="17"/>
        <v>8.9517078916372199</v>
      </c>
    </row>
    <row r="40" spans="1:11">
      <c r="A40" s="265" t="s">
        <v>72</v>
      </c>
      <c r="B40" s="163">
        <v>773</v>
      </c>
      <c r="C40" s="163">
        <v>103</v>
      </c>
      <c r="D40" s="163">
        <v>153</v>
      </c>
      <c r="E40" s="163">
        <v>112</v>
      </c>
      <c r="F40" s="163">
        <v>377</v>
      </c>
      <c r="G40" s="183">
        <v>1518</v>
      </c>
      <c r="H40" s="240">
        <f t="shared" si="14"/>
        <v>67.74758983347941</v>
      </c>
      <c r="I40" s="240">
        <f t="shared" si="15"/>
        <v>9.027169149868536</v>
      </c>
      <c r="J40" s="240">
        <f t="shared" si="16"/>
        <v>13.409290096406663</v>
      </c>
      <c r="K40" s="240">
        <f t="shared" si="17"/>
        <v>9.8159509202453989</v>
      </c>
    </row>
    <row r="41" spans="1:11">
      <c r="A41" s="265" t="s">
        <v>73</v>
      </c>
      <c r="B41" s="163">
        <v>1158</v>
      </c>
      <c r="C41" s="163">
        <v>204</v>
      </c>
      <c r="D41" s="163">
        <v>249</v>
      </c>
      <c r="E41" s="163">
        <v>211</v>
      </c>
      <c r="F41" s="163">
        <v>235</v>
      </c>
      <c r="G41" s="183">
        <v>2057</v>
      </c>
      <c r="H41" s="240">
        <f t="shared" si="14"/>
        <v>63.556531284302963</v>
      </c>
      <c r="I41" s="240">
        <f t="shared" si="15"/>
        <v>11.19648737650933</v>
      </c>
      <c r="J41" s="240">
        <f t="shared" si="16"/>
        <v>13.666300768386389</v>
      </c>
      <c r="K41" s="240">
        <f t="shared" si="17"/>
        <v>11.580680570801318</v>
      </c>
    </row>
    <row r="42" spans="1:11">
      <c r="A42" s="265" t="s">
        <v>74</v>
      </c>
      <c r="B42" s="163">
        <v>474</v>
      </c>
      <c r="C42" s="163">
        <v>39</v>
      </c>
      <c r="D42" s="163">
        <v>72</v>
      </c>
      <c r="E42" s="163">
        <v>78</v>
      </c>
      <c r="F42" s="163">
        <v>115</v>
      </c>
      <c r="G42" s="183">
        <v>778</v>
      </c>
      <c r="H42" s="240">
        <f t="shared" si="14"/>
        <v>71.49321266968326</v>
      </c>
      <c r="I42" s="240">
        <f t="shared" si="15"/>
        <v>5.8823529411764701</v>
      </c>
      <c r="J42" s="240">
        <f t="shared" si="16"/>
        <v>10.859728506787331</v>
      </c>
      <c r="K42" s="240">
        <f t="shared" si="17"/>
        <v>11.76470588235294</v>
      </c>
    </row>
    <row r="43" spans="1:11">
      <c r="A43" s="265" t="s">
        <v>75</v>
      </c>
      <c r="B43" s="163">
        <v>1915</v>
      </c>
      <c r="C43" s="163">
        <v>305</v>
      </c>
      <c r="D43" s="163">
        <v>383</v>
      </c>
      <c r="E43" s="163">
        <v>125</v>
      </c>
      <c r="F43" s="163">
        <v>642</v>
      </c>
      <c r="G43" s="183">
        <v>3370</v>
      </c>
      <c r="H43" s="240">
        <f t="shared" si="14"/>
        <v>70.197947214076251</v>
      </c>
      <c r="I43" s="240">
        <f t="shared" si="15"/>
        <v>11.180351906158357</v>
      </c>
      <c r="J43" s="240">
        <f t="shared" si="16"/>
        <v>14.039589442815249</v>
      </c>
      <c r="K43" s="240">
        <f t="shared" si="17"/>
        <v>4.5821114369501466</v>
      </c>
    </row>
    <row r="44" spans="1:11">
      <c r="A44" s="265" t="s">
        <v>76</v>
      </c>
      <c r="B44" s="163">
        <v>999</v>
      </c>
      <c r="C44" s="163">
        <v>164</v>
      </c>
      <c r="D44" s="163">
        <v>243</v>
      </c>
      <c r="E44" s="163">
        <v>142</v>
      </c>
      <c r="F44" s="163">
        <v>248</v>
      </c>
      <c r="G44" s="183">
        <v>1796</v>
      </c>
      <c r="H44" s="240">
        <f t="shared" si="14"/>
        <v>64.534883720930239</v>
      </c>
      <c r="I44" s="240">
        <f t="shared" si="15"/>
        <v>10.594315245478036</v>
      </c>
      <c r="J44" s="240">
        <f t="shared" si="16"/>
        <v>15.697674418604651</v>
      </c>
      <c r="K44" s="240">
        <f t="shared" si="17"/>
        <v>9.1731266149870798</v>
      </c>
    </row>
    <row r="45" spans="1:11">
      <c r="A45" s="265" t="s">
        <v>77</v>
      </c>
      <c r="B45" s="163">
        <v>273</v>
      </c>
      <c r="C45" s="163">
        <v>18</v>
      </c>
      <c r="D45" s="163">
        <v>55</v>
      </c>
      <c r="E45" s="163">
        <v>29</v>
      </c>
      <c r="F45" s="163">
        <v>82</v>
      </c>
      <c r="G45" s="183">
        <v>457</v>
      </c>
      <c r="H45" s="240">
        <f t="shared" si="14"/>
        <v>72.8</v>
      </c>
      <c r="I45" s="240">
        <f t="shared" si="15"/>
        <v>4.8</v>
      </c>
      <c r="J45" s="240">
        <f t="shared" si="16"/>
        <v>14.666666666666666</v>
      </c>
      <c r="K45" s="240">
        <f t="shared" si="17"/>
        <v>7.7333333333333334</v>
      </c>
    </row>
    <row r="46" spans="1:11">
      <c r="A46" s="265" t="s">
        <v>78</v>
      </c>
      <c r="B46" s="163">
        <v>966</v>
      </c>
      <c r="C46" s="163">
        <v>82</v>
      </c>
      <c r="D46" s="163">
        <v>178</v>
      </c>
      <c r="E46" s="163">
        <v>82</v>
      </c>
      <c r="F46" s="163">
        <v>64</v>
      </c>
      <c r="G46" s="183">
        <v>1372</v>
      </c>
      <c r="H46" s="240">
        <f t="shared" si="14"/>
        <v>73.853211009174316</v>
      </c>
      <c r="I46" s="240">
        <f t="shared" si="15"/>
        <v>6.2691131498470938</v>
      </c>
      <c r="J46" s="240">
        <f t="shared" si="16"/>
        <v>13.608562691131498</v>
      </c>
      <c r="K46" s="240">
        <f t="shared" si="17"/>
        <v>6.2691131498470938</v>
      </c>
    </row>
    <row r="47" spans="1:11">
      <c r="A47" s="265" t="s">
        <v>79</v>
      </c>
      <c r="B47" s="163">
        <v>72</v>
      </c>
      <c r="C47" s="163">
        <v>12</v>
      </c>
      <c r="D47" s="163">
        <v>10</v>
      </c>
      <c r="E47" s="163">
        <v>4</v>
      </c>
      <c r="F47" s="163">
        <v>39</v>
      </c>
      <c r="G47" s="183">
        <v>137</v>
      </c>
      <c r="H47" s="240">
        <f t="shared" si="14"/>
        <v>73.469387755102048</v>
      </c>
      <c r="I47" s="240">
        <f t="shared" si="15"/>
        <v>12.244897959183673</v>
      </c>
      <c r="J47" s="240">
        <f t="shared" si="16"/>
        <v>10.204081632653061</v>
      </c>
      <c r="K47" s="240">
        <f t="shared" si="17"/>
        <v>4.0816326530612246</v>
      </c>
    </row>
    <row r="48" spans="1:11">
      <c r="A48" s="265" t="s">
        <v>80</v>
      </c>
      <c r="B48" s="163">
        <v>3463</v>
      </c>
      <c r="C48" s="163">
        <v>721</v>
      </c>
      <c r="D48" s="163">
        <v>812</v>
      </c>
      <c r="E48" s="163">
        <v>446</v>
      </c>
      <c r="F48" s="163">
        <v>421</v>
      </c>
      <c r="G48" s="183">
        <v>5863</v>
      </c>
      <c r="H48" s="240">
        <f t="shared" si="14"/>
        <v>63.634693127526646</v>
      </c>
      <c r="I48" s="240">
        <f t="shared" si="15"/>
        <v>13.24880558618155</v>
      </c>
      <c r="J48" s="240">
        <f t="shared" si="16"/>
        <v>14.92098493201029</v>
      </c>
      <c r="K48" s="240">
        <f t="shared" si="17"/>
        <v>8.1955163542815139</v>
      </c>
    </row>
    <row r="49" spans="1:16">
      <c r="A49" s="265" t="s">
        <v>81</v>
      </c>
      <c r="B49" s="163">
        <v>143</v>
      </c>
      <c r="C49" s="163">
        <v>15</v>
      </c>
      <c r="D49" s="163">
        <v>20</v>
      </c>
      <c r="E49" s="163">
        <v>23</v>
      </c>
      <c r="F49" s="163">
        <v>438</v>
      </c>
      <c r="G49" s="183">
        <v>639</v>
      </c>
      <c r="H49" s="240">
        <f t="shared" ref="H49:H50" si="18">B49/($G49-$F49)*100</f>
        <v>71.144278606965173</v>
      </c>
      <c r="I49" s="240">
        <f t="shared" ref="I49:I50" si="19">C49/($G49-$F49)*100</f>
        <v>7.4626865671641784</v>
      </c>
      <c r="J49" s="240">
        <f t="shared" ref="J49:J50" si="20">D49/($G49-$F49)*100</f>
        <v>9.9502487562189064</v>
      </c>
      <c r="K49" s="240">
        <f t="shared" ref="K49:K50" si="21">E49/($G49-$F49)*100</f>
        <v>11.442786069651742</v>
      </c>
    </row>
    <row r="50" spans="1:16">
      <c r="A50" s="265" t="s">
        <v>82</v>
      </c>
      <c r="B50" s="163">
        <v>2367</v>
      </c>
      <c r="C50" s="163">
        <v>255</v>
      </c>
      <c r="D50" s="163">
        <v>417</v>
      </c>
      <c r="E50" s="163">
        <v>311</v>
      </c>
      <c r="F50" s="163">
        <v>93</v>
      </c>
      <c r="G50" s="183">
        <v>3443</v>
      </c>
      <c r="H50" s="161">
        <f t="shared" si="18"/>
        <v>70.656716417910445</v>
      </c>
      <c r="I50" s="161">
        <f t="shared" si="19"/>
        <v>7.611940298507462</v>
      </c>
      <c r="J50" s="161">
        <f t="shared" si="20"/>
        <v>12.447761194029852</v>
      </c>
      <c r="K50" s="161">
        <f t="shared" si="21"/>
        <v>9.2835820895522385</v>
      </c>
    </row>
    <row r="51" spans="1:16">
      <c r="A51" s="269" t="s">
        <v>50</v>
      </c>
      <c r="B51" s="180">
        <v>158</v>
      </c>
      <c r="C51" s="180">
        <v>12</v>
      </c>
      <c r="D51" s="180">
        <v>16</v>
      </c>
      <c r="E51" s="180">
        <v>13</v>
      </c>
      <c r="F51" s="180">
        <v>74</v>
      </c>
      <c r="G51" s="184">
        <v>273</v>
      </c>
      <c r="H51" s="266" t="s">
        <v>83</v>
      </c>
      <c r="I51" s="295" t="s">
        <v>83</v>
      </c>
      <c r="J51" s="295" t="s">
        <v>83</v>
      </c>
      <c r="K51" s="295" t="s">
        <v>83</v>
      </c>
    </row>
    <row r="52" spans="1:16">
      <c r="A52" s="116" t="s">
        <v>455</v>
      </c>
    </row>
    <row r="55" spans="1:16" s="41" customFormat="1" ht="18" customHeight="1">
      <c r="A55" s="103" t="str">
        <f>Contents!B55</f>
        <v>Table 45: Number and percentage of babies breastfed exclusively/fully at two weeks after birth, by DHB of residence, 2009–2013</v>
      </c>
    </row>
    <row r="56" spans="1:16" ht="13.5">
      <c r="A56" s="437" t="s">
        <v>226</v>
      </c>
      <c r="B56" s="380" t="s">
        <v>249</v>
      </c>
      <c r="C56" s="380"/>
      <c r="D56" s="380"/>
      <c r="E56" s="380"/>
      <c r="F56" s="381"/>
      <c r="G56" s="440" t="s">
        <v>300</v>
      </c>
      <c r="H56" s="380"/>
      <c r="I56" s="380"/>
      <c r="J56" s="380"/>
      <c r="K56" s="381"/>
      <c r="L56" s="380" t="s">
        <v>347</v>
      </c>
      <c r="M56" s="380"/>
      <c r="N56" s="380"/>
      <c r="O56" s="380"/>
      <c r="P56" s="380"/>
    </row>
    <row r="57" spans="1:16">
      <c r="A57" s="385"/>
      <c r="B57" s="138">
        <v>2009</v>
      </c>
      <c r="C57" s="138">
        <v>2010</v>
      </c>
      <c r="D57" s="138">
        <v>2011</v>
      </c>
      <c r="E57" s="138">
        <v>2012</v>
      </c>
      <c r="F57" s="139">
        <v>2013</v>
      </c>
      <c r="G57" s="137">
        <v>2009</v>
      </c>
      <c r="H57" s="138">
        <v>2010</v>
      </c>
      <c r="I57" s="138">
        <v>2011</v>
      </c>
      <c r="J57" s="138">
        <v>2012</v>
      </c>
      <c r="K57" s="139">
        <v>2013</v>
      </c>
      <c r="L57" s="138">
        <v>2009</v>
      </c>
      <c r="M57" s="138">
        <v>2010</v>
      </c>
      <c r="N57" s="138">
        <v>2011</v>
      </c>
      <c r="O57" s="138">
        <v>2012</v>
      </c>
      <c r="P57" s="138">
        <v>2013</v>
      </c>
    </row>
    <row r="58" spans="1:16">
      <c r="A58" s="238" t="s">
        <v>63</v>
      </c>
      <c r="B58" s="163">
        <v>1197</v>
      </c>
      <c r="C58" s="163">
        <v>1383</v>
      </c>
      <c r="D58" s="163">
        <v>1512</v>
      </c>
      <c r="E58" s="163">
        <v>1619</v>
      </c>
      <c r="F58" s="183">
        <v>1526</v>
      </c>
      <c r="G58" s="257">
        <f>B58/L58*100</f>
        <v>84.953867991483321</v>
      </c>
      <c r="H58" s="258">
        <f t="shared" ref="H58:K73" si="22">C58/M58*100</f>
        <v>83.063063063063055</v>
      </c>
      <c r="I58" s="258">
        <f t="shared" si="22"/>
        <v>82.532751091703062</v>
      </c>
      <c r="J58" s="258">
        <f t="shared" si="22"/>
        <v>83.025641025641022</v>
      </c>
      <c r="K58" s="259">
        <f t="shared" si="22"/>
        <v>83.025027203482054</v>
      </c>
      <c r="L58" s="238">
        <v>1409</v>
      </c>
      <c r="M58" s="238">
        <v>1665</v>
      </c>
      <c r="N58" s="238">
        <v>1832</v>
      </c>
      <c r="O58" s="238">
        <v>1950</v>
      </c>
      <c r="P58" s="238">
        <v>1838</v>
      </c>
    </row>
    <row r="59" spans="1:16">
      <c r="A59" s="238" t="s">
        <v>64</v>
      </c>
      <c r="B59" s="163">
        <v>4627</v>
      </c>
      <c r="C59" s="163">
        <v>5043</v>
      </c>
      <c r="D59" s="163">
        <v>5397</v>
      </c>
      <c r="E59" s="163">
        <v>5537</v>
      </c>
      <c r="F59" s="183">
        <v>5465</v>
      </c>
      <c r="G59" s="257">
        <f t="shared" ref="G59:K77" si="23">B59/L59*100</f>
        <v>82.301672002845962</v>
      </c>
      <c r="H59" s="258">
        <f t="shared" si="22"/>
        <v>81.260070899129872</v>
      </c>
      <c r="I59" s="258">
        <f t="shared" si="22"/>
        <v>81.562641680519874</v>
      </c>
      <c r="J59" s="258">
        <f t="shared" si="22"/>
        <v>80.950292397660817</v>
      </c>
      <c r="K59" s="259">
        <f t="shared" si="22"/>
        <v>81.725736503663825</v>
      </c>
      <c r="L59" s="238">
        <v>5622</v>
      </c>
      <c r="M59" s="238">
        <v>6206</v>
      </c>
      <c r="N59" s="238">
        <v>6617</v>
      </c>
      <c r="O59" s="238">
        <v>6840</v>
      </c>
      <c r="P59" s="238">
        <v>6687</v>
      </c>
    </row>
    <row r="60" spans="1:16">
      <c r="A60" s="238" t="s">
        <v>65</v>
      </c>
      <c r="B60" s="163">
        <v>3644</v>
      </c>
      <c r="C60" s="163">
        <v>3873</v>
      </c>
      <c r="D60" s="163">
        <v>3886</v>
      </c>
      <c r="E60" s="163">
        <v>3904</v>
      </c>
      <c r="F60" s="183">
        <v>3742</v>
      </c>
      <c r="G60" s="257">
        <f t="shared" si="23"/>
        <v>82.443438914027141</v>
      </c>
      <c r="H60" s="258">
        <f t="shared" si="22"/>
        <v>83.469827586206904</v>
      </c>
      <c r="I60" s="258">
        <f t="shared" si="22"/>
        <v>83.587868358786835</v>
      </c>
      <c r="J60" s="258">
        <f t="shared" si="22"/>
        <v>81.554209316899943</v>
      </c>
      <c r="K60" s="259">
        <f t="shared" si="22"/>
        <v>82.025427444103457</v>
      </c>
      <c r="L60" s="238">
        <v>4420</v>
      </c>
      <c r="M60" s="238">
        <v>4640</v>
      </c>
      <c r="N60" s="238">
        <v>4649</v>
      </c>
      <c r="O60" s="238">
        <v>4787</v>
      </c>
      <c r="P60" s="238">
        <v>4562</v>
      </c>
    </row>
    <row r="61" spans="1:16">
      <c r="A61" s="238" t="s">
        <v>66</v>
      </c>
      <c r="B61" s="163">
        <v>3546</v>
      </c>
      <c r="C61" s="163">
        <v>3960</v>
      </c>
      <c r="D61" s="163">
        <v>4188</v>
      </c>
      <c r="E61" s="163">
        <v>4086</v>
      </c>
      <c r="F61" s="183">
        <v>3965</v>
      </c>
      <c r="G61" s="257">
        <f t="shared" si="23"/>
        <v>75.753044221320238</v>
      </c>
      <c r="H61" s="258">
        <f t="shared" si="22"/>
        <v>76.580932121446537</v>
      </c>
      <c r="I61" s="258">
        <f t="shared" si="22"/>
        <v>79.363274587833999</v>
      </c>
      <c r="J61" s="258">
        <f t="shared" si="22"/>
        <v>76.316772506537163</v>
      </c>
      <c r="K61" s="259">
        <f t="shared" si="22"/>
        <v>76.352782591950714</v>
      </c>
      <c r="L61" s="238">
        <v>4681</v>
      </c>
      <c r="M61" s="238">
        <v>5171</v>
      </c>
      <c r="N61" s="238">
        <v>5277</v>
      </c>
      <c r="O61" s="238">
        <v>5354</v>
      </c>
      <c r="P61" s="238">
        <v>5193</v>
      </c>
    </row>
    <row r="62" spans="1:16">
      <c r="A62" s="238" t="s">
        <v>67</v>
      </c>
      <c r="B62" s="163">
        <v>3625</v>
      </c>
      <c r="C62" s="163">
        <v>3969</v>
      </c>
      <c r="D62" s="163">
        <v>3811</v>
      </c>
      <c r="E62" s="163">
        <v>3857</v>
      </c>
      <c r="F62" s="183">
        <v>3736</v>
      </c>
      <c r="G62" s="257">
        <f t="shared" si="23"/>
        <v>82.311534968210722</v>
      </c>
      <c r="H62" s="258">
        <f t="shared" si="22"/>
        <v>81.49897330595482</v>
      </c>
      <c r="I62" s="258">
        <f t="shared" si="22"/>
        <v>80.930133786366525</v>
      </c>
      <c r="J62" s="258">
        <f t="shared" si="22"/>
        <v>80.673499267935583</v>
      </c>
      <c r="K62" s="259">
        <f t="shared" si="22"/>
        <v>80.2405498281787</v>
      </c>
      <c r="L62" s="238">
        <v>4404</v>
      </c>
      <c r="M62" s="238">
        <v>4870</v>
      </c>
      <c r="N62" s="238">
        <v>4709</v>
      </c>
      <c r="O62" s="238">
        <v>4781</v>
      </c>
      <c r="P62" s="238">
        <v>4656</v>
      </c>
    </row>
    <row r="63" spans="1:16">
      <c r="A63" s="238" t="s">
        <v>68</v>
      </c>
      <c r="B63" s="163">
        <v>1131</v>
      </c>
      <c r="C63" s="163">
        <v>1080</v>
      </c>
      <c r="D63" s="163">
        <v>1202</v>
      </c>
      <c r="E63" s="163">
        <v>1159</v>
      </c>
      <c r="F63" s="183">
        <v>1047</v>
      </c>
      <c r="G63" s="257">
        <f t="shared" si="23"/>
        <v>84.277198211624437</v>
      </c>
      <c r="H63" s="258">
        <f t="shared" si="22"/>
        <v>80.898876404494374</v>
      </c>
      <c r="I63" s="258">
        <f t="shared" si="22"/>
        <v>84.70754052149401</v>
      </c>
      <c r="J63" s="258">
        <f t="shared" si="22"/>
        <v>83.863965267727934</v>
      </c>
      <c r="K63" s="259">
        <f t="shared" si="22"/>
        <v>82.440944881889763</v>
      </c>
      <c r="L63" s="238">
        <v>1342</v>
      </c>
      <c r="M63" s="238">
        <v>1335</v>
      </c>
      <c r="N63" s="238">
        <v>1419</v>
      </c>
      <c r="O63" s="238">
        <v>1382</v>
      </c>
      <c r="P63" s="238">
        <v>1270</v>
      </c>
    </row>
    <row r="64" spans="1:16">
      <c r="A64" s="238" t="s">
        <v>69</v>
      </c>
      <c r="B64" s="163">
        <v>2086</v>
      </c>
      <c r="C64" s="163">
        <v>2241</v>
      </c>
      <c r="D64" s="163">
        <v>2158</v>
      </c>
      <c r="E64" s="163">
        <v>2212</v>
      </c>
      <c r="F64" s="183">
        <v>2088</v>
      </c>
      <c r="G64" s="257">
        <f t="shared" si="23"/>
        <v>80.447358272271501</v>
      </c>
      <c r="H64" s="258">
        <f t="shared" si="22"/>
        <v>80.873330927463002</v>
      </c>
      <c r="I64" s="258">
        <f t="shared" si="22"/>
        <v>80.133679910880062</v>
      </c>
      <c r="J64" s="258">
        <f t="shared" si="22"/>
        <v>79.769203029210246</v>
      </c>
      <c r="K64" s="259">
        <f t="shared" si="22"/>
        <v>79.694656488549626</v>
      </c>
      <c r="L64" s="238">
        <v>2593</v>
      </c>
      <c r="M64" s="238">
        <v>2771</v>
      </c>
      <c r="N64" s="238">
        <v>2693</v>
      </c>
      <c r="O64" s="238">
        <v>2773</v>
      </c>
      <c r="P64" s="238">
        <v>2620</v>
      </c>
    </row>
    <row r="65" spans="1:16">
      <c r="A65" s="238" t="s">
        <v>70</v>
      </c>
      <c r="B65" s="163">
        <v>600</v>
      </c>
      <c r="C65" s="163">
        <v>602</v>
      </c>
      <c r="D65" s="163">
        <v>562</v>
      </c>
      <c r="E65" s="163">
        <v>579</v>
      </c>
      <c r="F65" s="183">
        <v>545</v>
      </c>
      <c r="G65" s="257">
        <f t="shared" si="23"/>
        <v>84.745762711864401</v>
      </c>
      <c r="H65" s="258">
        <f t="shared" si="22"/>
        <v>83.034482758620683</v>
      </c>
      <c r="I65" s="258">
        <f t="shared" si="22"/>
        <v>83.880597014925371</v>
      </c>
      <c r="J65" s="258">
        <f t="shared" si="22"/>
        <v>84.156976744186053</v>
      </c>
      <c r="K65" s="259">
        <f t="shared" si="22"/>
        <v>83.206106870229007</v>
      </c>
      <c r="L65" s="238">
        <v>708</v>
      </c>
      <c r="M65" s="238">
        <v>725</v>
      </c>
      <c r="N65" s="238">
        <v>670</v>
      </c>
      <c r="O65" s="238">
        <v>688</v>
      </c>
      <c r="P65" s="238">
        <v>655</v>
      </c>
    </row>
    <row r="66" spans="1:16">
      <c r="A66" s="238" t="s">
        <v>71</v>
      </c>
      <c r="B66" s="163">
        <v>1403</v>
      </c>
      <c r="C66" s="163">
        <v>1378</v>
      </c>
      <c r="D66" s="163">
        <v>1476</v>
      </c>
      <c r="E66" s="163">
        <v>1467</v>
      </c>
      <c r="F66" s="183">
        <v>1367</v>
      </c>
      <c r="G66" s="257">
        <f t="shared" si="23"/>
        <v>80.771445020149685</v>
      </c>
      <c r="H66" s="258">
        <f t="shared" si="22"/>
        <v>78.652968036529685</v>
      </c>
      <c r="I66" s="258">
        <f t="shared" si="22"/>
        <v>80.832420591456739</v>
      </c>
      <c r="J66" s="258">
        <f t="shared" si="22"/>
        <v>79.598480737927289</v>
      </c>
      <c r="K66" s="259">
        <f t="shared" si="22"/>
        <v>80.506478209658411</v>
      </c>
      <c r="L66" s="238">
        <v>1737</v>
      </c>
      <c r="M66" s="238">
        <v>1752</v>
      </c>
      <c r="N66" s="238">
        <v>1826</v>
      </c>
      <c r="O66" s="238">
        <v>1843</v>
      </c>
      <c r="P66" s="238">
        <v>1698</v>
      </c>
    </row>
    <row r="67" spans="1:16">
      <c r="A67" s="238" t="s">
        <v>72</v>
      </c>
      <c r="B67" s="163">
        <v>893</v>
      </c>
      <c r="C67" s="163">
        <v>919</v>
      </c>
      <c r="D67" s="163">
        <v>864</v>
      </c>
      <c r="E67" s="163">
        <v>866</v>
      </c>
      <c r="F67" s="183">
        <v>876</v>
      </c>
      <c r="G67" s="257">
        <f t="shared" si="23"/>
        <v>81.034482758620683</v>
      </c>
      <c r="H67" s="258">
        <f t="shared" si="22"/>
        <v>80.755711775043935</v>
      </c>
      <c r="I67" s="258">
        <f t="shared" si="22"/>
        <v>80.44692737430168</v>
      </c>
      <c r="J67" s="258">
        <f t="shared" si="22"/>
        <v>77.459749552772806</v>
      </c>
      <c r="K67" s="259">
        <f t="shared" si="22"/>
        <v>76.774758983347937</v>
      </c>
      <c r="L67" s="238">
        <v>1102</v>
      </c>
      <c r="M67" s="238">
        <v>1138</v>
      </c>
      <c r="N67" s="238">
        <v>1074</v>
      </c>
      <c r="O67" s="238">
        <v>1118</v>
      </c>
      <c r="P67" s="238">
        <v>1141</v>
      </c>
    </row>
    <row r="68" spans="1:16">
      <c r="A68" s="238" t="s">
        <v>73</v>
      </c>
      <c r="B68" s="163">
        <v>1376</v>
      </c>
      <c r="C68" s="163">
        <v>1472</v>
      </c>
      <c r="D68" s="163">
        <v>1438</v>
      </c>
      <c r="E68" s="163">
        <v>1395</v>
      </c>
      <c r="F68" s="183">
        <v>1362</v>
      </c>
      <c r="G68" s="257">
        <f t="shared" si="23"/>
        <v>78.449258836944125</v>
      </c>
      <c r="H68" s="258">
        <f t="shared" si="22"/>
        <v>78.464818763326221</v>
      </c>
      <c r="I68" s="258">
        <f t="shared" si="22"/>
        <v>76.530069185737091</v>
      </c>
      <c r="J68" s="258">
        <f t="shared" si="22"/>
        <v>76.021798365122621</v>
      </c>
      <c r="K68" s="259">
        <f t="shared" si="22"/>
        <v>74.753018660812302</v>
      </c>
      <c r="L68" s="238">
        <v>1754</v>
      </c>
      <c r="M68" s="238">
        <v>1876</v>
      </c>
      <c r="N68" s="238">
        <v>1879</v>
      </c>
      <c r="O68" s="238">
        <v>1835</v>
      </c>
      <c r="P68" s="238">
        <v>1822</v>
      </c>
    </row>
    <row r="69" spans="1:16">
      <c r="A69" s="238" t="s">
        <v>74</v>
      </c>
      <c r="B69" s="163">
        <v>311</v>
      </c>
      <c r="C69" s="163">
        <v>390</v>
      </c>
      <c r="D69" s="163">
        <v>476</v>
      </c>
      <c r="E69" s="163">
        <v>507</v>
      </c>
      <c r="F69" s="183">
        <v>513</v>
      </c>
      <c r="G69" s="257">
        <f t="shared" si="23"/>
        <v>81.627296587926509</v>
      </c>
      <c r="H69" s="258">
        <f t="shared" si="22"/>
        <v>80.082135523613957</v>
      </c>
      <c r="I69" s="258">
        <f t="shared" si="22"/>
        <v>81.646655231560899</v>
      </c>
      <c r="J69" s="258">
        <f t="shared" si="22"/>
        <v>75</v>
      </c>
      <c r="K69" s="259">
        <f t="shared" si="22"/>
        <v>77.375565610859738</v>
      </c>
      <c r="L69" s="238">
        <v>381</v>
      </c>
      <c r="M69" s="238">
        <v>487</v>
      </c>
      <c r="N69" s="238">
        <v>583</v>
      </c>
      <c r="O69" s="238">
        <v>676</v>
      </c>
      <c r="P69" s="238">
        <v>663</v>
      </c>
    </row>
    <row r="70" spans="1:16">
      <c r="A70" s="238" t="s">
        <v>75</v>
      </c>
      <c r="B70" s="163">
        <v>2350</v>
      </c>
      <c r="C70" s="163">
        <v>2392</v>
      </c>
      <c r="D70" s="163">
        <v>2238</v>
      </c>
      <c r="E70" s="163">
        <v>2327</v>
      </c>
      <c r="F70" s="183">
        <v>2220</v>
      </c>
      <c r="G70" s="257">
        <f t="shared" si="23"/>
        <v>79.823369565217391</v>
      </c>
      <c r="H70" s="258">
        <f t="shared" si="22"/>
        <v>80</v>
      </c>
      <c r="I70" s="258">
        <f t="shared" si="22"/>
        <v>79.081272084805647</v>
      </c>
      <c r="J70" s="258">
        <f t="shared" si="22"/>
        <v>80.854760250173726</v>
      </c>
      <c r="K70" s="259">
        <f t="shared" si="22"/>
        <v>81.378299120234615</v>
      </c>
      <c r="L70" s="238">
        <v>2944</v>
      </c>
      <c r="M70" s="238">
        <v>2990</v>
      </c>
      <c r="N70" s="238">
        <v>2830</v>
      </c>
      <c r="O70" s="238">
        <v>2878</v>
      </c>
      <c r="P70" s="238">
        <v>2728</v>
      </c>
    </row>
    <row r="71" spans="1:16">
      <c r="A71" s="238" t="s">
        <v>76</v>
      </c>
      <c r="B71" s="163">
        <v>1154</v>
      </c>
      <c r="C71" s="163">
        <v>1106</v>
      </c>
      <c r="D71" s="163">
        <v>967</v>
      </c>
      <c r="E71" s="163">
        <v>1123</v>
      </c>
      <c r="F71" s="183">
        <v>1163</v>
      </c>
      <c r="G71" s="257">
        <f t="shared" si="23"/>
        <v>77.762803234501348</v>
      </c>
      <c r="H71" s="258">
        <f t="shared" si="22"/>
        <v>74.983050847457619</v>
      </c>
      <c r="I71" s="258">
        <f t="shared" si="22"/>
        <v>77.421937550040028</v>
      </c>
      <c r="J71" s="258">
        <f t="shared" si="22"/>
        <v>75.724881995954149</v>
      </c>
      <c r="K71" s="259">
        <f t="shared" si="22"/>
        <v>75.129198966408268</v>
      </c>
      <c r="L71" s="238">
        <v>1484</v>
      </c>
      <c r="M71" s="238">
        <v>1475</v>
      </c>
      <c r="N71" s="238">
        <v>1249</v>
      </c>
      <c r="O71" s="238">
        <v>1483</v>
      </c>
      <c r="P71" s="238">
        <v>1548</v>
      </c>
    </row>
    <row r="72" spans="1:16">
      <c r="A72" s="238" t="s">
        <v>77</v>
      </c>
      <c r="B72" s="163">
        <v>268</v>
      </c>
      <c r="C72" s="163">
        <v>364</v>
      </c>
      <c r="D72" s="163">
        <v>413</v>
      </c>
      <c r="E72" s="163">
        <v>355</v>
      </c>
      <c r="F72" s="183">
        <v>291</v>
      </c>
      <c r="G72" s="257">
        <f t="shared" si="23"/>
        <v>81.458966565349542</v>
      </c>
      <c r="H72" s="258">
        <f t="shared" si="22"/>
        <v>80</v>
      </c>
      <c r="I72" s="258">
        <f t="shared" si="22"/>
        <v>82.765531062124253</v>
      </c>
      <c r="J72" s="258">
        <f t="shared" si="22"/>
        <v>79.418344519015662</v>
      </c>
      <c r="K72" s="259">
        <f t="shared" si="22"/>
        <v>77.600000000000009</v>
      </c>
      <c r="L72" s="238">
        <v>329</v>
      </c>
      <c r="M72" s="238">
        <v>455</v>
      </c>
      <c r="N72" s="238">
        <v>499</v>
      </c>
      <c r="O72" s="238">
        <v>447</v>
      </c>
      <c r="P72" s="238">
        <v>375</v>
      </c>
    </row>
    <row r="73" spans="1:16">
      <c r="A73" s="238" t="s">
        <v>78</v>
      </c>
      <c r="B73" s="163">
        <v>972</v>
      </c>
      <c r="C73" s="163">
        <v>1050</v>
      </c>
      <c r="D73" s="163">
        <v>1058</v>
      </c>
      <c r="E73" s="163">
        <v>1017</v>
      </c>
      <c r="F73" s="183">
        <v>1048</v>
      </c>
      <c r="G73" s="257">
        <f t="shared" si="23"/>
        <v>83.005977796754919</v>
      </c>
      <c r="H73" s="258">
        <f t="shared" si="22"/>
        <v>82.677165354330711</v>
      </c>
      <c r="I73" s="258">
        <f t="shared" si="22"/>
        <v>80.456273764258555</v>
      </c>
      <c r="J73" s="258">
        <f t="shared" si="22"/>
        <v>80.45886075949366</v>
      </c>
      <c r="K73" s="259">
        <f t="shared" si="22"/>
        <v>80.122324159021403</v>
      </c>
      <c r="L73" s="238">
        <v>1171</v>
      </c>
      <c r="M73" s="238">
        <v>1270</v>
      </c>
      <c r="N73" s="238">
        <v>1315</v>
      </c>
      <c r="O73" s="238">
        <v>1264</v>
      </c>
      <c r="P73" s="238">
        <v>1308</v>
      </c>
    </row>
    <row r="74" spans="1:16">
      <c r="A74" s="238" t="s">
        <v>79</v>
      </c>
      <c r="B74" s="163">
        <v>93</v>
      </c>
      <c r="C74" s="163">
        <v>85</v>
      </c>
      <c r="D74" s="163">
        <v>90</v>
      </c>
      <c r="E74" s="163">
        <v>79</v>
      </c>
      <c r="F74" s="183">
        <v>84</v>
      </c>
      <c r="G74" s="257">
        <f t="shared" si="23"/>
        <v>88.571428571428569</v>
      </c>
      <c r="H74" s="258">
        <f t="shared" si="23"/>
        <v>92.391304347826093</v>
      </c>
      <c r="I74" s="258">
        <f t="shared" si="23"/>
        <v>90</v>
      </c>
      <c r="J74" s="258">
        <f t="shared" si="23"/>
        <v>92.941176470588232</v>
      </c>
      <c r="K74" s="259">
        <f t="shared" si="23"/>
        <v>85.714285714285708</v>
      </c>
      <c r="L74" s="238">
        <v>105</v>
      </c>
      <c r="M74" s="238">
        <v>92</v>
      </c>
      <c r="N74" s="238">
        <v>100</v>
      </c>
      <c r="O74" s="238">
        <v>85</v>
      </c>
      <c r="P74" s="238">
        <v>98</v>
      </c>
    </row>
    <row r="75" spans="1:16">
      <c r="A75" s="238" t="s">
        <v>80</v>
      </c>
      <c r="B75" s="163">
        <v>4374</v>
      </c>
      <c r="C75" s="163">
        <v>4522</v>
      </c>
      <c r="D75" s="163">
        <v>4237</v>
      </c>
      <c r="E75" s="163">
        <v>4370</v>
      </c>
      <c r="F75" s="183">
        <v>4184</v>
      </c>
      <c r="G75" s="257">
        <f t="shared" si="23"/>
        <v>76.966390990673943</v>
      </c>
      <c r="H75" s="258">
        <f t="shared" si="23"/>
        <v>76</v>
      </c>
      <c r="I75" s="258">
        <f t="shared" si="23"/>
        <v>77.558118250045766</v>
      </c>
      <c r="J75" s="258">
        <f t="shared" si="23"/>
        <v>77.854979511847503</v>
      </c>
      <c r="K75" s="259">
        <f t="shared" si="23"/>
        <v>76.883498713708192</v>
      </c>
      <c r="L75" s="238">
        <v>5683</v>
      </c>
      <c r="M75" s="238">
        <v>5950</v>
      </c>
      <c r="N75" s="238">
        <v>5463</v>
      </c>
      <c r="O75" s="238">
        <v>5613</v>
      </c>
      <c r="P75" s="238">
        <v>5442</v>
      </c>
    </row>
    <row r="76" spans="1:16">
      <c r="A76" s="238" t="s">
        <v>81</v>
      </c>
      <c r="B76" s="163">
        <v>87</v>
      </c>
      <c r="C76" s="163">
        <v>110</v>
      </c>
      <c r="D76" s="163">
        <v>105</v>
      </c>
      <c r="E76" s="163">
        <v>167</v>
      </c>
      <c r="F76" s="183">
        <v>158</v>
      </c>
      <c r="G76" s="257">
        <f t="shared" si="23"/>
        <v>82.075471698113205</v>
      </c>
      <c r="H76" s="258">
        <f t="shared" si="23"/>
        <v>84.615384615384613</v>
      </c>
      <c r="I76" s="258">
        <f t="shared" si="23"/>
        <v>77.205882352941174</v>
      </c>
      <c r="J76" s="258">
        <f t="shared" si="23"/>
        <v>84.343434343434339</v>
      </c>
      <c r="K76" s="259">
        <f t="shared" si="23"/>
        <v>78.606965174129357</v>
      </c>
      <c r="L76" s="238">
        <v>106</v>
      </c>
      <c r="M76" s="238">
        <v>130</v>
      </c>
      <c r="N76" s="238">
        <v>136</v>
      </c>
      <c r="O76" s="238">
        <v>198</v>
      </c>
      <c r="P76" s="238">
        <v>201</v>
      </c>
    </row>
    <row r="77" spans="1:16">
      <c r="A77" s="238" t="s">
        <v>82</v>
      </c>
      <c r="B77" s="163">
        <v>2594</v>
      </c>
      <c r="C77" s="163">
        <v>2698</v>
      </c>
      <c r="D77" s="163">
        <v>2771</v>
      </c>
      <c r="E77" s="163">
        <v>2628</v>
      </c>
      <c r="F77" s="183">
        <v>2622</v>
      </c>
      <c r="G77" s="257">
        <f t="shared" si="23"/>
        <v>77.041877041877044</v>
      </c>
      <c r="H77" s="258">
        <f t="shared" si="23"/>
        <v>78.888888888888886</v>
      </c>
      <c r="I77" s="258">
        <f t="shared" si="23"/>
        <v>80.365429234338748</v>
      </c>
      <c r="J77" s="258">
        <f t="shared" si="23"/>
        <v>77.982195845697333</v>
      </c>
      <c r="K77" s="259">
        <f t="shared" si="23"/>
        <v>78.268656716417908</v>
      </c>
      <c r="L77" s="238">
        <v>3367</v>
      </c>
      <c r="M77" s="238">
        <v>3420</v>
      </c>
      <c r="N77" s="238">
        <v>3448</v>
      </c>
      <c r="O77" s="238">
        <v>3370</v>
      </c>
      <c r="P77" s="238">
        <v>3350</v>
      </c>
    </row>
    <row r="78" spans="1:16">
      <c r="A78" s="244" t="s">
        <v>50</v>
      </c>
      <c r="B78" s="163">
        <v>156</v>
      </c>
      <c r="C78" s="163">
        <v>147</v>
      </c>
      <c r="D78" s="163">
        <v>117</v>
      </c>
      <c r="E78" s="163">
        <v>140</v>
      </c>
      <c r="F78" s="183">
        <v>170</v>
      </c>
      <c r="G78" s="296" t="s">
        <v>83</v>
      </c>
      <c r="H78" s="247" t="s">
        <v>83</v>
      </c>
      <c r="I78" s="247" t="s">
        <v>83</v>
      </c>
      <c r="J78" s="247" t="s">
        <v>83</v>
      </c>
      <c r="K78" s="297" t="s">
        <v>83</v>
      </c>
      <c r="L78" s="247">
        <v>189</v>
      </c>
      <c r="M78" s="247">
        <v>166</v>
      </c>
      <c r="N78" s="247">
        <v>131</v>
      </c>
      <c r="O78" s="247">
        <v>157</v>
      </c>
      <c r="P78" s="247">
        <v>199</v>
      </c>
    </row>
    <row r="79" spans="1:16">
      <c r="A79" s="298" t="s">
        <v>43</v>
      </c>
      <c r="B79" s="298">
        <v>36487</v>
      </c>
      <c r="C79" s="298">
        <v>38784</v>
      </c>
      <c r="D79" s="298">
        <v>38966</v>
      </c>
      <c r="E79" s="298">
        <v>39394</v>
      </c>
      <c r="F79" s="299">
        <v>38172</v>
      </c>
      <c r="G79" s="300">
        <f t="shared" ref="G79:K79" si="24">B79/L79*100</f>
        <v>80.136610221607256</v>
      </c>
      <c r="H79" s="301">
        <f t="shared" si="24"/>
        <v>79.828750205829081</v>
      </c>
      <c r="I79" s="301">
        <f t="shared" si="24"/>
        <v>80.509927891072124</v>
      </c>
      <c r="J79" s="301">
        <f t="shared" si="24"/>
        <v>79.548483502281826</v>
      </c>
      <c r="K79" s="302">
        <f t="shared" si="24"/>
        <v>79.43563491072544</v>
      </c>
      <c r="L79" s="298">
        <v>45531</v>
      </c>
      <c r="M79" s="298">
        <v>48584</v>
      </c>
      <c r="N79" s="298">
        <v>48399</v>
      </c>
      <c r="O79" s="298">
        <v>49522</v>
      </c>
      <c r="P79" s="298">
        <v>48054</v>
      </c>
    </row>
    <row r="80" spans="1:16">
      <c r="A80" s="210" t="s">
        <v>348</v>
      </c>
    </row>
    <row r="81" spans="1:12">
      <c r="A81" s="210" t="s">
        <v>455</v>
      </c>
    </row>
    <row r="84" spans="1:12" s="41" customFormat="1" ht="18" customHeight="1">
      <c r="A84" s="103" t="str">
        <f>Contents!B56</f>
        <v>Table 46: Number and percentage of babies, by breastfeeding status at LMC discharge, maternal age group, baby ethnic group, baby deprivation quintile of residence and baby DHB of residence, 2013</v>
      </c>
    </row>
    <row r="85" spans="1:12">
      <c r="A85" s="437" t="s">
        <v>58</v>
      </c>
      <c r="B85" s="380" t="s">
        <v>35</v>
      </c>
      <c r="C85" s="380"/>
      <c r="D85" s="380"/>
      <c r="E85" s="380"/>
      <c r="F85" s="380"/>
      <c r="G85" s="381"/>
      <c r="H85" s="380" t="s">
        <v>299</v>
      </c>
      <c r="I85" s="380"/>
      <c r="J85" s="380"/>
      <c r="K85" s="380"/>
    </row>
    <row r="86" spans="1:12">
      <c r="A86" s="385"/>
      <c r="B86" s="138" t="s">
        <v>245</v>
      </c>
      <c r="C86" s="138" t="s">
        <v>246</v>
      </c>
      <c r="D86" s="138" t="s">
        <v>247</v>
      </c>
      <c r="E86" s="138" t="s">
        <v>248</v>
      </c>
      <c r="F86" s="138" t="s">
        <v>50</v>
      </c>
      <c r="G86" s="139" t="s">
        <v>43</v>
      </c>
      <c r="H86" s="138" t="str">
        <f>B86</f>
        <v>Exclusive</v>
      </c>
      <c r="I86" s="138" t="str">
        <f t="shared" ref="I86" si="25">C86</f>
        <v>Fully</v>
      </c>
      <c r="J86" s="138" t="str">
        <f t="shared" ref="J86" si="26">D86</f>
        <v>Partial</v>
      </c>
      <c r="K86" s="138" t="str">
        <f t="shared" ref="K86" si="27">E86</f>
        <v>Artificial</v>
      </c>
    </row>
    <row r="87" spans="1:12">
      <c r="A87" s="242" t="s">
        <v>243</v>
      </c>
      <c r="B87" s="242"/>
      <c r="C87" s="242"/>
      <c r="D87" s="242"/>
      <c r="E87" s="242"/>
      <c r="F87" s="242"/>
      <c r="G87" s="242"/>
      <c r="H87" s="242"/>
      <c r="I87" s="242"/>
      <c r="J87" s="242"/>
      <c r="K87" s="242"/>
    </row>
    <row r="88" spans="1:12">
      <c r="A88" s="293" t="s">
        <v>43</v>
      </c>
      <c r="B88" s="163">
        <v>33373</v>
      </c>
      <c r="C88" s="163">
        <v>4992</v>
      </c>
      <c r="D88" s="163">
        <v>6385</v>
      </c>
      <c r="E88" s="163">
        <v>6159</v>
      </c>
      <c r="F88" s="163">
        <v>2325</v>
      </c>
      <c r="G88" s="183">
        <v>53234</v>
      </c>
      <c r="H88" s="240">
        <f>B88/($G88-$F88)*100</f>
        <v>65.554224203971785</v>
      </c>
      <c r="I88" s="240">
        <f t="shared" ref="I88" si="28">C88/($G88-$F88)*100</f>
        <v>9.8057317959496366</v>
      </c>
      <c r="J88" s="240">
        <f t="shared" ref="J88" si="29">D88/($G88-$F88)*100</f>
        <v>12.541986682119074</v>
      </c>
      <c r="K88" s="240">
        <f t="shared" ref="K88" si="30">E88/($G88-$F88)*100</f>
        <v>12.098057317959496</v>
      </c>
      <c r="L88" s="123"/>
    </row>
    <row r="89" spans="1:12">
      <c r="A89" s="242" t="s">
        <v>234</v>
      </c>
      <c r="B89" s="242"/>
      <c r="C89" s="242"/>
      <c r="D89" s="242"/>
      <c r="E89" s="242"/>
      <c r="F89" s="242"/>
      <c r="G89" s="242"/>
      <c r="H89" s="242"/>
      <c r="I89" s="242"/>
      <c r="J89" s="242"/>
      <c r="K89" s="242"/>
    </row>
    <row r="90" spans="1:12">
      <c r="A90" s="163" t="s">
        <v>60</v>
      </c>
      <c r="B90" s="163">
        <v>1440</v>
      </c>
      <c r="C90" s="163">
        <v>208</v>
      </c>
      <c r="D90" s="163">
        <v>363</v>
      </c>
      <c r="E90" s="163">
        <v>657</v>
      </c>
      <c r="F90" s="163">
        <v>197</v>
      </c>
      <c r="G90" s="183">
        <v>2865</v>
      </c>
      <c r="H90" s="240">
        <f t="shared" ref="H90:H95" si="31">B90/($G90-$F90)*100</f>
        <v>53.973013493253376</v>
      </c>
      <c r="I90" s="240">
        <f t="shared" ref="I90:I95" si="32">C90/($G90-$F90)*100</f>
        <v>7.7961019490254868</v>
      </c>
      <c r="J90" s="240">
        <f t="shared" ref="J90:J95" si="33">D90/($G90-$F90)*100</f>
        <v>13.605697151424287</v>
      </c>
      <c r="K90" s="240">
        <f t="shared" ref="K90:K95" si="34">E90/($G90-$F90)*100</f>
        <v>24.625187406296853</v>
      </c>
      <c r="L90" s="123"/>
    </row>
    <row r="91" spans="1:12">
      <c r="A91" s="163" t="s">
        <v>44</v>
      </c>
      <c r="B91" s="163">
        <v>5586</v>
      </c>
      <c r="C91" s="163">
        <v>752</v>
      </c>
      <c r="D91" s="163">
        <v>1084</v>
      </c>
      <c r="E91" s="163">
        <v>1675</v>
      </c>
      <c r="F91" s="163">
        <v>473</v>
      </c>
      <c r="G91" s="183">
        <v>9570</v>
      </c>
      <c r="H91" s="240">
        <f t="shared" si="31"/>
        <v>61.404858744641089</v>
      </c>
      <c r="I91" s="240">
        <f t="shared" si="32"/>
        <v>8.2664614708145532</v>
      </c>
      <c r="J91" s="240">
        <f t="shared" si="33"/>
        <v>11.916016269099703</v>
      </c>
      <c r="K91" s="240">
        <f t="shared" si="34"/>
        <v>18.412663515444653</v>
      </c>
      <c r="L91" s="123"/>
    </row>
    <row r="92" spans="1:12">
      <c r="A92" s="163" t="s">
        <v>40</v>
      </c>
      <c r="B92" s="163">
        <v>8884</v>
      </c>
      <c r="C92" s="163">
        <v>1233</v>
      </c>
      <c r="D92" s="163">
        <v>1587</v>
      </c>
      <c r="E92" s="163">
        <v>1554</v>
      </c>
      <c r="F92" s="163">
        <v>613</v>
      </c>
      <c r="G92" s="183">
        <v>13871</v>
      </c>
      <c r="H92" s="240">
        <f t="shared" si="31"/>
        <v>67.008598581988238</v>
      </c>
      <c r="I92" s="240">
        <f t="shared" si="32"/>
        <v>9.3000452556946751</v>
      </c>
      <c r="J92" s="240">
        <f t="shared" si="33"/>
        <v>11.970131241514558</v>
      </c>
      <c r="K92" s="240">
        <f t="shared" si="34"/>
        <v>11.721224920802534</v>
      </c>
      <c r="L92" s="123"/>
    </row>
    <row r="93" spans="1:12">
      <c r="A93" s="163" t="s">
        <v>41</v>
      </c>
      <c r="B93" s="163">
        <v>10194</v>
      </c>
      <c r="C93" s="163">
        <v>1599</v>
      </c>
      <c r="D93" s="163">
        <v>1814</v>
      </c>
      <c r="E93" s="163">
        <v>1257</v>
      </c>
      <c r="F93" s="163">
        <v>568</v>
      </c>
      <c r="G93" s="183">
        <v>15432</v>
      </c>
      <c r="H93" s="240">
        <f t="shared" si="31"/>
        <v>68.58180839612487</v>
      </c>
      <c r="I93" s="240">
        <f t="shared" si="32"/>
        <v>10.757534983853606</v>
      </c>
      <c r="J93" s="240">
        <f t="shared" si="33"/>
        <v>12.203982777179762</v>
      </c>
      <c r="K93" s="240">
        <f t="shared" si="34"/>
        <v>8.4566738428417647</v>
      </c>
      <c r="L93" s="123"/>
    </row>
    <row r="94" spans="1:12">
      <c r="A94" s="163" t="s">
        <v>42</v>
      </c>
      <c r="B94" s="163">
        <v>5983</v>
      </c>
      <c r="C94" s="163">
        <v>954</v>
      </c>
      <c r="D94" s="163">
        <v>1184</v>
      </c>
      <c r="E94" s="163">
        <v>791</v>
      </c>
      <c r="F94" s="163">
        <v>360</v>
      </c>
      <c r="G94" s="183">
        <v>9272</v>
      </c>
      <c r="H94" s="240">
        <f t="shared" si="31"/>
        <v>67.134201077199279</v>
      </c>
      <c r="I94" s="240">
        <f t="shared" si="32"/>
        <v>10.704667863554757</v>
      </c>
      <c r="J94" s="240">
        <f t="shared" si="33"/>
        <v>13.285457809694792</v>
      </c>
      <c r="K94" s="240">
        <f t="shared" si="34"/>
        <v>8.8756732495511663</v>
      </c>
      <c r="L94" s="123"/>
    </row>
    <row r="95" spans="1:12">
      <c r="A95" s="163" t="s">
        <v>38</v>
      </c>
      <c r="B95" s="163">
        <v>1286</v>
      </c>
      <c r="C95" s="163">
        <v>246</v>
      </c>
      <c r="D95" s="163">
        <v>353</v>
      </c>
      <c r="E95" s="163">
        <v>225</v>
      </c>
      <c r="F95" s="163">
        <v>114</v>
      </c>
      <c r="G95" s="183">
        <v>2224</v>
      </c>
      <c r="H95" s="240">
        <f t="shared" si="31"/>
        <v>60.947867298578196</v>
      </c>
      <c r="I95" s="240">
        <f t="shared" si="32"/>
        <v>11.658767772511847</v>
      </c>
      <c r="J95" s="240">
        <f t="shared" si="33"/>
        <v>16.729857819905213</v>
      </c>
      <c r="K95" s="240">
        <f t="shared" si="34"/>
        <v>10.66350710900474</v>
      </c>
      <c r="L95" s="123"/>
    </row>
    <row r="96" spans="1:12">
      <c r="A96" s="242" t="s">
        <v>61</v>
      </c>
      <c r="B96" s="242"/>
      <c r="C96" s="242"/>
      <c r="D96" s="242"/>
      <c r="E96" s="242"/>
      <c r="F96" s="242"/>
      <c r="G96" s="242"/>
      <c r="H96" s="242"/>
      <c r="I96" s="242"/>
      <c r="J96" s="242"/>
      <c r="K96" s="242"/>
    </row>
    <row r="97" spans="1:12">
      <c r="A97" s="238" t="s">
        <v>62</v>
      </c>
      <c r="B97" s="163">
        <v>8518</v>
      </c>
      <c r="C97" s="163">
        <v>1105</v>
      </c>
      <c r="D97" s="163">
        <v>1647</v>
      </c>
      <c r="E97" s="163">
        <v>2268</v>
      </c>
      <c r="F97" s="163">
        <v>715</v>
      </c>
      <c r="G97" s="183">
        <v>14253</v>
      </c>
      <c r="H97" s="240">
        <f t="shared" ref="H97:H100" si="35">B97/($G97-$F97)*100</f>
        <v>62.919190426946372</v>
      </c>
      <c r="I97" s="240">
        <f t="shared" ref="I97:I100" si="36">C97/($G97-$F97)*100</f>
        <v>8.1622100753434772</v>
      </c>
      <c r="J97" s="240">
        <f t="shared" ref="J97:J100" si="37">D97/($G97-$F97)*100</f>
        <v>12.165755650760822</v>
      </c>
      <c r="K97" s="240">
        <f t="shared" ref="K97:K100" si="38">E97/($G97-$F97)*100</f>
        <v>16.752843846949329</v>
      </c>
      <c r="L97" s="123"/>
    </row>
    <row r="98" spans="1:12">
      <c r="A98" s="238" t="s">
        <v>90</v>
      </c>
      <c r="B98" s="163">
        <v>2768</v>
      </c>
      <c r="C98" s="163">
        <v>387</v>
      </c>
      <c r="D98" s="163">
        <v>612</v>
      </c>
      <c r="E98" s="163">
        <v>496</v>
      </c>
      <c r="F98" s="163">
        <v>223</v>
      </c>
      <c r="G98" s="183">
        <v>4486</v>
      </c>
      <c r="H98" s="240">
        <f t="shared" si="35"/>
        <v>64.930799906169369</v>
      </c>
      <c r="I98" s="240">
        <f t="shared" si="36"/>
        <v>9.0781140042223782</v>
      </c>
      <c r="J98" s="240">
        <f t="shared" si="37"/>
        <v>14.356087262491204</v>
      </c>
      <c r="K98" s="240">
        <f t="shared" si="38"/>
        <v>11.634998827117053</v>
      </c>
      <c r="L98" s="123"/>
    </row>
    <row r="99" spans="1:12">
      <c r="A99" s="238" t="s">
        <v>47</v>
      </c>
      <c r="B99" s="163">
        <v>4218</v>
      </c>
      <c r="C99" s="163">
        <v>921</v>
      </c>
      <c r="D99" s="163">
        <v>1276</v>
      </c>
      <c r="E99" s="163">
        <v>364</v>
      </c>
      <c r="F99" s="163">
        <v>268</v>
      </c>
      <c r="G99" s="183">
        <v>7047</v>
      </c>
      <c r="H99" s="240">
        <f t="shared" si="35"/>
        <v>62.221566602743771</v>
      </c>
      <c r="I99" s="240">
        <f t="shared" si="36"/>
        <v>13.586074642277621</v>
      </c>
      <c r="J99" s="240">
        <f t="shared" si="37"/>
        <v>18.822835226434577</v>
      </c>
      <c r="K99" s="240">
        <f t="shared" si="38"/>
        <v>5.3695235285440335</v>
      </c>
      <c r="L99" s="123"/>
    </row>
    <row r="100" spans="1:12">
      <c r="A100" s="238" t="s">
        <v>51</v>
      </c>
      <c r="B100" s="163">
        <v>17864</v>
      </c>
      <c r="C100" s="163">
        <v>2578</v>
      </c>
      <c r="D100" s="163">
        <v>2849</v>
      </c>
      <c r="E100" s="163">
        <v>3031</v>
      </c>
      <c r="F100" s="163">
        <v>1066</v>
      </c>
      <c r="G100" s="183">
        <v>27388</v>
      </c>
      <c r="H100" s="240">
        <f t="shared" si="35"/>
        <v>67.867183344730648</v>
      </c>
      <c r="I100" s="240">
        <f t="shared" si="36"/>
        <v>9.7940885950915586</v>
      </c>
      <c r="J100" s="240">
        <f t="shared" si="37"/>
        <v>10.823645619633766</v>
      </c>
      <c r="K100" s="240">
        <f t="shared" si="38"/>
        <v>11.515082440544031</v>
      </c>
      <c r="L100" s="123"/>
    </row>
    <row r="101" spans="1:12">
      <c r="A101" s="238" t="s">
        <v>50</v>
      </c>
      <c r="B101" s="163">
        <v>5</v>
      </c>
      <c r="C101" s="163">
        <v>1</v>
      </c>
      <c r="D101" s="163">
        <v>1</v>
      </c>
      <c r="E101" s="163">
        <v>0</v>
      </c>
      <c r="F101" s="163">
        <v>53</v>
      </c>
      <c r="G101" s="183">
        <v>60</v>
      </c>
      <c r="H101" s="294" t="s">
        <v>83</v>
      </c>
      <c r="I101" s="294" t="s">
        <v>83</v>
      </c>
      <c r="J101" s="294" t="s">
        <v>83</v>
      </c>
      <c r="K101" s="294" t="s">
        <v>83</v>
      </c>
    </row>
    <row r="102" spans="1:12">
      <c r="A102" s="242" t="s">
        <v>87</v>
      </c>
      <c r="B102" s="242"/>
      <c r="C102" s="242"/>
      <c r="D102" s="242"/>
      <c r="E102" s="242"/>
      <c r="F102" s="242"/>
      <c r="G102" s="242"/>
      <c r="H102" s="242"/>
      <c r="I102" s="242"/>
      <c r="J102" s="242"/>
      <c r="K102" s="242"/>
    </row>
    <row r="103" spans="1:12">
      <c r="A103" s="264" t="s">
        <v>88</v>
      </c>
      <c r="B103" s="163">
        <v>5075</v>
      </c>
      <c r="C103" s="163">
        <v>878</v>
      </c>
      <c r="D103" s="163">
        <v>950</v>
      </c>
      <c r="E103" s="163">
        <v>600</v>
      </c>
      <c r="F103" s="163">
        <v>268</v>
      </c>
      <c r="G103" s="183">
        <v>7771</v>
      </c>
      <c r="H103" s="240">
        <f t="shared" ref="H103:H107" si="39">B103/($G103-$F103)*100</f>
        <v>67.639610822337744</v>
      </c>
      <c r="I103" s="240">
        <f t="shared" ref="I103:I107" si="40">C103/($G103-$F103)*100</f>
        <v>11.70198587231774</v>
      </c>
      <c r="J103" s="240">
        <f t="shared" ref="J103:J107" si="41">D103/($G103-$F103)*100</f>
        <v>12.661602025856325</v>
      </c>
      <c r="K103" s="240">
        <f t="shared" ref="K103:K107" si="42">E103/($G103-$F103)*100</f>
        <v>7.9968012794882055</v>
      </c>
      <c r="L103" s="123"/>
    </row>
    <row r="104" spans="1:12">
      <c r="A104" s="264">
        <v>2</v>
      </c>
      <c r="B104" s="163">
        <v>5750</v>
      </c>
      <c r="C104" s="163">
        <v>866</v>
      </c>
      <c r="D104" s="163">
        <v>1063</v>
      </c>
      <c r="E104" s="163">
        <v>802</v>
      </c>
      <c r="F104" s="163">
        <v>313</v>
      </c>
      <c r="G104" s="183">
        <v>8794</v>
      </c>
      <c r="H104" s="240">
        <f t="shared" si="39"/>
        <v>67.798608654639779</v>
      </c>
      <c r="I104" s="240">
        <f t="shared" si="40"/>
        <v>10.211060016507489</v>
      </c>
      <c r="J104" s="240">
        <f t="shared" si="41"/>
        <v>12.533899304327321</v>
      </c>
      <c r="K104" s="240">
        <f t="shared" si="42"/>
        <v>9.4564320245254105</v>
      </c>
      <c r="L104" s="123"/>
    </row>
    <row r="105" spans="1:12">
      <c r="A105" s="264">
        <v>3</v>
      </c>
      <c r="B105" s="163">
        <v>6345</v>
      </c>
      <c r="C105" s="163">
        <v>955</v>
      </c>
      <c r="D105" s="163">
        <v>1206</v>
      </c>
      <c r="E105" s="163">
        <v>1108</v>
      </c>
      <c r="F105" s="163">
        <v>331</v>
      </c>
      <c r="G105" s="183">
        <v>9945</v>
      </c>
      <c r="H105" s="240">
        <f t="shared" si="39"/>
        <v>65.997503640524229</v>
      </c>
      <c r="I105" s="240">
        <f t="shared" si="40"/>
        <v>9.9334304139796128</v>
      </c>
      <c r="J105" s="240">
        <f t="shared" si="41"/>
        <v>12.544206365716661</v>
      </c>
      <c r="K105" s="240">
        <f t="shared" si="42"/>
        <v>11.524859579779488</v>
      </c>
      <c r="L105" s="123"/>
    </row>
    <row r="106" spans="1:12">
      <c r="A106" s="264">
        <v>4</v>
      </c>
      <c r="B106" s="163">
        <v>7520</v>
      </c>
      <c r="C106" s="163">
        <v>1117</v>
      </c>
      <c r="D106" s="163">
        <v>1509</v>
      </c>
      <c r="E106" s="163">
        <v>1648</v>
      </c>
      <c r="F106" s="163">
        <v>526</v>
      </c>
      <c r="G106" s="183">
        <v>12320</v>
      </c>
      <c r="H106" s="240">
        <f t="shared" si="39"/>
        <v>63.761234526030186</v>
      </c>
      <c r="I106" s="240">
        <f t="shared" si="40"/>
        <v>9.4709174156350695</v>
      </c>
      <c r="J106" s="240">
        <f t="shared" si="41"/>
        <v>12.79464134305579</v>
      </c>
      <c r="K106" s="240">
        <f t="shared" si="42"/>
        <v>13.973206715278955</v>
      </c>
      <c r="L106" s="123"/>
    </row>
    <row r="107" spans="1:12">
      <c r="A107" s="265" t="s">
        <v>89</v>
      </c>
      <c r="B107" s="163">
        <v>8519</v>
      </c>
      <c r="C107" s="163">
        <v>1161</v>
      </c>
      <c r="D107" s="163">
        <v>1634</v>
      </c>
      <c r="E107" s="163">
        <v>1974</v>
      </c>
      <c r="F107" s="163">
        <v>821</v>
      </c>
      <c r="G107" s="183">
        <v>14109</v>
      </c>
      <c r="H107" s="161">
        <f t="shared" si="39"/>
        <v>64.110475617098132</v>
      </c>
      <c r="I107" s="161">
        <f t="shared" si="40"/>
        <v>8.7372065021071634</v>
      </c>
      <c r="J107" s="161">
        <f t="shared" si="41"/>
        <v>12.296809151113788</v>
      </c>
      <c r="K107" s="161">
        <f t="shared" si="42"/>
        <v>14.855508729680917</v>
      </c>
      <c r="L107" s="123"/>
    </row>
    <row r="108" spans="1:12">
      <c r="A108" s="269" t="s">
        <v>50</v>
      </c>
      <c r="B108" s="180">
        <v>164</v>
      </c>
      <c r="C108" s="180">
        <v>15</v>
      </c>
      <c r="D108" s="180">
        <v>23</v>
      </c>
      <c r="E108" s="180">
        <v>27</v>
      </c>
      <c r="F108" s="180">
        <v>66</v>
      </c>
      <c r="G108" s="184">
        <v>295</v>
      </c>
      <c r="H108" s="266" t="s">
        <v>83</v>
      </c>
      <c r="I108" s="295" t="s">
        <v>83</v>
      </c>
      <c r="J108" s="295" t="s">
        <v>83</v>
      </c>
      <c r="K108" s="295" t="s">
        <v>83</v>
      </c>
    </row>
    <row r="109" spans="1:12">
      <c r="A109" s="242" t="s">
        <v>226</v>
      </c>
      <c r="B109" s="242"/>
      <c r="C109" s="242"/>
      <c r="D109" s="242"/>
      <c r="E109" s="242"/>
      <c r="F109" s="242"/>
      <c r="G109" s="242"/>
      <c r="H109" s="242"/>
      <c r="I109" s="242"/>
      <c r="J109" s="242"/>
      <c r="K109" s="242"/>
    </row>
    <row r="110" spans="1:12">
      <c r="A110" s="265" t="s">
        <v>63</v>
      </c>
      <c r="B110" s="163">
        <v>1327</v>
      </c>
      <c r="C110" s="163">
        <v>121</v>
      </c>
      <c r="D110" s="163">
        <v>209</v>
      </c>
      <c r="E110" s="163">
        <v>202</v>
      </c>
      <c r="F110" s="163">
        <v>149</v>
      </c>
      <c r="G110" s="183">
        <v>2008</v>
      </c>
      <c r="H110" s="240">
        <f t="shared" ref="H110:H129" si="43">B110/($G110-$F110)*100</f>
        <v>71.382463690156001</v>
      </c>
      <c r="I110" s="240">
        <f t="shared" ref="I110:I129" si="44">C110/($G110-$F110)*100</f>
        <v>6.5088757396449708</v>
      </c>
      <c r="J110" s="240">
        <f t="shared" ref="J110:J129" si="45">D110/($G110-$F110)*100</f>
        <v>11.242603550295858</v>
      </c>
      <c r="K110" s="240">
        <f t="shared" ref="K110:K129" si="46">E110/($G110-$F110)*100</f>
        <v>10.866057019903174</v>
      </c>
    </row>
    <row r="111" spans="1:12">
      <c r="A111" s="265" t="s">
        <v>64</v>
      </c>
      <c r="B111" s="163">
        <v>5039</v>
      </c>
      <c r="C111" s="163">
        <v>615</v>
      </c>
      <c r="D111" s="163">
        <v>845</v>
      </c>
      <c r="E111" s="163">
        <v>491</v>
      </c>
      <c r="F111" s="163">
        <v>239</v>
      </c>
      <c r="G111" s="183">
        <v>7229</v>
      </c>
      <c r="H111" s="240">
        <f t="shared" si="43"/>
        <v>72.088698140200293</v>
      </c>
      <c r="I111" s="240">
        <f t="shared" si="44"/>
        <v>8.7982832618025757</v>
      </c>
      <c r="J111" s="240">
        <f t="shared" si="45"/>
        <v>12.088698140200286</v>
      </c>
      <c r="K111" s="240">
        <f t="shared" si="46"/>
        <v>7.0243204577968523</v>
      </c>
    </row>
    <row r="112" spans="1:12">
      <c r="A112" s="265" t="s">
        <v>65</v>
      </c>
      <c r="B112" s="163">
        <v>3182</v>
      </c>
      <c r="C112" s="163">
        <v>554</v>
      </c>
      <c r="D112" s="163">
        <v>578</v>
      </c>
      <c r="E112" s="163">
        <v>291</v>
      </c>
      <c r="F112" s="163">
        <v>190</v>
      </c>
      <c r="G112" s="183">
        <v>4795</v>
      </c>
      <c r="H112" s="240">
        <f t="shared" si="43"/>
        <v>69.098805646036922</v>
      </c>
      <c r="I112" s="240">
        <f t="shared" si="44"/>
        <v>12.030401737242128</v>
      </c>
      <c r="J112" s="240">
        <f t="shared" si="45"/>
        <v>12.551574375678609</v>
      </c>
      <c r="K112" s="240">
        <f t="shared" si="46"/>
        <v>6.3192182410423463</v>
      </c>
    </row>
    <row r="113" spans="1:11">
      <c r="A113" s="265" t="s">
        <v>66</v>
      </c>
      <c r="B113" s="163">
        <v>3708</v>
      </c>
      <c r="C113" s="163">
        <v>460</v>
      </c>
      <c r="D113" s="163">
        <v>616</v>
      </c>
      <c r="E113" s="163">
        <v>516</v>
      </c>
      <c r="F113" s="163">
        <v>361</v>
      </c>
      <c r="G113" s="183">
        <v>5661</v>
      </c>
      <c r="H113" s="240">
        <f t="shared" si="43"/>
        <v>69.962264150943398</v>
      </c>
      <c r="I113" s="240">
        <f t="shared" si="44"/>
        <v>8.6792452830188669</v>
      </c>
      <c r="J113" s="240">
        <f t="shared" si="45"/>
        <v>11.622641509433961</v>
      </c>
      <c r="K113" s="240">
        <f t="shared" si="46"/>
        <v>9.7358490566037741</v>
      </c>
    </row>
    <row r="114" spans="1:11">
      <c r="A114" s="265" t="s">
        <v>67</v>
      </c>
      <c r="B114" s="163">
        <v>3226</v>
      </c>
      <c r="C114" s="163">
        <v>297</v>
      </c>
      <c r="D114" s="163">
        <v>585</v>
      </c>
      <c r="E114" s="163">
        <v>724</v>
      </c>
      <c r="F114" s="163">
        <v>163</v>
      </c>
      <c r="G114" s="183">
        <v>4995</v>
      </c>
      <c r="H114" s="240">
        <f t="shared" si="43"/>
        <v>66.763245033112582</v>
      </c>
      <c r="I114" s="240">
        <f t="shared" si="44"/>
        <v>6.1465231788079473</v>
      </c>
      <c r="J114" s="240">
        <f t="shared" si="45"/>
        <v>12.106788079470199</v>
      </c>
      <c r="K114" s="240">
        <f t="shared" si="46"/>
        <v>14.98344370860927</v>
      </c>
    </row>
    <row r="115" spans="1:11">
      <c r="A115" s="265" t="s">
        <v>68</v>
      </c>
      <c r="B115" s="163">
        <v>911</v>
      </c>
      <c r="C115" s="163">
        <v>112</v>
      </c>
      <c r="D115" s="163">
        <v>140</v>
      </c>
      <c r="E115" s="163">
        <v>165</v>
      </c>
      <c r="F115" s="163">
        <v>70</v>
      </c>
      <c r="G115" s="183">
        <v>1398</v>
      </c>
      <c r="H115" s="240">
        <f t="shared" si="43"/>
        <v>68.599397590361448</v>
      </c>
      <c r="I115" s="240">
        <f t="shared" si="44"/>
        <v>8.4337349397590362</v>
      </c>
      <c r="J115" s="240">
        <f t="shared" si="45"/>
        <v>10.542168674698797</v>
      </c>
      <c r="K115" s="240">
        <f t="shared" si="46"/>
        <v>12.424698795180724</v>
      </c>
    </row>
    <row r="116" spans="1:11">
      <c r="A116" s="265" t="s">
        <v>69</v>
      </c>
      <c r="B116" s="163">
        <v>1803</v>
      </c>
      <c r="C116" s="163">
        <v>262</v>
      </c>
      <c r="D116" s="163">
        <v>296</v>
      </c>
      <c r="E116" s="163">
        <v>334</v>
      </c>
      <c r="F116" s="163">
        <v>67</v>
      </c>
      <c r="G116" s="183">
        <v>2762</v>
      </c>
      <c r="H116" s="240">
        <f t="shared" si="43"/>
        <v>66.901669758812616</v>
      </c>
      <c r="I116" s="240">
        <f t="shared" si="44"/>
        <v>9.7217068645640072</v>
      </c>
      <c r="J116" s="240">
        <f t="shared" si="45"/>
        <v>10.98330241187384</v>
      </c>
      <c r="K116" s="240">
        <f t="shared" si="46"/>
        <v>12.393320964749536</v>
      </c>
    </row>
    <row r="117" spans="1:11">
      <c r="A117" s="265" t="s">
        <v>70</v>
      </c>
      <c r="B117" s="163">
        <v>435</v>
      </c>
      <c r="C117" s="163">
        <v>62</v>
      </c>
      <c r="D117" s="163">
        <v>83</v>
      </c>
      <c r="E117" s="163">
        <v>78</v>
      </c>
      <c r="F117" s="163">
        <v>40</v>
      </c>
      <c r="G117" s="183">
        <v>698</v>
      </c>
      <c r="H117" s="240">
        <f t="shared" si="43"/>
        <v>66.109422492401222</v>
      </c>
      <c r="I117" s="240">
        <f t="shared" si="44"/>
        <v>9.4224924012158056</v>
      </c>
      <c r="J117" s="240">
        <f t="shared" si="45"/>
        <v>12.613981762917934</v>
      </c>
      <c r="K117" s="240">
        <f t="shared" si="46"/>
        <v>11.854103343465045</v>
      </c>
    </row>
    <row r="118" spans="1:11">
      <c r="A118" s="265" t="s">
        <v>71</v>
      </c>
      <c r="B118" s="163">
        <v>1139</v>
      </c>
      <c r="C118" s="163">
        <v>216</v>
      </c>
      <c r="D118" s="163">
        <v>221</v>
      </c>
      <c r="E118" s="163">
        <v>302</v>
      </c>
      <c r="F118" s="163">
        <v>107</v>
      </c>
      <c r="G118" s="183">
        <v>1985</v>
      </c>
      <c r="H118" s="240">
        <f t="shared" si="43"/>
        <v>60.649627263045794</v>
      </c>
      <c r="I118" s="240">
        <f t="shared" si="44"/>
        <v>11.501597444089457</v>
      </c>
      <c r="J118" s="240">
        <f t="shared" si="45"/>
        <v>11.767838125665602</v>
      </c>
      <c r="K118" s="240">
        <f t="shared" si="46"/>
        <v>16.080937167199146</v>
      </c>
    </row>
    <row r="119" spans="1:11">
      <c r="A119" s="265" t="s">
        <v>72</v>
      </c>
      <c r="B119" s="163">
        <v>881</v>
      </c>
      <c r="C119" s="163">
        <v>145</v>
      </c>
      <c r="D119" s="163">
        <v>157</v>
      </c>
      <c r="E119" s="163">
        <v>249</v>
      </c>
      <c r="F119" s="163">
        <v>86</v>
      </c>
      <c r="G119" s="183">
        <v>1518</v>
      </c>
      <c r="H119" s="240">
        <f t="shared" si="43"/>
        <v>61.522346368715084</v>
      </c>
      <c r="I119" s="240">
        <f t="shared" si="44"/>
        <v>10.125698324022347</v>
      </c>
      <c r="J119" s="240">
        <f t="shared" si="45"/>
        <v>10.963687150837989</v>
      </c>
      <c r="K119" s="240">
        <f t="shared" si="46"/>
        <v>17.38826815642458</v>
      </c>
    </row>
    <row r="120" spans="1:11">
      <c r="A120" s="265" t="s">
        <v>73</v>
      </c>
      <c r="B120" s="163">
        <v>1069</v>
      </c>
      <c r="C120" s="163">
        <v>255</v>
      </c>
      <c r="D120" s="163">
        <v>288</v>
      </c>
      <c r="E120" s="163">
        <v>342</v>
      </c>
      <c r="F120" s="163">
        <v>103</v>
      </c>
      <c r="G120" s="183">
        <v>2057</v>
      </c>
      <c r="H120" s="240">
        <f t="shared" si="43"/>
        <v>54.708290685772774</v>
      </c>
      <c r="I120" s="240">
        <f t="shared" si="44"/>
        <v>13.050153531218015</v>
      </c>
      <c r="J120" s="240">
        <f t="shared" si="45"/>
        <v>14.73899692937564</v>
      </c>
      <c r="K120" s="240">
        <f t="shared" si="46"/>
        <v>17.50255885363357</v>
      </c>
    </row>
    <row r="121" spans="1:11">
      <c r="A121" s="265" t="s">
        <v>74</v>
      </c>
      <c r="B121" s="163">
        <v>556</v>
      </c>
      <c r="C121" s="163">
        <v>44</v>
      </c>
      <c r="D121" s="163">
        <v>54</v>
      </c>
      <c r="E121" s="163">
        <v>84</v>
      </c>
      <c r="F121" s="163">
        <v>40</v>
      </c>
      <c r="G121" s="183">
        <v>778</v>
      </c>
      <c r="H121" s="240">
        <f t="shared" si="43"/>
        <v>75.33875338753387</v>
      </c>
      <c r="I121" s="240">
        <f t="shared" si="44"/>
        <v>5.9620596205962055</v>
      </c>
      <c r="J121" s="240">
        <f t="shared" si="45"/>
        <v>7.3170731707317067</v>
      </c>
      <c r="K121" s="240">
        <f t="shared" si="46"/>
        <v>11.38211382113821</v>
      </c>
    </row>
    <row r="122" spans="1:11">
      <c r="A122" s="265" t="s">
        <v>75</v>
      </c>
      <c r="B122" s="163">
        <v>2052</v>
      </c>
      <c r="C122" s="163">
        <v>438</v>
      </c>
      <c r="D122" s="163">
        <v>484</v>
      </c>
      <c r="E122" s="163">
        <v>263</v>
      </c>
      <c r="F122" s="163">
        <v>133</v>
      </c>
      <c r="G122" s="183">
        <v>3370</v>
      </c>
      <c r="H122" s="240">
        <f t="shared" si="43"/>
        <v>63.3920296570899</v>
      </c>
      <c r="I122" s="240">
        <f t="shared" si="44"/>
        <v>13.531047265987025</v>
      </c>
      <c r="J122" s="240">
        <f t="shared" si="45"/>
        <v>14.952116156935432</v>
      </c>
      <c r="K122" s="240">
        <f t="shared" si="46"/>
        <v>8.1248069199876429</v>
      </c>
    </row>
    <row r="123" spans="1:11">
      <c r="A123" s="265" t="s">
        <v>76</v>
      </c>
      <c r="B123" s="163">
        <v>961</v>
      </c>
      <c r="C123" s="163">
        <v>190</v>
      </c>
      <c r="D123" s="163">
        <v>291</v>
      </c>
      <c r="E123" s="163">
        <v>281</v>
      </c>
      <c r="F123" s="163">
        <v>73</v>
      </c>
      <c r="G123" s="183">
        <v>1796</v>
      </c>
      <c r="H123" s="240">
        <f t="shared" si="43"/>
        <v>55.774811375507838</v>
      </c>
      <c r="I123" s="240">
        <f t="shared" si="44"/>
        <v>11.027278003482298</v>
      </c>
      <c r="J123" s="240">
        <f t="shared" si="45"/>
        <v>16.88914683691236</v>
      </c>
      <c r="K123" s="240">
        <f t="shared" si="46"/>
        <v>16.308763784097504</v>
      </c>
    </row>
    <row r="124" spans="1:11">
      <c r="A124" s="265" t="s">
        <v>77</v>
      </c>
      <c r="B124" s="163">
        <v>243</v>
      </c>
      <c r="C124" s="163">
        <v>26</v>
      </c>
      <c r="D124" s="163">
        <v>54</v>
      </c>
      <c r="E124" s="163">
        <v>66</v>
      </c>
      <c r="F124" s="163">
        <v>68</v>
      </c>
      <c r="G124" s="183">
        <v>457</v>
      </c>
      <c r="H124" s="240">
        <f t="shared" si="43"/>
        <v>62.467866323907451</v>
      </c>
      <c r="I124" s="240">
        <f t="shared" si="44"/>
        <v>6.6838046272493568</v>
      </c>
      <c r="J124" s="240">
        <f t="shared" si="45"/>
        <v>13.881748071979436</v>
      </c>
      <c r="K124" s="240">
        <f t="shared" si="46"/>
        <v>16.966580976863753</v>
      </c>
    </row>
    <row r="125" spans="1:11">
      <c r="A125" s="265" t="s">
        <v>78</v>
      </c>
      <c r="B125" s="163">
        <v>869</v>
      </c>
      <c r="C125" s="163">
        <v>93</v>
      </c>
      <c r="D125" s="163">
        <v>179</v>
      </c>
      <c r="E125" s="163">
        <v>171</v>
      </c>
      <c r="F125" s="163">
        <v>60</v>
      </c>
      <c r="G125" s="183">
        <v>1372</v>
      </c>
      <c r="H125" s="240">
        <f t="shared" si="43"/>
        <v>66.234756097560975</v>
      </c>
      <c r="I125" s="240">
        <f t="shared" si="44"/>
        <v>7.088414634146341</v>
      </c>
      <c r="J125" s="240">
        <f t="shared" si="45"/>
        <v>13.64329268292683</v>
      </c>
      <c r="K125" s="240">
        <f t="shared" si="46"/>
        <v>13.033536585365853</v>
      </c>
    </row>
    <row r="126" spans="1:11">
      <c r="A126" s="265" t="s">
        <v>79</v>
      </c>
      <c r="B126" s="163">
        <v>73</v>
      </c>
      <c r="C126" s="163">
        <v>17</v>
      </c>
      <c r="D126" s="163">
        <v>14</v>
      </c>
      <c r="E126" s="163">
        <v>9</v>
      </c>
      <c r="F126" s="163">
        <v>24</v>
      </c>
      <c r="G126" s="183">
        <v>137</v>
      </c>
      <c r="H126" s="240">
        <f t="shared" si="43"/>
        <v>64.601769911504419</v>
      </c>
      <c r="I126" s="240">
        <f t="shared" si="44"/>
        <v>15.044247787610621</v>
      </c>
      <c r="J126" s="240">
        <f t="shared" si="45"/>
        <v>12.389380530973451</v>
      </c>
      <c r="K126" s="240">
        <f t="shared" si="46"/>
        <v>7.9646017699115044</v>
      </c>
    </row>
    <row r="127" spans="1:11">
      <c r="A127" s="265" t="s">
        <v>80</v>
      </c>
      <c r="B127" s="163">
        <v>3269</v>
      </c>
      <c r="C127" s="163">
        <v>759</v>
      </c>
      <c r="D127" s="163">
        <v>803</v>
      </c>
      <c r="E127" s="163">
        <v>880</v>
      </c>
      <c r="F127" s="163">
        <v>152</v>
      </c>
      <c r="G127" s="183">
        <v>5863</v>
      </c>
      <c r="H127" s="240">
        <f t="shared" si="43"/>
        <v>57.240413237611634</v>
      </c>
      <c r="I127" s="240">
        <f t="shared" si="44"/>
        <v>13.290141831553143</v>
      </c>
      <c r="J127" s="240">
        <f t="shared" si="45"/>
        <v>14.060584836280862</v>
      </c>
      <c r="K127" s="240">
        <f t="shared" si="46"/>
        <v>15.408860094554369</v>
      </c>
    </row>
    <row r="128" spans="1:11">
      <c r="A128" s="265" t="s">
        <v>81</v>
      </c>
      <c r="B128" s="163">
        <v>374</v>
      </c>
      <c r="C128" s="163">
        <v>39</v>
      </c>
      <c r="D128" s="163">
        <v>80</v>
      </c>
      <c r="E128" s="163">
        <v>92</v>
      </c>
      <c r="F128" s="163">
        <v>54</v>
      </c>
      <c r="G128" s="183">
        <v>639</v>
      </c>
      <c r="H128" s="240">
        <f t="shared" si="43"/>
        <v>63.931623931623925</v>
      </c>
      <c r="I128" s="240">
        <f t="shared" si="44"/>
        <v>6.666666666666667</v>
      </c>
      <c r="J128" s="240">
        <f t="shared" si="45"/>
        <v>13.675213675213676</v>
      </c>
      <c r="K128" s="240">
        <f t="shared" si="46"/>
        <v>15.726495726495726</v>
      </c>
    </row>
    <row r="129" spans="1:16">
      <c r="A129" s="265" t="s">
        <v>82</v>
      </c>
      <c r="B129" s="163">
        <v>2106</v>
      </c>
      <c r="C129" s="163">
        <v>274</v>
      </c>
      <c r="D129" s="163">
        <v>386</v>
      </c>
      <c r="E129" s="163">
        <v>597</v>
      </c>
      <c r="F129" s="163">
        <v>80</v>
      </c>
      <c r="G129" s="183">
        <v>3443</v>
      </c>
      <c r="H129" s="161">
        <f t="shared" si="43"/>
        <v>62.622658340767167</v>
      </c>
      <c r="I129" s="161">
        <f t="shared" si="44"/>
        <v>8.1474873624739814</v>
      </c>
      <c r="J129" s="161">
        <f t="shared" si="45"/>
        <v>11.477847160273564</v>
      </c>
      <c r="K129" s="161">
        <f t="shared" si="46"/>
        <v>17.752007136485283</v>
      </c>
    </row>
    <row r="130" spans="1:16">
      <c r="A130" s="269" t="s">
        <v>50</v>
      </c>
      <c r="B130" s="180">
        <v>150</v>
      </c>
      <c r="C130" s="180">
        <v>13</v>
      </c>
      <c r="D130" s="180">
        <v>22</v>
      </c>
      <c r="E130" s="180">
        <v>22</v>
      </c>
      <c r="F130" s="180">
        <v>66</v>
      </c>
      <c r="G130" s="184">
        <v>273</v>
      </c>
      <c r="H130" s="266" t="s">
        <v>83</v>
      </c>
      <c r="I130" s="295" t="s">
        <v>83</v>
      </c>
      <c r="J130" s="295" t="s">
        <v>83</v>
      </c>
      <c r="K130" s="295" t="s">
        <v>83</v>
      </c>
    </row>
    <row r="131" spans="1:16">
      <c r="A131" s="116" t="s">
        <v>455</v>
      </c>
    </row>
    <row r="134" spans="1:16" s="41" customFormat="1" ht="18" customHeight="1">
      <c r="A134" s="103" t="str">
        <f>Contents!B57</f>
        <v>Table 47: Number and percentage of babies breastfed exclusively/fully at LMC discharge, by DHB of residence, 2009–2013</v>
      </c>
    </row>
    <row r="135" spans="1:16" ht="13.5">
      <c r="A135" s="437" t="s">
        <v>226</v>
      </c>
      <c r="B135" s="380" t="s">
        <v>249</v>
      </c>
      <c r="C135" s="380"/>
      <c r="D135" s="380"/>
      <c r="E135" s="380"/>
      <c r="F135" s="381"/>
      <c r="G135" s="440" t="s">
        <v>300</v>
      </c>
      <c r="H135" s="380"/>
      <c r="I135" s="380"/>
      <c r="J135" s="380"/>
      <c r="K135" s="381"/>
      <c r="L135" s="380" t="s">
        <v>347</v>
      </c>
      <c r="M135" s="380"/>
      <c r="N135" s="380"/>
      <c r="O135" s="380"/>
      <c r="P135" s="380"/>
    </row>
    <row r="136" spans="1:16">
      <c r="A136" s="385"/>
      <c r="B136" s="138">
        <v>2009</v>
      </c>
      <c r="C136" s="138">
        <v>2010</v>
      </c>
      <c r="D136" s="138">
        <v>2011</v>
      </c>
      <c r="E136" s="138">
        <v>2012</v>
      </c>
      <c r="F136" s="139">
        <v>2013</v>
      </c>
      <c r="G136" s="137">
        <v>2009</v>
      </c>
      <c r="H136" s="138">
        <v>2010</v>
      </c>
      <c r="I136" s="138">
        <v>2011</v>
      </c>
      <c r="J136" s="138">
        <v>2012</v>
      </c>
      <c r="K136" s="139">
        <v>2013</v>
      </c>
      <c r="L136" s="138">
        <v>2009</v>
      </c>
      <c r="M136" s="138">
        <v>2010</v>
      </c>
      <c r="N136" s="138">
        <v>2011</v>
      </c>
      <c r="O136" s="138">
        <v>2012</v>
      </c>
      <c r="P136" s="138">
        <v>2013</v>
      </c>
    </row>
    <row r="137" spans="1:16">
      <c r="A137" s="238" t="s">
        <v>63</v>
      </c>
      <c r="B137" s="163">
        <v>1121</v>
      </c>
      <c r="C137" s="163">
        <v>1296</v>
      </c>
      <c r="D137" s="163">
        <v>1395</v>
      </c>
      <c r="E137" s="163">
        <v>1508</v>
      </c>
      <c r="F137" s="183">
        <v>1448</v>
      </c>
      <c r="G137" s="257">
        <f>B137/L137*100</f>
        <v>78.611500701262273</v>
      </c>
      <c r="H137" s="258">
        <f t="shared" ref="H137:H156" si="47">C137/M137*100</f>
        <v>77.096966091612146</v>
      </c>
      <c r="I137" s="258">
        <f t="shared" ref="I137:I156" si="48">D137/N137*100</f>
        <v>75.283324338909878</v>
      </c>
      <c r="J137" s="258">
        <f t="shared" ref="J137:J156" si="49">E137/O137*100</f>
        <v>76.548223350253807</v>
      </c>
      <c r="K137" s="259">
        <f t="shared" ref="K137:K156" si="50">F137/P137*100</f>
        <v>77.891339429800965</v>
      </c>
      <c r="L137" s="238">
        <v>1426</v>
      </c>
      <c r="M137" s="238">
        <v>1681</v>
      </c>
      <c r="N137" s="238">
        <v>1853</v>
      </c>
      <c r="O137" s="238">
        <v>1970</v>
      </c>
      <c r="P137" s="238">
        <v>1859</v>
      </c>
    </row>
    <row r="138" spans="1:16">
      <c r="A138" s="238" t="s">
        <v>64</v>
      </c>
      <c r="B138" s="163">
        <v>4904</v>
      </c>
      <c r="C138" s="163">
        <v>5345</v>
      </c>
      <c r="D138" s="163">
        <v>5649</v>
      </c>
      <c r="E138" s="163">
        <v>5742</v>
      </c>
      <c r="F138" s="183">
        <v>5654</v>
      </c>
      <c r="G138" s="257">
        <f t="shared" ref="G138:G156" si="51">B138/L138*100</f>
        <v>79.636245534264376</v>
      </c>
      <c r="H138" s="258">
        <f t="shared" si="47"/>
        <v>81.033959975742874</v>
      </c>
      <c r="I138" s="258">
        <f t="shared" si="48"/>
        <v>80.769230769230774</v>
      </c>
      <c r="J138" s="258">
        <f t="shared" si="49"/>
        <v>80.25157232704403</v>
      </c>
      <c r="K138" s="259">
        <f t="shared" si="50"/>
        <v>80.88698140200286</v>
      </c>
      <c r="L138" s="238">
        <v>6158</v>
      </c>
      <c r="M138" s="238">
        <v>6596</v>
      </c>
      <c r="N138" s="238">
        <v>6994</v>
      </c>
      <c r="O138" s="238">
        <v>7155</v>
      </c>
      <c r="P138" s="238">
        <v>6990</v>
      </c>
    </row>
    <row r="139" spans="1:16">
      <c r="A139" s="238" t="s">
        <v>65</v>
      </c>
      <c r="B139" s="163">
        <v>3760</v>
      </c>
      <c r="C139" s="163">
        <v>3935</v>
      </c>
      <c r="D139" s="163">
        <v>3850</v>
      </c>
      <c r="E139" s="163">
        <v>3925</v>
      </c>
      <c r="F139" s="183">
        <v>3736</v>
      </c>
      <c r="G139" s="257">
        <f t="shared" si="51"/>
        <v>80.96468561584841</v>
      </c>
      <c r="H139" s="258">
        <f t="shared" si="47"/>
        <v>83.315689180605546</v>
      </c>
      <c r="I139" s="258">
        <f t="shared" si="48"/>
        <v>81.654294803817606</v>
      </c>
      <c r="J139" s="258">
        <f t="shared" si="49"/>
        <v>81.128565522943362</v>
      </c>
      <c r="K139" s="259">
        <f t="shared" si="50"/>
        <v>81.129207383279038</v>
      </c>
      <c r="L139" s="238">
        <v>4644</v>
      </c>
      <c r="M139" s="238">
        <v>4723</v>
      </c>
      <c r="N139" s="238">
        <v>4715</v>
      </c>
      <c r="O139" s="238">
        <v>4838</v>
      </c>
      <c r="P139" s="238">
        <v>4605</v>
      </c>
    </row>
    <row r="140" spans="1:16">
      <c r="A140" s="238" t="s">
        <v>66</v>
      </c>
      <c r="B140" s="163">
        <v>3776</v>
      </c>
      <c r="C140" s="163">
        <v>4276</v>
      </c>
      <c r="D140" s="163">
        <v>4435</v>
      </c>
      <c r="E140" s="163">
        <v>4313</v>
      </c>
      <c r="F140" s="183">
        <v>4168</v>
      </c>
      <c r="G140" s="257">
        <f t="shared" si="51"/>
        <v>77.124183006535958</v>
      </c>
      <c r="H140" s="258">
        <f t="shared" si="47"/>
        <v>81.790359602142317</v>
      </c>
      <c r="I140" s="258">
        <f t="shared" si="48"/>
        <v>83.223869393882538</v>
      </c>
      <c r="J140" s="258">
        <f t="shared" si="49"/>
        <v>79.283088235294116</v>
      </c>
      <c r="K140" s="259">
        <f t="shared" si="50"/>
        <v>78.64150943396227</v>
      </c>
      <c r="L140" s="238">
        <v>4896</v>
      </c>
      <c r="M140" s="238">
        <v>5228</v>
      </c>
      <c r="N140" s="238">
        <v>5329</v>
      </c>
      <c r="O140" s="238">
        <v>5440</v>
      </c>
      <c r="P140" s="238">
        <v>5300</v>
      </c>
    </row>
    <row r="141" spans="1:16">
      <c r="A141" s="238" t="s">
        <v>67</v>
      </c>
      <c r="B141" s="163">
        <v>3843</v>
      </c>
      <c r="C141" s="163">
        <v>3786</v>
      </c>
      <c r="D141" s="163">
        <v>3552</v>
      </c>
      <c r="E141" s="163">
        <v>3636</v>
      </c>
      <c r="F141" s="183">
        <v>3523</v>
      </c>
      <c r="G141" s="257">
        <f t="shared" si="51"/>
        <v>78.733866011063299</v>
      </c>
      <c r="H141" s="258">
        <f t="shared" si="47"/>
        <v>75.871743486973955</v>
      </c>
      <c r="I141" s="258">
        <f t="shared" si="48"/>
        <v>73.358116480793058</v>
      </c>
      <c r="J141" s="258">
        <f t="shared" si="49"/>
        <v>73.203140728810141</v>
      </c>
      <c r="K141" s="259">
        <f t="shared" si="50"/>
        <v>72.909768211920536</v>
      </c>
      <c r="L141" s="238">
        <v>4881</v>
      </c>
      <c r="M141" s="238">
        <v>4990</v>
      </c>
      <c r="N141" s="238">
        <v>4842</v>
      </c>
      <c r="O141" s="238">
        <v>4967</v>
      </c>
      <c r="P141" s="238">
        <v>4832</v>
      </c>
    </row>
    <row r="142" spans="1:16">
      <c r="A142" s="238" t="s">
        <v>68</v>
      </c>
      <c r="B142" s="163">
        <v>1173</v>
      </c>
      <c r="C142" s="163">
        <v>1110</v>
      </c>
      <c r="D142" s="163">
        <v>1179</v>
      </c>
      <c r="E142" s="163">
        <v>1115</v>
      </c>
      <c r="F142" s="183">
        <v>1023</v>
      </c>
      <c r="G142" s="257">
        <f t="shared" si="51"/>
        <v>80.232558139534888</v>
      </c>
      <c r="H142" s="258">
        <f t="shared" si="47"/>
        <v>78.224101479915433</v>
      </c>
      <c r="I142" s="258">
        <f t="shared" si="48"/>
        <v>80.642954856361143</v>
      </c>
      <c r="J142" s="258">
        <f t="shared" si="49"/>
        <v>78.026592022393288</v>
      </c>
      <c r="K142" s="259">
        <f t="shared" si="50"/>
        <v>77.033132530120483</v>
      </c>
      <c r="L142" s="238">
        <v>1462</v>
      </c>
      <c r="M142" s="238">
        <v>1419</v>
      </c>
      <c r="N142" s="238">
        <v>1462</v>
      </c>
      <c r="O142" s="238">
        <v>1429</v>
      </c>
      <c r="P142" s="238">
        <v>1328</v>
      </c>
    </row>
    <row r="143" spans="1:16">
      <c r="A143" s="238" t="s">
        <v>69</v>
      </c>
      <c r="B143" s="163">
        <v>2211</v>
      </c>
      <c r="C143" s="163">
        <v>2336</v>
      </c>
      <c r="D143" s="163">
        <v>2134</v>
      </c>
      <c r="E143" s="163">
        <v>2210</v>
      </c>
      <c r="F143" s="183">
        <v>2065</v>
      </c>
      <c r="G143" s="257">
        <f t="shared" si="51"/>
        <v>77.660695468914639</v>
      </c>
      <c r="H143" s="258">
        <f t="shared" si="47"/>
        <v>79.972612119137281</v>
      </c>
      <c r="I143" s="258">
        <f t="shared" si="48"/>
        <v>76.024225151407194</v>
      </c>
      <c r="J143" s="258">
        <f t="shared" si="49"/>
        <v>77.137870855148336</v>
      </c>
      <c r="K143" s="259">
        <f t="shared" si="50"/>
        <v>76.623376623376629</v>
      </c>
      <c r="L143" s="238">
        <v>2847</v>
      </c>
      <c r="M143" s="238">
        <v>2921</v>
      </c>
      <c r="N143" s="238">
        <v>2807</v>
      </c>
      <c r="O143" s="238">
        <v>2865</v>
      </c>
      <c r="P143" s="238">
        <v>2695</v>
      </c>
    </row>
    <row r="144" spans="1:16">
      <c r="A144" s="238" t="s">
        <v>70</v>
      </c>
      <c r="B144" s="163">
        <v>545</v>
      </c>
      <c r="C144" s="163">
        <v>543</v>
      </c>
      <c r="D144" s="163">
        <v>516</v>
      </c>
      <c r="E144" s="163">
        <v>509</v>
      </c>
      <c r="F144" s="183">
        <v>497</v>
      </c>
      <c r="G144" s="257">
        <f t="shared" si="51"/>
        <v>76.977401129943502</v>
      </c>
      <c r="H144" s="258">
        <f t="shared" si="47"/>
        <v>74.793388429752056</v>
      </c>
      <c r="I144" s="258">
        <f t="shared" si="48"/>
        <v>77.014925373134318</v>
      </c>
      <c r="J144" s="258">
        <f t="shared" si="49"/>
        <v>73.875181422351233</v>
      </c>
      <c r="K144" s="259">
        <f t="shared" si="50"/>
        <v>75.531914893617028</v>
      </c>
      <c r="L144" s="238">
        <v>708</v>
      </c>
      <c r="M144" s="238">
        <v>726</v>
      </c>
      <c r="N144" s="238">
        <v>670</v>
      </c>
      <c r="O144" s="238">
        <v>689</v>
      </c>
      <c r="P144" s="238">
        <v>658</v>
      </c>
    </row>
    <row r="145" spans="1:16">
      <c r="A145" s="238" t="s">
        <v>71</v>
      </c>
      <c r="B145" s="163">
        <v>1427</v>
      </c>
      <c r="C145" s="163">
        <v>1430</v>
      </c>
      <c r="D145" s="163">
        <v>1433</v>
      </c>
      <c r="E145" s="163">
        <v>1449</v>
      </c>
      <c r="F145" s="183">
        <v>1355</v>
      </c>
      <c r="G145" s="257">
        <f t="shared" si="51"/>
        <v>72.326406487582361</v>
      </c>
      <c r="H145" s="258">
        <f t="shared" si="47"/>
        <v>71.144278606965173</v>
      </c>
      <c r="I145" s="258">
        <f t="shared" si="48"/>
        <v>72.155085599194351</v>
      </c>
      <c r="J145" s="258">
        <f t="shared" si="49"/>
        <v>72.305389221556879</v>
      </c>
      <c r="K145" s="259">
        <f t="shared" si="50"/>
        <v>72.151224707135256</v>
      </c>
      <c r="L145" s="238">
        <v>1973</v>
      </c>
      <c r="M145" s="238">
        <v>2010</v>
      </c>
      <c r="N145" s="238">
        <v>1986</v>
      </c>
      <c r="O145" s="238">
        <v>2004</v>
      </c>
      <c r="P145" s="238">
        <v>1878</v>
      </c>
    </row>
    <row r="146" spans="1:16">
      <c r="A146" s="238" t="s">
        <v>72</v>
      </c>
      <c r="B146" s="163">
        <v>1047</v>
      </c>
      <c r="C146" s="163">
        <v>1070</v>
      </c>
      <c r="D146" s="163">
        <v>1018</v>
      </c>
      <c r="E146" s="163">
        <v>991</v>
      </c>
      <c r="F146" s="183">
        <v>1026</v>
      </c>
      <c r="G146" s="257">
        <f t="shared" si="51"/>
        <v>71.810699588477362</v>
      </c>
      <c r="H146" s="258">
        <f t="shared" si="47"/>
        <v>74.4606819763396</v>
      </c>
      <c r="I146" s="258">
        <f t="shared" si="48"/>
        <v>73.501805054151632</v>
      </c>
      <c r="J146" s="258">
        <f t="shared" si="49"/>
        <v>71.346292296616269</v>
      </c>
      <c r="K146" s="259">
        <f t="shared" si="50"/>
        <v>71.648044692737429</v>
      </c>
      <c r="L146" s="238">
        <v>1458</v>
      </c>
      <c r="M146" s="238">
        <v>1437</v>
      </c>
      <c r="N146" s="238">
        <v>1385</v>
      </c>
      <c r="O146" s="238">
        <v>1389</v>
      </c>
      <c r="P146" s="238">
        <v>1432</v>
      </c>
    </row>
    <row r="147" spans="1:16">
      <c r="A147" s="238" t="s">
        <v>73</v>
      </c>
      <c r="B147" s="163">
        <v>1351</v>
      </c>
      <c r="C147" s="163">
        <v>1465</v>
      </c>
      <c r="D147" s="163">
        <v>1428</v>
      </c>
      <c r="E147" s="163">
        <v>1344</v>
      </c>
      <c r="F147" s="183">
        <v>1324</v>
      </c>
      <c r="G147" s="257">
        <f t="shared" si="51"/>
        <v>69.034236075625955</v>
      </c>
      <c r="H147" s="258">
        <f t="shared" si="47"/>
        <v>69.596199524940616</v>
      </c>
      <c r="I147" s="258">
        <f t="shared" si="48"/>
        <v>68.522072936660265</v>
      </c>
      <c r="J147" s="258">
        <f t="shared" si="49"/>
        <v>67.913087417887823</v>
      </c>
      <c r="K147" s="259">
        <f t="shared" si="50"/>
        <v>67.758444216990782</v>
      </c>
      <c r="L147" s="238">
        <v>1957</v>
      </c>
      <c r="M147" s="238">
        <v>2105</v>
      </c>
      <c r="N147" s="238">
        <v>2084</v>
      </c>
      <c r="O147" s="238">
        <v>1979</v>
      </c>
      <c r="P147" s="238">
        <v>1954</v>
      </c>
    </row>
    <row r="148" spans="1:16">
      <c r="A148" s="238" t="s">
        <v>74</v>
      </c>
      <c r="B148" s="163">
        <v>337</v>
      </c>
      <c r="C148" s="163">
        <v>442</v>
      </c>
      <c r="D148" s="163">
        <v>508</v>
      </c>
      <c r="E148" s="163">
        <v>595</v>
      </c>
      <c r="F148" s="183">
        <v>600</v>
      </c>
      <c r="G148" s="257">
        <f t="shared" si="51"/>
        <v>75.223214285714292</v>
      </c>
      <c r="H148" s="258">
        <f t="shared" si="47"/>
        <v>85</v>
      </c>
      <c r="I148" s="258">
        <f t="shared" si="48"/>
        <v>79.004665629860028</v>
      </c>
      <c r="J148" s="258">
        <f t="shared" si="49"/>
        <v>77.574967405475874</v>
      </c>
      <c r="K148" s="259">
        <f t="shared" si="50"/>
        <v>81.300813008130078</v>
      </c>
      <c r="L148" s="238">
        <v>448</v>
      </c>
      <c r="M148" s="238">
        <v>520</v>
      </c>
      <c r="N148" s="238">
        <v>643</v>
      </c>
      <c r="O148" s="238">
        <v>767</v>
      </c>
      <c r="P148" s="238">
        <v>738</v>
      </c>
    </row>
    <row r="149" spans="1:16">
      <c r="A149" s="238" t="s">
        <v>75</v>
      </c>
      <c r="B149" s="163">
        <v>2571</v>
      </c>
      <c r="C149" s="163">
        <v>2535</v>
      </c>
      <c r="D149" s="163">
        <v>2407</v>
      </c>
      <c r="E149" s="163">
        <v>2580</v>
      </c>
      <c r="F149" s="183">
        <v>2490</v>
      </c>
      <c r="G149" s="257">
        <f t="shared" si="51"/>
        <v>75.930301240401661</v>
      </c>
      <c r="H149" s="258">
        <f t="shared" si="47"/>
        <v>75.379125780553082</v>
      </c>
      <c r="I149" s="258">
        <f t="shared" si="48"/>
        <v>74.427952999381574</v>
      </c>
      <c r="J149" s="258">
        <f t="shared" si="49"/>
        <v>76.854334226988385</v>
      </c>
      <c r="K149" s="259">
        <f t="shared" si="50"/>
        <v>76.923076923076934</v>
      </c>
      <c r="L149" s="238">
        <v>3386</v>
      </c>
      <c r="M149" s="238">
        <v>3363</v>
      </c>
      <c r="N149" s="238">
        <v>3234</v>
      </c>
      <c r="O149" s="238">
        <v>3357</v>
      </c>
      <c r="P149" s="238">
        <v>3237</v>
      </c>
    </row>
    <row r="150" spans="1:16">
      <c r="A150" s="238" t="s">
        <v>76</v>
      </c>
      <c r="B150" s="163">
        <v>1289</v>
      </c>
      <c r="C150" s="163">
        <v>1311</v>
      </c>
      <c r="D150" s="163">
        <v>1207</v>
      </c>
      <c r="E150" s="163">
        <v>1224</v>
      </c>
      <c r="F150" s="183">
        <v>1151</v>
      </c>
      <c r="G150" s="257">
        <f t="shared" si="51"/>
        <v>71.850613154960982</v>
      </c>
      <c r="H150" s="258">
        <f t="shared" si="47"/>
        <v>71.366358192705505</v>
      </c>
      <c r="I150" s="258">
        <f t="shared" si="48"/>
        <v>71</v>
      </c>
      <c r="J150" s="258">
        <f t="shared" si="49"/>
        <v>69.6245733788396</v>
      </c>
      <c r="K150" s="259">
        <f t="shared" si="50"/>
        <v>66.802089378990132</v>
      </c>
      <c r="L150" s="238">
        <v>1794</v>
      </c>
      <c r="M150" s="238">
        <v>1837</v>
      </c>
      <c r="N150" s="238">
        <v>1700</v>
      </c>
      <c r="O150" s="238">
        <v>1758</v>
      </c>
      <c r="P150" s="238">
        <v>1723</v>
      </c>
    </row>
    <row r="151" spans="1:16">
      <c r="A151" s="238" t="s">
        <v>77</v>
      </c>
      <c r="B151" s="163">
        <v>299</v>
      </c>
      <c r="C151" s="163">
        <v>337</v>
      </c>
      <c r="D151" s="163">
        <v>358</v>
      </c>
      <c r="E151" s="163">
        <v>319</v>
      </c>
      <c r="F151" s="183">
        <v>269</v>
      </c>
      <c r="G151" s="257">
        <f t="shared" si="51"/>
        <v>72.048192771084345</v>
      </c>
      <c r="H151" s="258">
        <f t="shared" si="47"/>
        <v>73.420479302832248</v>
      </c>
      <c r="I151" s="258">
        <f t="shared" si="48"/>
        <v>71.743486973947896</v>
      </c>
      <c r="J151" s="258">
        <f t="shared" si="49"/>
        <v>71.364653243847869</v>
      </c>
      <c r="K151" s="259">
        <f t="shared" si="50"/>
        <v>69.151670951156802</v>
      </c>
      <c r="L151" s="238">
        <v>415</v>
      </c>
      <c r="M151" s="238">
        <v>459</v>
      </c>
      <c r="N151" s="238">
        <v>499</v>
      </c>
      <c r="O151" s="238">
        <v>447</v>
      </c>
      <c r="P151" s="238">
        <v>389</v>
      </c>
    </row>
    <row r="152" spans="1:16">
      <c r="A152" s="238" t="s">
        <v>78</v>
      </c>
      <c r="B152" s="163">
        <v>904</v>
      </c>
      <c r="C152" s="163">
        <v>970</v>
      </c>
      <c r="D152" s="163">
        <v>974</v>
      </c>
      <c r="E152" s="163">
        <v>941</v>
      </c>
      <c r="F152" s="183">
        <v>962</v>
      </c>
      <c r="G152" s="257">
        <f t="shared" si="51"/>
        <v>77.001703577512785</v>
      </c>
      <c r="H152" s="258">
        <f t="shared" si="47"/>
        <v>76.078431372549019</v>
      </c>
      <c r="I152" s="258">
        <f t="shared" si="48"/>
        <v>73.787878787878796</v>
      </c>
      <c r="J152" s="258">
        <f t="shared" si="49"/>
        <v>74.211356466876978</v>
      </c>
      <c r="K152" s="259">
        <f t="shared" si="50"/>
        <v>73.323170731707322</v>
      </c>
      <c r="L152" s="238">
        <v>1174</v>
      </c>
      <c r="M152" s="238">
        <v>1275</v>
      </c>
      <c r="N152" s="238">
        <v>1320</v>
      </c>
      <c r="O152" s="238">
        <v>1268</v>
      </c>
      <c r="P152" s="238">
        <v>1312</v>
      </c>
    </row>
    <row r="153" spans="1:16">
      <c r="A153" s="238" t="s">
        <v>79</v>
      </c>
      <c r="B153" s="163">
        <v>91</v>
      </c>
      <c r="C153" s="163">
        <v>102</v>
      </c>
      <c r="D153" s="163">
        <v>92</v>
      </c>
      <c r="E153" s="163">
        <v>82</v>
      </c>
      <c r="F153" s="183">
        <v>90</v>
      </c>
      <c r="G153" s="257">
        <f t="shared" si="51"/>
        <v>76.470588235294116</v>
      </c>
      <c r="H153" s="258">
        <f t="shared" si="47"/>
        <v>91.071428571428569</v>
      </c>
      <c r="I153" s="258">
        <f t="shared" si="48"/>
        <v>82.882882882882882</v>
      </c>
      <c r="J153" s="258">
        <f t="shared" si="49"/>
        <v>85.416666666666657</v>
      </c>
      <c r="K153" s="259">
        <f t="shared" si="50"/>
        <v>79.646017699115049</v>
      </c>
      <c r="L153" s="238">
        <v>119</v>
      </c>
      <c r="M153" s="238">
        <v>112</v>
      </c>
      <c r="N153" s="238">
        <v>111</v>
      </c>
      <c r="O153" s="238">
        <v>96</v>
      </c>
      <c r="P153" s="238">
        <v>113</v>
      </c>
    </row>
    <row r="154" spans="1:16">
      <c r="A154" s="238" t="s">
        <v>80</v>
      </c>
      <c r="B154" s="163">
        <v>4362</v>
      </c>
      <c r="C154" s="163">
        <v>4353</v>
      </c>
      <c r="D154" s="163">
        <v>4097</v>
      </c>
      <c r="E154" s="163">
        <v>4183</v>
      </c>
      <c r="F154" s="183">
        <v>4028</v>
      </c>
      <c r="G154" s="257">
        <f t="shared" si="51"/>
        <v>70.719844357976655</v>
      </c>
      <c r="H154" s="258">
        <f t="shared" si="47"/>
        <v>69.581202046035813</v>
      </c>
      <c r="I154" s="258">
        <f t="shared" si="48"/>
        <v>71.650926897516612</v>
      </c>
      <c r="J154" s="258">
        <f t="shared" si="49"/>
        <v>71.345727443288425</v>
      </c>
      <c r="K154" s="259">
        <f t="shared" si="50"/>
        <v>70.530555069164762</v>
      </c>
      <c r="L154" s="238">
        <v>6168</v>
      </c>
      <c r="M154" s="238">
        <v>6256</v>
      </c>
      <c r="N154" s="238">
        <v>5718</v>
      </c>
      <c r="O154" s="238">
        <v>5863</v>
      </c>
      <c r="P154" s="238">
        <v>5711</v>
      </c>
    </row>
    <row r="155" spans="1:16">
      <c r="A155" s="238" t="s">
        <v>81</v>
      </c>
      <c r="B155" s="163">
        <v>471</v>
      </c>
      <c r="C155" s="163">
        <v>469</v>
      </c>
      <c r="D155" s="163">
        <v>375</v>
      </c>
      <c r="E155" s="163">
        <v>445</v>
      </c>
      <c r="F155" s="183">
        <v>413</v>
      </c>
      <c r="G155" s="257">
        <f t="shared" si="51"/>
        <v>77.851239669421489</v>
      </c>
      <c r="H155" s="258">
        <f t="shared" si="47"/>
        <v>77.777777777777786</v>
      </c>
      <c r="I155" s="258">
        <f t="shared" si="48"/>
        <v>71.564885496183209</v>
      </c>
      <c r="J155" s="258">
        <f t="shared" si="49"/>
        <v>73.432343234323426</v>
      </c>
      <c r="K155" s="259">
        <f t="shared" si="50"/>
        <v>70.598290598290603</v>
      </c>
      <c r="L155" s="238">
        <v>605</v>
      </c>
      <c r="M155" s="238">
        <v>603</v>
      </c>
      <c r="N155" s="238">
        <v>524</v>
      </c>
      <c r="O155" s="238">
        <v>606</v>
      </c>
      <c r="P155" s="238">
        <v>585</v>
      </c>
    </row>
    <row r="156" spans="1:16">
      <c r="A156" s="238" t="s">
        <v>82</v>
      </c>
      <c r="B156" s="163">
        <v>2386</v>
      </c>
      <c r="C156" s="163">
        <v>2501</v>
      </c>
      <c r="D156" s="163">
        <v>2500</v>
      </c>
      <c r="E156" s="163">
        <v>2349</v>
      </c>
      <c r="F156" s="183">
        <v>2380</v>
      </c>
      <c r="G156" s="257">
        <f t="shared" si="51"/>
        <v>69.603267211201867</v>
      </c>
      <c r="H156" s="258">
        <f t="shared" si="47"/>
        <v>72.054163065399024</v>
      </c>
      <c r="I156" s="258">
        <f t="shared" si="48"/>
        <v>71.8803910293272</v>
      </c>
      <c r="J156" s="258">
        <f t="shared" si="49"/>
        <v>69.251179245283026</v>
      </c>
      <c r="K156" s="259">
        <f t="shared" si="50"/>
        <v>70.770145703241155</v>
      </c>
      <c r="L156" s="238">
        <v>3428</v>
      </c>
      <c r="M156" s="238">
        <v>3471</v>
      </c>
      <c r="N156" s="238">
        <v>3478</v>
      </c>
      <c r="O156" s="238">
        <v>3392</v>
      </c>
      <c r="P156" s="238">
        <v>3363</v>
      </c>
    </row>
    <row r="157" spans="1:16">
      <c r="A157" s="244" t="s">
        <v>50</v>
      </c>
      <c r="B157" s="163">
        <v>162</v>
      </c>
      <c r="C157" s="163">
        <v>143</v>
      </c>
      <c r="D157" s="163">
        <v>125</v>
      </c>
      <c r="E157" s="163">
        <v>141</v>
      </c>
      <c r="F157" s="183">
        <v>163</v>
      </c>
      <c r="G157" s="296" t="s">
        <v>83</v>
      </c>
      <c r="H157" s="247" t="s">
        <v>83</v>
      </c>
      <c r="I157" s="247" t="s">
        <v>83</v>
      </c>
      <c r="J157" s="247" t="s">
        <v>83</v>
      </c>
      <c r="K157" s="297" t="s">
        <v>83</v>
      </c>
      <c r="L157" s="247">
        <v>202</v>
      </c>
      <c r="M157" s="247">
        <v>172</v>
      </c>
      <c r="N157" s="247">
        <v>150</v>
      </c>
      <c r="O157" s="247">
        <v>159</v>
      </c>
      <c r="P157" s="247">
        <v>207</v>
      </c>
    </row>
    <row r="158" spans="1:16">
      <c r="A158" s="298" t="s">
        <v>43</v>
      </c>
      <c r="B158" s="298">
        <v>38030</v>
      </c>
      <c r="C158" s="298">
        <v>39755</v>
      </c>
      <c r="D158" s="298">
        <v>39232</v>
      </c>
      <c r="E158" s="298">
        <v>39601</v>
      </c>
      <c r="F158" s="299">
        <v>38365</v>
      </c>
      <c r="G158" s="300">
        <f t="shared" ref="G158" si="52">B158/L158*100</f>
        <v>75.834014636383571</v>
      </c>
      <c r="H158" s="301">
        <f t="shared" ref="H158" si="53">C158/M158*100</f>
        <v>76.5933261405672</v>
      </c>
      <c r="I158" s="301">
        <f t="shared" ref="I158" si="54">D158/N158*100</f>
        <v>76.172724448586521</v>
      </c>
      <c r="J158" s="301">
        <f t="shared" ref="J158" si="55">E158/O158*100</f>
        <v>75.51966131431405</v>
      </c>
      <c r="K158" s="302">
        <f t="shared" ref="K158" si="56">F158/P158*100</f>
        <v>75.359955999921425</v>
      </c>
      <c r="L158" s="298">
        <v>50149</v>
      </c>
      <c r="M158" s="298">
        <v>51904</v>
      </c>
      <c r="N158" s="298">
        <v>51504</v>
      </c>
      <c r="O158" s="298">
        <v>52438</v>
      </c>
      <c r="P158" s="298">
        <v>50909</v>
      </c>
    </row>
    <row r="159" spans="1:16">
      <c r="A159" s="210" t="s">
        <v>456</v>
      </c>
    </row>
    <row r="160" spans="1:16">
      <c r="A160" s="210" t="s">
        <v>455</v>
      </c>
    </row>
  </sheetData>
  <mergeCells count="14">
    <mergeCell ref="L56:P56"/>
    <mergeCell ref="A6:A7"/>
    <mergeCell ref="B6:G6"/>
    <mergeCell ref="H6:K6"/>
    <mergeCell ref="A56:A57"/>
    <mergeCell ref="B56:F56"/>
    <mergeCell ref="G56:K56"/>
    <mergeCell ref="L135:P135"/>
    <mergeCell ref="A85:A86"/>
    <mergeCell ref="B85:G85"/>
    <mergeCell ref="H85:K85"/>
    <mergeCell ref="A135:A136"/>
    <mergeCell ref="B135:F135"/>
    <mergeCell ref="G135:K13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3" fitToHeight="0" orientation="landscape" r:id="rId1"/>
  <headerFooter>
    <oddFooter>&amp;L&amp;8&amp;K01+022Maternity Tables 2013&amp;R&amp;8&amp;K01+022Page &amp;P of &amp;N</oddFooter>
  </headerFooter>
  <rowBreaks count="3" manualBreakCount="3">
    <brk id="53" max="21" man="1"/>
    <brk id="82" max="21" man="1"/>
    <brk id="132" max="2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Normal="100" workbookViewId="0">
      <pane ySplit="3" topLeftCell="A4" activePane="bottomLeft" state="frozen"/>
      <selection activeCell="B103" sqref="B103"/>
      <selection pane="bottomLeft" activeCell="A3" sqref="A3"/>
    </sheetView>
  </sheetViews>
  <sheetFormatPr defaultRowHeight="12"/>
  <cols>
    <col min="1" max="5" width="9.140625" style="79"/>
    <col min="6" max="6" width="10.42578125" style="79" customWidth="1"/>
    <col min="7" max="16384" width="9.140625" style="79"/>
  </cols>
  <sheetData>
    <row r="1" spans="1:6">
      <c r="A1" s="334" t="s">
        <v>26</v>
      </c>
      <c r="B1" s="162"/>
      <c r="C1" s="334" t="s">
        <v>36</v>
      </c>
      <c r="D1" s="162"/>
      <c r="E1" s="162"/>
    </row>
    <row r="2" spans="1:6" ht="10.5" customHeight="1"/>
    <row r="3" spans="1:6" ht="19.5">
      <c r="A3" s="20" t="s">
        <v>429</v>
      </c>
    </row>
    <row r="5" spans="1:6" s="41" customFormat="1" ht="18" customHeight="1">
      <c r="A5" s="103" t="str">
        <f>Contents!B58</f>
        <v>Table 48: Number and percentage of families referred by their LMC to general practice and to a Well Child / Tamariki Ora provider, 2008–2013</v>
      </c>
    </row>
    <row r="6" spans="1:6" ht="36">
      <c r="A6" s="131" t="s">
        <v>39</v>
      </c>
      <c r="B6" s="132" t="s">
        <v>430</v>
      </c>
      <c r="C6" s="132" t="s">
        <v>431</v>
      </c>
      <c r="D6" s="132" t="s">
        <v>50</v>
      </c>
      <c r="E6" s="133" t="s">
        <v>43</v>
      </c>
      <c r="F6" s="134" t="s">
        <v>432</v>
      </c>
    </row>
    <row r="7" spans="1:6">
      <c r="A7" s="90" t="s">
        <v>269</v>
      </c>
      <c r="B7" s="90"/>
      <c r="C7" s="90"/>
      <c r="D7" s="90"/>
      <c r="E7" s="90"/>
      <c r="F7" s="90"/>
    </row>
    <row r="8" spans="1:6">
      <c r="A8" s="119">
        <v>2008</v>
      </c>
      <c r="B8" s="104">
        <v>47651</v>
      </c>
      <c r="C8" s="104">
        <v>2108</v>
      </c>
      <c r="D8" s="104">
        <v>2977</v>
      </c>
      <c r="E8" s="105">
        <v>52736</v>
      </c>
      <c r="F8" s="135">
        <f>B8/SUM(B8:C8)*100</f>
        <v>95.763580457806626</v>
      </c>
    </row>
    <row r="9" spans="1:6">
      <c r="A9" s="119">
        <v>2009</v>
      </c>
      <c r="B9" s="104">
        <v>48170</v>
      </c>
      <c r="C9" s="104">
        <v>2073</v>
      </c>
      <c r="D9" s="104">
        <v>2779</v>
      </c>
      <c r="E9" s="105">
        <v>53022</v>
      </c>
      <c r="F9" s="135">
        <f t="shared" ref="F9:F13" si="0">B9/SUM(B9:C9)*100</f>
        <v>95.874052106761141</v>
      </c>
    </row>
    <row r="10" spans="1:6">
      <c r="A10" s="119">
        <v>2010</v>
      </c>
      <c r="B10" s="104">
        <v>49901</v>
      </c>
      <c r="C10" s="104">
        <v>2028</v>
      </c>
      <c r="D10" s="104">
        <v>2380</v>
      </c>
      <c r="E10" s="105">
        <v>54309</v>
      </c>
      <c r="F10" s="135">
        <f t="shared" si="0"/>
        <v>96.094667719386081</v>
      </c>
    </row>
    <row r="11" spans="1:6">
      <c r="A11" s="119">
        <v>2011</v>
      </c>
      <c r="B11" s="104">
        <v>49538</v>
      </c>
      <c r="C11" s="104">
        <v>2023</v>
      </c>
      <c r="D11" s="104">
        <v>2343</v>
      </c>
      <c r="E11" s="105">
        <v>53904</v>
      </c>
      <c r="F11" s="135">
        <f t="shared" si="0"/>
        <v>96.076491922189263</v>
      </c>
    </row>
    <row r="12" spans="1:6">
      <c r="A12" s="119">
        <v>2012</v>
      </c>
      <c r="B12" s="104">
        <v>49874</v>
      </c>
      <c r="C12" s="104">
        <v>2457</v>
      </c>
      <c r="D12" s="104">
        <v>2527</v>
      </c>
      <c r="E12" s="105">
        <v>54858</v>
      </c>
      <c r="F12" s="135">
        <f t="shared" si="0"/>
        <v>95.304886205117427</v>
      </c>
    </row>
    <row r="13" spans="1:6">
      <c r="A13" s="136">
        <v>2013</v>
      </c>
      <c r="B13" s="110">
        <v>48374</v>
      </c>
      <c r="C13" s="110">
        <v>2370</v>
      </c>
      <c r="D13" s="110">
        <v>2236</v>
      </c>
      <c r="E13" s="124">
        <v>52980</v>
      </c>
      <c r="F13" s="113">
        <f t="shared" si="0"/>
        <v>95.329497083399019</v>
      </c>
    </row>
    <row r="14" spans="1:6">
      <c r="A14" s="90" t="s">
        <v>270</v>
      </c>
      <c r="B14" s="90"/>
      <c r="C14" s="90"/>
      <c r="D14" s="90"/>
      <c r="E14" s="90"/>
      <c r="F14" s="90"/>
    </row>
    <row r="15" spans="1:6">
      <c r="A15" s="119">
        <v>2008</v>
      </c>
      <c r="B15" s="104">
        <v>48853</v>
      </c>
      <c r="C15" s="104">
        <v>1014</v>
      </c>
      <c r="D15" s="104">
        <v>2961</v>
      </c>
      <c r="E15" s="105">
        <v>52828</v>
      </c>
      <c r="F15" s="135">
        <f>B15/SUM(B15:C15)*100</f>
        <v>97.966591132412219</v>
      </c>
    </row>
    <row r="16" spans="1:6">
      <c r="A16" s="119">
        <v>2009</v>
      </c>
      <c r="B16" s="104">
        <v>49141</v>
      </c>
      <c r="C16" s="104">
        <v>1204</v>
      </c>
      <c r="D16" s="104">
        <v>2893</v>
      </c>
      <c r="E16" s="105">
        <v>53238</v>
      </c>
      <c r="F16" s="135">
        <f t="shared" ref="F16:F20" si="1">B16/SUM(B16:C16)*100</f>
        <v>97.60850134074883</v>
      </c>
    </row>
    <row r="17" spans="1:6">
      <c r="A17" s="119">
        <v>2010</v>
      </c>
      <c r="B17" s="104">
        <v>50872</v>
      </c>
      <c r="C17" s="104">
        <v>1240</v>
      </c>
      <c r="D17" s="104">
        <v>2476</v>
      </c>
      <c r="E17" s="105">
        <v>54588</v>
      </c>
      <c r="F17" s="135">
        <f t="shared" si="1"/>
        <v>97.620509671476825</v>
      </c>
    </row>
    <row r="18" spans="1:6">
      <c r="A18" s="119">
        <v>2011</v>
      </c>
      <c r="B18" s="104">
        <v>50336</v>
      </c>
      <c r="C18" s="104">
        <v>1330</v>
      </c>
      <c r="D18" s="104">
        <v>2452</v>
      </c>
      <c r="E18" s="105">
        <v>54118</v>
      </c>
      <c r="F18" s="135">
        <f t="shared" si="1"/>
        <v>97.42577323578368</v>
      </c>
    </row>
    <row r="19" spans="1:6">
      <c r="A19" s="119">
        <v>2012</v>
      </c>
      <c r="B19" s="104">
        <v>50976</v>
      </c>
      <c r="C19" s="104">
        <v>1604</v>
      </c>
      <c r="D19" s="104">
        <v>2396</v>
      </c>
      <c r="E19" s="105">
        <v>54976</v>
      </c>
      <c r="F19" s="135">
        <f>B19/SUM(B19:C19)*100</f>
        <v>96.949410422213759</v>
      </c>
    </row>
    <row r="20" spans="1:6">
      <c r="A20" s="136">
        <v>2013</v>
      </c>
      <c r="B20" s="110">
        <v>49787</v>
      </c>
      <c r="C20" s="110">
        <v>1285</v>
      </c>
      <c r="D20" s="110">
        <v>2162</v>
      </c>
      <c r="E20" s="124">
        <v>53234</v>
      </c>
      <c r="F20" s="113">
        <f t="shared" si="1"/>
        <v>97.483944235588964</v>
      </c>
    </row>
    <row r="21" spans="1:6">
      <c r="A21" s="116" t="s">
        <v>454</v>
      </c>
    </row>
    <row r="22" spans="1:6">
      <c r="A22" s="116"/>
    </row>
    <row r="23" spans="1:6">
      <c r="A23" s="116"/>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91" fitToHeight="0" orientation="landscape" r:id="rId1"/>
  <headerFooter>
    <oddFooter>&amp;L&amp;8&amp;K01+022Maternity Tables 2013&amp;R&amp;8&amp;K01+022Page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pane ySplit="3" topLeftCell="A4" activePane="bottomLeft" state="frozen"/>
      <selection activeCell="B103" sqref="B103"/>
      <selection pane="bottomLeft" activeCell="A3" sqref="A3"/>
    </sheetView>
  </sheetViews>
  <sheetFormatPr defaultRowHeight="12"/>
  <cols>
    <col min="1" max="1" width="23.42578125" style="41" customWidth="1"/>
    <col min="2" max="2" width="132" style="64" customWidth="1"/>
    <col min="3" max="16384" width="9.140625" style="55"/>
  </cols>
  <sheetData>
    <row r="1" spans="1:3" ht="12.75">
      <c r="A1" s="40" t="s">
        <v>26</v>
      </c>
      <c r="C1" s="8"/>
    </row>
    <row r="2" spans="1:3" ht="10.5" customHeight="1"/>
    <row r="3" spans="1:3" ht="19.5">
      <c r="A3" s="66" t="s">
        <v>36</v>
      </c>
    </row>
    <row r="4" spans="1:3" s="59" customFormat="1">
      <c r="A4" s="63"/>
      <c r="B4" s="65"/>
    </row>
    <row r="5" spans="1:3" s="59" customFormat="1">
      <c r="A5" s="273" t="s">
        <v>327</v>
      </c>
      <c r="B5" s="91"/>
    </row>
    <row r="6" spans="1:3" s="59" customFormat="1">
      <c r="A6" s="441" t="s">
        <v>453</v>
      </c>
      <c r="B6" s="442"/>
    </row>
    <row r="7" spans="1:3" s="59" customFormat="1">
      <c r="A7" s="67"/>
      <c r="B7" s="67"/>
    </row>
    <row r="8" spans="1:3" s="59" customFormat="1">
      <c r="A8" s="146" t="s">
        <v>417</v>
      </c>
      <c r="B8" s="21"/>
    </row>
    <row r="9" spans="1:3" s="59" customFormat="1">
      <c r="A9" s="441" t="s">
        <v>350</v>
      </c>
      <c r="B9" s="442"/>
    </row>
    <row r="10" spans="1:3" s="59" customFormat="1">
      <c r="A10" s="68" t="s">
        <v>256</v>
      </c>
      <c r="B10" s="67"/>
    </row>
    <row r="11" spans="1:3" s="59" customFormat="1">
      <c r="A11" s="67"/>
      <c r="B11" s="67"/>
    </row>
    <row r="12" spans="1:3" s="59" customFormat="1">
      <c r="A12" s="146" t="s">
        <v>416</v>
      </c>
      <c r="B12" s="21"/>
    </row>
    <row r="13" spans="1:3" s="59" customFormat="1" ht="38.1" customHeight="1">
      <c r="A13" s="63" t="s">
        <v>29</v>
      </c>
      <c r="B13" s="443" t="s">
        <v>498</v>
      </c>
    </row>
    <row r="14" spans="1:3" s="59" customFormat="1">
      <c r="A14" s="63"/>
      <c r="B14" s="443"/>
    </row>
    <row r="15" spans="1:3" s="59" customFormat="1" ht="36">
      <c r="A15" s="63" t="s">
        <v>30</v>
      </c>
      <c r="B15" s="443" t="s">
        <v>351</v>
      </c>
    </row>
    <row r="16" spans="1:3" s="59" customFormat="1">
      <c r="A16" s="63"/>
      <c r="B16" s="443"/>
    </row>
    <row r="17" spans="1:2" s="59" customFormat="1" ht="24">
      <c r="A17" s="63" t="s">
        <v>253</v>
      </c>
      <c r="B17" s="443" t="s">
        <v>254</v>
      </c>
    </row>
    <row r="18" spans="1:2" s="59" customFormat="1">
      <c r="B18" s="293"/>
    </row>
    <row r="19" spans="1:2" s="59" customFormat="1" ht="36">
      <c r="A19" s="63" t="s">
        <v>99</v>
      </c>
      <c r="B19" s="443" t="s">
        <v>251</v>
      </c>
    </row>
    <row r="20" spans="1:2" s="59" customFormat="1">
      <c r="A20" s="63"/>
      <c r="B20" s="443"/>
    </row>
    <row r="21" spans="1:2" s="59" customFormat="1" ht="60">
      <c r="A21" s="129" t="s">
        <v>418</v>
      </c>
      <c r="B21" s="443" t="s">
        <v>422</v>
      </c>
    </row>
    <row r="22" spans="1:2" s="59" customFormat="1">
      <c r="A22" s="63"/>
      <c r="B22" s="443"/>
    </row>
    <row r="23" spans="1:2" s="59" customFormat="1" ht="48">
      <c r="A23" s="63" t="s">
        <v>252</v>
      </c>
      <c r="B23" s="443" t="s">
        <v>499</v>
      </c>
    </row>
    <row r="24" spans="1:2" s="59" customFormat="1">
      <c r="A24" s="63"/>
      <c r="B24" s="443"/>
    </row>
    <row r="25" spans="1:2" s="59" customFormat="1">
      <c r="A25" s="63" t="s">
        <v>255</v>
      </c>
      <c r="B25" s="443" t="s">
        <v>257</v>
      </c>
    </row>
    <row r="26" spans="1:2" s="59" customFormat="1">
      <c r="A26" s="63"/>
      <c r="B26" s="443"/>
    </row>
    <row r="27" spans="1:2" s="59" customFormat="1" ht="48">
      <c r="A27" s="129" t="s">
        <v>426</v>
      </c>
      <c r="B27" s="443" t="s">
        <v>425</v>
      </c>
    </row>
    <row r="28" spans="1:2" s="59" customFormat="1">
      <c r="A28" s="70"/>
      <c r="B28" s="69"/>
    </row>
  </sheetData>
  <mergeCells count="2">
    <mergeCell ref="A6:B6"/>
    <mergeCell ref="A9:B9"/>
  </mergeCells>
  <hyperlinks>
    <hyperlink ref="A1" location="Contents!A1" display="Contents"/>
  </hyperlinks>
  <pageMargins left="0.51181102362204722" right="0.51181102362204722" top="0.55118110236220474" bottom="0.55118110236220474" header="0.11811023622047245" footer="0.11811023622047245"/>
  <pageSetup paperSize="9" scale="97" fitToHeight="0" orientation="landscape" r:id="rId1"/>
  <headerFooter>
    <oddFooter>&amp;L&amp;8&amp;K01+022Maternity Tables 2013&amp;R&amp;8&amp;K01+022Page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1"/>
  <sheetViews>
    <sheetView zoomScaleNormal="100" workbookViewId="0">
      <pane ySplit="3" topLeftCell="A4" activePane="bottomLeft" state="frozen"/>
      <selection activeCell="N249" sqref="N249"/>
      <selection pane="bottomLeft" activeCell="B3" sqref="B3"/>
    </sheetView>
  </sheetViews>
  <sheetFormatPr defaultRowHeight="12"/>
  <cols>
    <col min="1" max="1" width="2.140625" style="162" customWidth="1"/>
    <col min="2" max="2" width="136.7109375" style="162" customWidth="1"/>
    <col min="3" max="3" width="2.42578125" style="162" customWidth="1"/>
    <col min="4" max="16384" width="9.140625" style="162"/>
  </cols>
  <sheetData>
    <row r="1" spans="2:4" s="79" customFormat="1" ht="12.75">
      <c r="B1" s="334" t="s">
        <v>491</v>
      </c>
      <c r="D1" s="8"/>
    </row>
    <row r="2" spans="2:4" s="79" customFormat="1" ht="10.5" customHeight="1"/>
    <row r="3" spans="2:4" s="79" customFormat="1" ht="19.5">
      <c r="B3" s="20" t="s">
        <v>461</v>
      </c>
    </row>
    <row r="4" spans="2:4" s="79" customFormat="1">
      <c r="B4" s="41"/>
    </row>
    <row r="5" spans="2:4" ht="14.25">
      <c r="B5" s="330" t="s">
        <v>381</v>
      </c>
    </row>
    <row r="6" spans="2:4">
      <c r="B6" s="315" t="s">
        <v>457</v>
      </c>
    </row>
    <row r="7" spans="2:4">
      <c r="B7" s="315" t="s">
        <v>391</v>
      </c>
    </row>
    <row r="8" spans="2:4">
      <c r="B8" s="315" t="s">
        <v>458</v>
      </c>
    </row>
    <row r="9" spans="2:4">
      <c r="B9" s="325"/>
    </row>
    <row r="10" spans="2:4" ht="17.25" customHeight="1">
      <c r="B10" s="329" t="s">
        <v>27</v>
      </c>
    </row>
    <row r="11" spans="2:4" ht="12.75">
      <c r="B11" s="326" t="s">
        <v>395</v>
      </c>
    </row>
    <row r="12" spans="2:4">
      <c r="B12" s="315" t="s">
        <v>482</v>
      </c>
    </row>
    <row r="13" spans="2:4" ht="24">
      <c r="B13" s="315" t="s">
        <v>481</v>
      </c>
    </row>
    <row r="14" spans="2:4">
      <c r="B14" s="315"/>
    </row>
    <row r="15" spans="2:4" ht="12.75">
      <c r="B15" s="328" t="s">
        <v>392</v>
      </c>
    </row>
    <row r="16" spans="2:4">
      <c r="B16" s="315" t="s">
        <v>483</v>
      </c>
    </row>
    <row r="17" spans="2:2">
      <c r="B17" s="315" t="s">
        <v>385</v>
      </c>
    </row>
    <row r="18" spans="2:2" ht="24">
      <c r="B18" s="315" t="s">
        <v>382</v>
      </c>
    </row>
    <row r="19" spans="2:2">
      <c r="B19" s="311"/>
    </row>
    <row r="20" spans="2:2" ht="12.75">
      <c r="B20" s="323" t="s">
        <v>393</v>
      </c>
    </row>
    <row r="21" spans="2:2">
      <c r="B21" s="327" t="s">
        <v>400</v>
      </c>
    </row>
    <row r="22" spans="2:2" ht="24">
      <c r="B22" s="315" t="s">
        <v>484</v>
      </c>
    </row>
    <row r="23" spans="2:2">
      <c r="B23" s="315"/>
    </row>
    <row r="24" spans="2:2" ht="12.75">
      <c r="B24" s="326" t="s">
        <v>394</v>
      </c>
    </row>
    <row r="25" spans="2:2" ht="24">
      <c r="B25" s="315" t="s">
        <v>475</v>
      </c>
    </row>
    <row r="26" spans="2:2">
      <c r="B26" s="325"/>
    </row>
    <row r="27" spans="2:2" ht="12.75">
      <c r="B27" s="323" t="s">
        <v>460</v>
      </c>
    </row>
    <row r="28" spans="2:2">
      <c r="B28" s="327" t="s">
        <v>401</v>
      </c>
    </row>
    <row r="29" spans="2:2">
      <c r="B29" s="315" t="s">
        <v>402</v>
      </c>
    </row>
    <row r="30" spans="2:2">
      <c r="B30" s="325"/>
    </row>
    <row r="31" spans="2:2" ht="12.75">
      <c r="B31" s="323" t="s">
        <v>459</v>
      </c>
    </row>
    <row r="32" spans="2:2" ht="24">
      <c r="B32" s="315" t="s">
        <v>462</v>
      </c>
    </row>
    <row r="33" spans="2:2">
      <c r="B33" s="315" t="s">
        <v>463</v>
      </c>
    </row>
    <row r="34" spans="2:2">
      <c r="B34" s="325"/>
    </row>
    <row r="35" spans="2:2" ht="12.75">
      <c r="B35" s="328" t="s">
        <v>464</v>
      </c>
    </row>
    <row r="36" spans="2:2">
      <c r="B36" s="315" t="s">
        <v>419</v>
      </c>
    </row>
    <row r="37" spans="2:2">
      <c r="B37" s="315" t="s">
        <v>386</v>
      </c>
    </row>
    <row r="38" spans="2:2">
      <c r="B38" s="315" t="s">
        <v>465</v>
      </c>
    </row>
    <row r="39" spans="2:2">
      <c r="B39" s="315" t="s">
        <v>403</v>
      </c>
    </row>
    <row r="40" spans="2:2">
      <c r="B40" s="315" t="s">
        <v>466</v>
      </c>
    </row>
    <row r="41" spans="2:2">
      <c r="B41" s="325"/>
    </row>
    <row r="42" spans="2:2" ht="12.75">
      <c r="B42" s="328" t="s">
        <v>494</v>
      </c>
    </row>
    <row r="43" spans="2:2">
      <c r="B43" s="315" t="s">
        <v>495</v>
      </c>
    </row>
    <row r="44" spans="2:2">
      <c r="B44" s="315" t="s">
        <v>485</v>
      </c>
    </row>
    <row r="45" spans="2:2">
      <c r="B45" s="315" t="s">
        <v>486</v>
      </c>
    </row>
    <row r="46" spans="2:2">
      <c r="B46" s="315" t="s">
        <v>487</v>
      </c>
    </row>
    <row r="47" spans="2:2">
      <c r="B47" s="315" t="s">
        <v>488</v>
      </c>
    </row>
    <row r="48" spans="2:2">
      <c r="B48" s="315" t="s">
        <v>489</v>
      </c>
    </row>
    <row r="49" spans="2:2">
      <c r="B49" s="327" t="s">
        <v>467</v>
      </c>
    </row>
    <row r="50" spans="2:2">
      <c r="B50" s="311"/>
    </row>
    <row r="51" spans="2:2" ht="14.25">
      <c r="B51" s="331" t="s">
        <v>34</v>
      </c>
    </row>
    <row r="52" spans="2:2" ht="12.75">
      <c r="B52" s="323" t="s">
        <v>468</v>
      </c>
    </row>
    <row r="53" spans="2:2">
      <c r="B53" s="315" t="s">
        <v>469</v>
      </c>
    </row>
    <row r="54" spans="2:2">
      <c r="B54" s="315" t="s">
        <v>470</v>
      </c>
    </row>
    <row r="55" spans="2:2" ht="24">
      <c r="B55" s="315" t="s">
        <v>404</v>
      </c>
    </row>
    <row r="56" spans="2:2">
      <c r="B56" s="315" t="s">
        <v>405</v>
      </c>
    </row>
    <row r="57" spans="2:2">
      <c r="B57" s="315" t="s">
        <v>406</v>
      </c>
    </row>
    <row r="58" spans="2:2">
      <c r="B58" s="315" t="s">
        <v>407</v>
      </c>
    </row>
    <row r="59" spans="2:2">
      <c r="B59" s="325"/>
    </row>
    <row r="60" spans="2:2" ht="12.75">
      <c r="B60" s="328" t="s">
        <v>471</v>
      </c>
    </row>
    <row r="61" spans="2:2">
      <c r="B61" s="315" t="s">
        <v>388</v>
      </c>
    </row>
    <row r="62" spans="2:2">
      <c r="B62" s="315" t="s">
        <v>408</v>
      </c>
    </row>
    <row r="63" spans="2:2">
      <c r="B63" s="315"/>
    </row>
    <row r="64" spans="2:2" ht="12.75">
      <c r="B64" s="328" t="s">
        <v>472</v>
      </c>
    </row>
    <row r="65" spans="2:2" ht="24">
      <c r="B65" s="315" t="s">
        <v>473</v>
      </c>
    </row>
    <row r="66" spans="2:2">
      <c r="B66" s="325"/>
    </row>
    <row r="67" spans="2:2" ht="14.25">
      <c r="B67" s="331" t="s">
        <v>35</v>
      </c>
    </row>
    <row r="68" spans="2:2" ht="12.75">
      <c r="B68" s="323" t="s">
        <v>397</v>
      </c>
    </row>
    <row r="69" spans="2:2">
      <c r="B69" s="315" t="s">
        <v>396</v>
      </c>
    </row>
    <row r="70" spans="2:2">
      <c r="B70" s="315" t="s">
        <v>398</v>
      </c>
    </row>
    <row r="71" spans="2:2">
      <c r="B71" s="325"/>
    </row>
    <row r="72" spans="2:2" ht="12.75">
      <c r="B72" s="318" t="s">
        <v>474</v>
      </c>
    </row>
    <row r="73" spans="2:2">
      <c r="B73" s="275" t="s">
        <v>476</v>
      </c>
    </row>
    <row r="74" spans="2:2">
      <c r="B74" s="275" t="s">
        <v>490</v>
      </c>
    </row>
    <row r="75" spans="2:2">
      <c r="B75" s="275" t="s">
        <v>410</v>
      </c>
    </row>
    <row r="77" spans="2:2" ht="12.75">
      <c r="B77" s="318" t="s">
        <v>411</v>
      </c>
    </row>
    <row r="78" spans="2:2">
      <c r="B78" s="275" t="s">
        <v>412</v>
      </c>
    </row>
    <row r="79" spans="2:2">
      <c r="B79" s="79" t="s">
        <v>414</v>
      </c>
    </row>
    <row r="80" spans="2:2">
      <c r="B80" s="79" t="s">
        <v>415</v>
      </c>
    </row>
    <row r="81" spans="2:2">
      <c r="B81" s="79" t="s">
        <v>421</v>
      </c>
    </row>
  </sheetData>
  <hyperlinks>
    <hyperlink ref="B1" location="Graphs!A1" display="Graphs"/>
  </hyperlinks>
  <pageMargins left="0.70866141732283472" right="0.70866141732283472" top="0.74803149606299213" bottom="0.74803149606299213" header="0.31496062992125984" footer="0.31496062992125984"/>
  <pageSetup paperSize="9" scale="94" orientation="landscape" r:id="rId1"/>
  <headerFooter>
    <oddFooter>&amp;L&amp;8&amp;K01+024Maternity Tables 2013&amp;R&amp;8&amp;K01+024Page &amp;P of &amp;N</oddFooter>
  </headerFooter>
  <rowBreaks count="1" manualBreakCount="1">
    <brk id="4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0"/>
  <sheetViews>
    <sheetView zoomScaleNormal="100" workbookViewId="0">
      <pane ySplit="10" topLeftCell="A11" activePane="bottomLeft" state="frozen"/>
      <selection pane="bottomLeft" activeCell="B3" sqref="B3"/>
    </sheetView>
  </sheetViews>
  <sheetFormatPr defaultRowHeight="12"/>
  <cols>
    <col min="1" max="1" width="2.140625" style="319" customWidth="1"/>
    <col min="2" max="6" width="8.85546875" style="319" customWidth="1"/>
    <col min="7" max="7" width="9" style="319" customWidth="1"/>
    <col min="8" max="19" width="9.140625" style="319"/>
    <col min="20" max="20" width="11.140625" style="319" customWidth="1"/>
    <col min="21" max="27" width="9.5703125" style="319" customWidth="1"/>
    <col min="28" max="16384" width="9.140625" style="319"/>
  </cols>
  <sheetData>
    <row r="1" spans="1:17" s="76" customFormat="1">
      <c r="A1" s="92"/>
      <c r="B1" s="334" t="s">
        <v>304</v>
      </c>
      <c r="C1" s="375"/>
      <c r="D1" s="334" t="s">
        <v>26</v>
      </c>
      <c r="E1" s="162"/>
      <c r="F1" s="334" t="s">
        <v>36</v>
      </c>
      <c r="G1" s="162"/>
      <c r="H1" s="162"/>
      <c r="I1" s="374"/>
    </row>
    <row r="2" spans="1:17" s="76" customFormat="1" ht="10.5" customHeight="1"/>
    <row r="3" spans="1:17" s="76" customFormat="1" ht="19.5" customHeight="1">
      <c r="B3" s="93" t="s">
        <v>491</v>
      </c>
    </row>
    <row r="4" spans="1:17" s="76" customFormat="1" ht="17.25" customHeight="1">
      <c r="A4" s="375"/>
      <c r="B4" s="376" t="str">
        <f>B12</f>
        <v>Number of women giving birth and birth rate (per 1000 females of reproductive age), 2004–2013</v>
      </c>
      <c r="C4" s="375"/>
      <c r="D4" s="375"/>
      <c r="E4" s="375"/>
      <c r="F4" s="375"/>
      <c r="G4" s="375"/>
      <c r="H4" s="375"/>
      <c r="I4" s="375"/>
      <c r="J4" s="375"/>
      <c r="K4" s="375"/>
      <c r="L4" s="376" t="str">
        <f>B148</f>
        <v>Percentage of women giving birth by type of birth, 2004–2013</v>
      </c>
      <c r="M4" s="375"/>
      <c r="N4" s="375"/>
      <c r="O4" s="375"/>
      <c r="P4" s="375"/>
      <c r="Q4" s="375"/>
    </row>
    <row r="5" spans="1:17" s="76" customFormat="1">
      <c r="A5" s="375"/>
      <c r="B5" s="376" t="str">
        <f>B32</f>
        <v>Percentage of women giving birth by age group, ethnic group and deprivation quintile of residence, 2013</v>
      </c>
      <c r="C5" s="375"/>
      <c r="D5" s="375"/>
      <c r="E5" s="375"/>
      <c r="F5" s="375"/>
      <c r="G5" s="375"/>
      <c r="H5" s="375"/>
      <c r="I5" s="375"/>
      <c r="J5" s="375"/>
      <c r="K5" s="375"/>
      <c r="L5" s="376" t="str">
        <f>B168</f>
        <v>Percentage of women having a caesarean section, 2013</v>
      </c>
      <c r="M5" s="375"/>
      <c r="N5" s="375"/>
      <c r="O5" s="375"/>
      <c r="P5" s="375"/>
      <c r="Q5" s="375"/>
    </row>
    <row r="6" spans="1:17" s="76" customFormat="1">
      <c r="A6" s="375"/>
      <c r="B6" s="376" t="str">
        <f>B50</f>
        <v>Percentage of women having their first birth in 2013</v>
      </c>
      <c r="C6" s="375"/>
      <c r="D6" s="375"/>
      <c r="E6" s="375"/>
      <c r="F6" s="375"/>
      <c r="G6" s="375"/>
      <c r="H6" s="375"/>
      <c r="I6" s="375"/>
      <c r="J6" s="375"/>
      <c r="K6" s="375"/>
      <c r="L6" s="376" t="str">
        <f>B194</f>
        <v>Percentage of live-born babies by maternal age group, ethnic group and deprivation quintile of residence, 2013</v>
      </c>
      <c r="M6" s="375"/>
      <c r="N6" s="375"/>
      <c r="O6" s="375"/>
      <c r="P6" s="375"/>
      <c r="Q6" s="375"/>
    </row>
    <row r="7" spans="1:17" s="76" customFormat="1">
      <c r="A7" s="375"/>
      <c r="B7" s="376" t="str">
        <f>B74</f>
        <v>Percentage of women giving birth with BMI over 30 at first LMC registration, 2013</v>
      </c>
      <c r="C7" s="375"/>
      <c r="D7" s="375"/>
      <c r="E7" s="375"/>
      <c r="F7" s="375"/>
      <c r="G7" s="375"/>
      <c r="H7" s="375"/>
      <c r="I7" s="375"/>
      <c r="J7" s="375"/>
      <c r="K7" s="375"/>
      <c r="L7" s="376" t="str">
        <f>B212</f>
        <v>Percentage of term babies born with low birthweight</v>
      </c>
      <c r="M7" s="375"/>
      <c r="N7" s="375"/>
      <c r="O7" s="375"/>
      <c r="P7" s="375"/>
      <c r="Q7" s="375"/>
    </row>
    <row r="8" spans="1:17" s="76" customFormat="1">
      <c r="A8" s="375"/>
      <c r="B8" s="376" t="str">
        <f>B98</f>
        <v>Percentage of women giving birth who identified as smokers at two weeks after birth, 2013</v>
      </c>
      <c r="C8" s="375"/>
      <c r="D8" s="375"/>
      <c r="E8" s="375"/>
      <c r="F8" s="375"/>
      <c r="G8" s="375"/>
      <c r="H8" s="375"/>
      <c r="I8" s="375"/>
      <c r="J8" s="375"/>
      <c r="K8" s="375"/>
      <c r="L8" s="376" t="str">
        <f>B236</f>
        <v>Percentage of breastfed babies at two weeks after birth, 2013</v>
      </c>
      <c r="M8" s="375"/>
      <c r="N8" s="375"/>
      <c r="O8" s="375"/>
      <c r="P8" s="375"/>
      <c r="Q8" s="375"/>
    </row>
    <row r="9" spans="1:17" s="76" customFormat="1">
      <c r="A9" s="375"/>
      <c r="B9" s="376" t="str">
        <f>B122</f>
        <v>Percentage of women registered with an LMC, by trimester of registration, 2013</v>
      </c>
      <c r="C9" s="375"/>
      <c r="D9" s="375"/>
      <c r="E9" s="375"/>
      <c r="F9" s="375"/>
      <c r="G9" s="375"/>
      <c r="H9" s="375"/>
      <c r="I9" s="375"/>
      <c r="J9" s="375"/>
      <c r="K9" s="375"/>
      <c r="L9" s="375"/>
      <c r="M9" s="375"/>
      <c r="N9" s="375"/>
      <c r="O9" s="375"/>
      <c r="P9" s="375"/>
      <c r="Q9" s="375"/>
    </row>
    <row r="10" spans="1:17" s="76" customFormat="1"/>
    <row r="12" spans="1:17" s="320" customFormat="1" ht="18" customHeight="1">
      <c r="B12" s="331" t="s">
        <v>380</v>
      </c>
      <c r="C12" s="322"/>
      <c r="D12" s="322"/>
      <c r="E12" s="322"/>
      <c r="F12" s="322"/>
      <c r="G12" s="322"/>
      <c r="H12" s="322"/>
      <c r="I12" s="322"/>
      <c r="J12" s="322"/>
      <c r="K12" s="322"/>
    </row>
    <row r="13" spans="1:17">
      <c r="B13" s="76"/>
      <c r="C13" s="76"/>
      <c r="D13" s="76"/>
      <c r="E13" s="76"/>
      <c r="F13" s="76"/>
      <c r="G13" s="76"/>
      <c r="H13" s="76"/>
      <c r="I13" s="76"/>
      <c r="J13" s="76"/>
      <c r="K13" s="76"/>
    </row>
    <row r="14" spans="1:17">
      <c r="B14" s="76"/>
      <c r="C14" s="76"/>
      <c r="D14" s="76"/>
      <c r="E14" s="76"/>
      <c r="F14" s="76"/>
      <c r="G14" s="76"/>
      <c r="H14" s="76"/>
      <c r="I14" s="76"/>
      <c r="J14" s="76"/>
      <c r="K14" s="76"/>
    </row>
    <row r="15" spans="1:17">
      <c r="B15" s="76"/>
      <c r="C15" s="76"/>
      <c r="D15" s="76"/>
      <c r="E15" s="76"/>
      <c r="F15" s="76"/>
      <c r="G15" s="76"/>
      <c r="H15" s="76"/>
      <c r="I15" s="76"/>
      <c r="J15" s="76"/>
      <c r="K15" s="76"/>
    </row>
    <row r="16" spans="1:17">
      <c r="B16" s="76"/>
      <c r="C16" s="76"/>
      <c r="D16" s="76"/>
      <c r="E16" s="76"/>
      <c r="F16" s="76"/>
      <c r="G16" s="76"/>
      <c r="H16" s="76"/>
      <c r="I16" s="76"/>
      <c r="J16" s="76"/>
      <c r="K16" s="76"/>
    </row>
    <row r="17" spans="2:19">
      <c r="B17" s="76"/>
      <c r="C17" s="76"/>
      <c r="D17" s="76"/>
      <c r="E17" s="76"/>
      <c r="F17" s="76"/>
      <c r="G17" s="76"/>
      <c r="H17" s="76"/>
      <c r="I17" s="76"/>
      <c r="J17" s="76"/>
      <c r="K17" s="76"/>
    </row>
    <row r="18" spans="2:19">
      <c r="B18" s="76"/>
      <c r="C18" s="76"/>
      <c r="D18" s="76"/>
      <c r="E18" s="76"/>
      <c r="F18" s="76"/>
      <c r="G18" s="76"/>
      <c r="H18" s="76"/>
      <c r="I18" s="76"/>
      <c r="J18" s="76"/>
      <c r="K18" s="76"/>
    </row>
    <row r="19" spans="2:19">
      <c r="B19" s="76"/>
      <c r="C19" s="76"/>
      <c r="D19" s="76"/>
      <c r="E19" s="76"/>
      <c r="F19" s="76"/>
      <c r="G19" s="76"/>
      <c r="H19" s="76"/>
      <c r="I19" s="76"/>
      <c r="J19" s="76"/>
      <c r="K19" s="76"/>
    </row>
    <row r="20" spans="2:19">
      <c r="B20" s="76"/>
      <c r="C20" s="76"/>
      <c r="D20" s="76"/>
      <c r="E20" s="76"/>
      <c r="F20" s="76"/>
      <c r="G20" s="76"/>
      <c r="H20" s="76"/>
      <c r="I20" s="76"/>
      <c r="J20" s="76"/>
      <c r="K20" s="76"/>
    </row>
    <row r="21" spans="2:19">
      <c r="B21" s="76"/>
      <c r="C21" s="76"/>
      <c r="D21" s="76"/>
      <c r="E21" s="76"/>
      <c r="F21" s="76"/>
      <c r="G21" s="76"/>
      <c r="H21" s="76"/>
      <c r="I21" s="76"/>
      <c r="J21" s="76"/>
      <c r="K21" s="76"/>
    </row>
    <row r="22" spans="2:19">
      <c r="B22" s="76"/>
      <c r="C22" s="76"/>
      <c r="D22" s="76"/>
      <c r="E22" s="76"/>
      <c r="F22" s="76"/>
      <c r="G22" s="76"/>
      <c r="H22" s="76"/>
      <c r="I22" s="76"/>
      <c r="J22" s="76"/>
      <c r="K22" s="76"/>
    </row>
    <row r="23" spans="2:19">
      <c r="B23" s="76"/>
      <c r="C23" s="76"/>
      <c r="D23" s="76"/>
      <c r="E23" s="76"/>
      <c r="F23" s="76"/>
      <c r="G23" s="76"/>
      <c r="H23" s="76"/>
      <c r="I23" s="76"/>
      <c r="J23" s="76"/>
      <c r="K23" s="76"/>
    </row>
    <row r="24" spans="2:19">
      <c r="B24" s="76"/>
      <c r="C24" s="76"/>
      <c r="D24" s="76"/>
      <c r="E24" s="76"/>
      <c r="F24" s="76"/>
      <c r="G24" s="76"/>
      <c r="H24" s="76"/>
      <c r="I24" s="76"/>
      <c r="J24" s="76"/>
      <c r="K24" s="76"/>
    </row>
    <row r="25" spans="2:19">
      <c r="B25" s="76"/>
      <c r="C25" s="76"/>
      <c r="D25" s="76"/>
      <c r="E25" s="76"/>
      <c r="F25" s="76"/>
      <c r="G25" s="76"/>
      <c r="H25" s="76"/>
      <c r="I25" s="76"/>
      <c r="J25" s="76"/>
      <c r="K25" s="76"/>
    </row>
    <row r="26" spans="2:19">
      <c r="B26" s="76"/>
      <c r="C26" s="76"/>
      <c r="D26" s="76"/>
      <c r="E26" s="76"/>
      <c r="F26" s="76"/>
      <c r="G26" s="76"/>
      <c r="H26" s="76"/>
      <c r="I26" s="76"/>
      <c r="J26" s="76"/>
      <c r="K26" s="76"/>
    </row>
    <row r="27" spans="2:19">
      <c r="B27" s="76"/>
      <c r="C27" s="76"/>
      <c r="D27" s="76"/>
      <c r="E27" s="76"/>
      <c r="F27" s="76"/>
      <c r="G27" s="76"/>
      <c r="H27" s="76"/>
      <c r="I27" s="76"/>
      <c r="J27" s="76"/>
      <c r="K27" s="76"/>
    </row>
    <row r="28" spans="2:19">
      <c r="B28" s="76"/>
      <c r="C28" s="76"/>
      <c r="D28" s="76"/>
      <c r="E28" s="76"/>
      <c r="F28" s="76"/>
      <c r="G28" s="76"/>
      <c r="H28" s="76"/>
      <c r="I28" s="76"/>
      <c r="J28" s="76"/>
      <c r="K28" s="76"/>
    </row>
    <row r="29" spans="2:19">
      <c r="B29" s="76"/>
      <c r="C29" s="76"/>
      <c r="D29" s="76"/>
      <c r="E29" s="76"/>
      <c r="F29" s="76"/>
      <c r="G29" s="76"/>
      <c r="H29" s="76"/>
      <c r="I29" s="76"/>
      <c r="J29" s="76"/>
      <c r="K29" s="76"/>
    </row>
    <row r="30" spans="2:19">
      <c r="B30" s="76"/>
      <c r="C30" s="76"/>
      <c r="D30" s="76"/>
      <c r="E30" s="76"/>
      <c r="F30" s="76"/>
      <c r="G30" s="76"/>
      <c r="H30" s="76"/>
      <c r="I30" s="76"/>
      <c r="J30" s="76"/>
      <c r="K30" s="76"/>
    </row>
    <row r="32" spans="2:19" s="320" customFormat="1" ht="18" customHeight="1">
      <c r="B32" s="321" t="s">
        <v>384</v>
      </c>
      <c r="C32" s="322"/>
      <c r="D32" s="322"/>
      <c r="E32" s="322"/>
      <c r="F32" s="322"/>
      <c r="G32" s="322"/>
      <c r="H32" s="322"/>
      <c r="I32" s="322"/>
      <c r="J32" s="322"/>
      <c r="K32" s="322"/>
      <c r="L32" s="322"/>
      <c r="M32" s="322"/>
      <c r="N32" s="322"/>
      <c r="O32" s="322"/>
      <c r="P32" s="322"/>
      <c r="Q32" s="322"/>
      <c r="R32" s="322"/>
      <c r="S32" s="322"/>
    </row>
    <row r="33" spans="2:19">
      <c r="B33" s="317" t="s">
        <v>59</v>
      </c>
      <c r="C33" s="76"/>
      <c r="D33" s="76"/>
      <c r="E33" s="76"/>
      <c r="F33" s="76"/>
      <c r="G33" s="76"/>
      <c r="H33" s="317" t="s">
        <v>61</v>
      </c>
      <c r="I33" s="76"/>
      <c r="J33" s="76"/>
      <c r="K33" s="76"/>
      <c r="L33" s="76"/>
      <c r="M33" s="76"/>
      <c r="N33" s="317" t="s">
        <v>87</v>
      </c>
      <c r="O33" s="76"/>
      <c r="P33" s="76"/>
      <c r="Q33" s="76"/>
      <c r="R33" s="76"/>
      <c r="S33" s="76"/>
    </row>
    <row r="34" spans="2:19">
      <c r="B34" s="76"/>
      <c r="C34" s="76"/>
      <c r="D34" s="76"/>
      <c r="E34" s="76"/>
      <c r="F34" s="76"/>
      <c r="G34" s="76"/>
      <c r="H34" s="76"/>
      <c r="I34" s="76"/>
      <c r="J34" s="76"/>
      <c r="K34" s="76"/>
      <c r="L34" s="76"/>
      <c r="M34" s="76"/>
      <c r="N34" s="76"/>
      <c r="O34" s="76"/>
      <c r="P34" s="76"/>
      <c r="Q34" s="76"/>
      <c r="R34" s="76"/>
      <c r="S34" s="76"/>
    </row>
    <row r="35" spans="2:19">
      <c r="B35" s="76"/>
      <c r="C35" s="76"/>
      <c r="D35" s="76"/>
      <c r="E35" s="76"/>
      <c r="F35" s="76"/>
      <c r="G35" s="76"/>
      <c r="H35" s="76"/>
      <c r="I35" s="76"/>
      <c r="J35" s="76"/>
      <c r="K35" s="76"/>
      <c r="L35" s="76"/>
      <c r="M35" s="76"/>
      <c r="N35" s="76"/>
      <c r="O35" s="76"/>
      <c r="P35" s="76"/>
      <c r="Q35" s="76"/>
      <c r="R35" s="76"/>
      <c r="S35" s="76"/>
    </row>
    <row r="36" spans="2:19">
      <c r="B36" s="76"/>
      <c r="C36" s="76"/>
      <c r="D36" s="76"/>
      <c r="E36" s="76"/>
      <c r="F36" s="76"/>
      <c r="G36" s="76"/>
      <c r="H36" s="76"/>
      <c r="I36" s="76"/>
      <c r="J36" s="76"/>
      <c r="K36" s="76"/>
      <c r="L36" s="76"/>
      <c r="M36" s="76"/>
      <c r="N36" s="76"/>
      <c r="O36" s="76"/>
      <c r="P36" s="76"/>
      <c r="Q36" s="76"/>
      <c r="R36" s="76"/>
      <c r="S36" s="76"/>
    </row>
    <row r="37" spans="2:19">
      <c r="B37" s="76"/>
      <c r="C37" s="76"/>
      <c r="D37" s="76"/>
      <c r="E37" s="76"/>
      <c r="F37" s="76"/>
      <c r="G37" s="76"/>
      <c r="H37" s="76"/>
      <c r="I37" s="76"/>
      <c r="J37" s="76"/>
      <c r="K37" s="76"/>
      <c r="L37" s="76"/>
      <c r="M37" s="76"/>
      <c r="N37" s="76"/>
      <c r="O37" s="76"/>
      <c r="P37" s="76"/>
      <c r="Q37" s="76"/>
      <c r="R37" s="76"/>
      <c r="S37" s="76"/>
    </row>
    <row r="38" spans="2:19">
      <c r="B38" s="76"/>
      <c r="C38" s="76"/>
      <c r="D38" s="76"/>
      <c r="E38" s="76"/>
      <c r="F38" s="76"/>
      <c r="G38" s="76"/>
      <c r="H38" s="76"/>
      <c r="I38" s="76"/>
      <c r="J38" s="76"/>
      <c r="K38" s="76"/>
      <c r="L38" s="76"/>
      <c r="M38" s="76"/>
      <c r="N38" s="76"/>
      <c r="O38" s="76"/>
      <c r="P38" s="76"/>
      <c r="Q38" s="76"/>
      <c r="R38" s="76"/>
      <c r="S38" s="76"/>
    </row>
    <row r="39" spans="2:19">
      <c r="B39" s="76"/>
      <c r="C39" s="76"/>
      <c r="D39" s="76"/>
      <c r="E39" s="76"/>
      <c r="F39" s="76"/>
      <c r="G39" s="76"/>
      <c r="H39" s="76"/>
      <c r="I39" s="76"/>
      <c r="J39" s="76"/>
      <c r="K39" s="76"/>
      <c r="L39" s="76"/>
      <c r="M39" s="76"/>
      <c r="N39" s="76"/>
      <c r="O39" s="76"/>
      <c r="P39" s="76"/>
      <c r="Q39" s="76"/>
      <c r="R39" s="76"/>
      <c r="S39" s="76"/>
    </row>
    <row r="40" spans="2:19">
      <c r="B40" s="76"/>
      <c r="C40" s="76"/>
      <c r="D40" s="76"/>
      <c r="E40" s="76"/>
      <c r="F40" s="76"/>
      <c r="G40" s="76"/>
      <c r="H40" s="76"/>
      <c r="I40" s="76"/>
      <c r="J40" s="76"/>
      <c r="K40" s="76"/>
      <c r="L40" s="76"/>
      <c r="M40" s="76"/>
      <c r="N40" s="76"/>
      <c r="O40" s="76"/>
      <c r="P40" s="76"/>
      <c r="Q40" s="76"/>
      <c r="R40" s="76"/>
      <c r="S40" s="76"/>
    </row>
    <row r="41" spans="2:19">
      <c r="B41" s="76"/>
      <c r="C41" s="76"/>
      <c r="D41" s="76"/>
      <c r="E41" s="76"/>
      <c r="F41" s="76"/>
      <c r="G41" s="76"/>
      <c r="H41" s="76"/>
      <c r="I41" s="76"/>
      <c r="J41" s="76"/>
      <c r="K41" s="76"/>
      <c r="L41" s="76"/>
      <c r="M41" s="76"/>
      <c r="N41" s="76"/>
      <c r="O41" s="76"/>
      <c r="P41" s="76"/>
      <c r="Q41" s="76"/>
      <c r="R41" s="76"/>
      <c r="S41" s="76"/>
    </row>
    <row r="42" spans="2:19">
      <c r="B42" s="76"/>
      <c r="C42" s="76"/>
      <c r="D42" s="76"/>
      <c r="E42" s="76"/>
      <c r="F42" s="76"/>
      <c r="G42" s="76"/>
      <c r="H42" s="76"/>
      <c r="I42" s="76"/>
      <c r="J42" s="76"/>
      <c r="K42" s="76"/>
      <c r="L42" s="76"/>
      <c r="M42" s="76"/>
      <c r="N42" s="76"/>
      <c r="O42" s="76"/>
      <c r="P42" s="76"/>
      <c r="Q42" s="76"/>
      <c r="R42" s="76"/>
      <c r="S42" s="76"/>
    </row>
    <row r="43" spans="2:19">
      <c r="B43" s="76"/>
      <c r="C43" s="76"/>
      <c r="D43" s="76"/>
      <c r="E43" s="76"/>
      <c r="F43" s="76"/>
      <c r="G43" s="76"/>
      <c r="H43" s="76"/>
      <c r="I43" s="76"/>
      <c r="J43" s="76"/>
      <c r="K43" s="76"/>
      <c r="L43" s="76"/>
      <c r="M43" s="76"/>
      <c r="N43" s="76"/>
      <c r="O43" s="76"/>
      <c r="P43" s="76"/>
      <c r="Q43" s="76"/>
      <c r="R43" s="76"/>
      <c r="S43" s="76"/>
    </row>
    <row r="44" spans="2:19">
      <c r="B44" s="76"/>
      <c r="C44" s="76"/>
      <c r="D44" s="76"/>
      <c r="E44" s="76"/>
      <c r="F44" s="76"/>
      <c r="G44" s="76"/>
      <c r="H44" s="76"/>
      <c r="I44" s="76"/>
      <c r="J44" s="76"/>
      <c r="K44" s="76"/>
      <c r="L44" s="76"/>
      <c r="M44" s="76"/>
      <c r="N44" s="76"/>
      <c r="O44" s="76"/>
      <c r="P44" s="76"/>
      <c r="Q44" s="76"/>
      <c r="R44" s="76"/>
      <c r="S44" s="76"/>
    </row>
    <row r="45" spans="2:19">
      <c r="B45" s="76"/>
      <c r="C45" s="76"/>
      <c r="D45" s="76"/>
      <c r="E45" s="76"/>
      <c r="F45" s="76"/>
      <c r="G45" s="76"/>
      <c r="H45" s="76"/>
      <c r="I45" s="76"/>
      <c r="J45" s="76"/>
      <c r="K45" s="76"/>
      <c r="L45" s="76"/>
      <c r="M45" s="76"/>
      <c r="N45" s="76"/>
      <c r="O45" s="76"/>
      <c r="P45" s="76"/>
      <c r="Q45" s="76"/>
      <c r="R45" s="76"/>
      <c r="S45" s="76"/>
    </row>
    <row r="46" spans="2:19">
      <c r="B46" s="76"/>
      <c r="C46" s="76"/>
      <c r="D46" s="76"/>
      <c r="E46" s="76"/>
      <c r="F46" s="76"/>
      <c r="G46" s="76"/>
      <c r="H46" s="76"/>
      <c r="I46" s="76"/>
      <c r="J46" s="76"/>
      <c r="K46" s="76"/>
      <c r="L46" s="76"/>
      <c r="M46" s="76"/>
      <c r="N46" s="76"/>
      <c r="O46" s="76"/>
      <c r="P46" s="76"/>
      <c r="Q46" s="76"/>
      <c r="R46" s="76"/>
      <c r="S46" s="76"/>
    </row>
    <row r="47" spans="2:19">
      <c r="B47" s="76"/>
      <c r="C47" s="76"/>
      <c r="D47" s="76"/>
      <c r="E47" s="76"/>
      <c r="F47" s="76"/>
      <c r="G47" s="76"/>
      <c r="H47" s="76"/>
      <c r="I47" s="76"/>
      <c r="J47" s="76"/>
      <c r="K47" s="76"/>
      <c r="L47" s="76"/>
      <c r="M47" s="76"/>
      <c r="N47" s="76"/>
      <c r="O47" s="76"/>
      <c r="P47" s="76"/>
      <c r="Q47" s="76"/>
      <c r="R47" s="76"/>
      <c r="S47" s="76"/>
    </row>
    <row r="48" spans="2:19" ht="15.75" customHeight="1">
      <c r="B48" s="349" t="s">
        <v>383</v>
      </c>
      <c r="C48" s="76"/>
      <c r="D48" s="76"/>
      <c r="E48" s="76"/>
      <c r="F48" s="76"/>
      <c r="G48" s="76"/>
      <c r="H48" s="76"/>
      <c r="I48" s="76"/>
      <c r="J48" s="76"/>
      <c r="K48" s="76"/>
      <c r="L48" s="76"/>
      <c r="M48" s="76"/>
      <c r="N48" s="76"/>
      <c r="O48" s="76"/>
      <c r="P48" s="76"/>
      <c r="Q48" s="76"/>
      <c r="R48" s="76"/>
      <c r="S48" s="76"/>
    </row>
    <row r="49" spans="2:11">
      <c r="B49" s="332"/>
    </row>
    <row r="50" spans="2:11" ht="14.25">
      <c r="B50" s="321" t="s">
        <v>423</v>
      </c>
      <c r="C50" s="322"/>
      <c r="D50" s="322"/>
      <c r="E50" s="322"/>
      <c r="F50" s="322"/>
      <c r="G50" s="322"/>
      <c r="H50" s="322"/>
      <c r="I50" s="322"/>
      <c r="J50" s="322"/>
      <c r="K50" s="76"/>
    </row>
    <row r="51" spans="2:11">
      <c r="B51" s="76"/>
      <c r="C51" s="76"/>
      <c r="D51" s="76"/>
      <c r="E51" s="76"/>
      <c r="F51" s="76"/>
      <c r="G51" s="76"/>
      <c r="H51" s="76"/>
      <c r="I51" s="76"/>
      <c r="J51" s="76"/>
      <c r="K51" s="76"/>
    </row>
    <row r="52" spans="2:11">
      <c r="B52" s="76"/>
      <c r="C52" s="76"/>
      <c r="D52" s="76"/>
      <c r="E52" s="76"/>
      <c r="F52" s="76"/>
      <c r="G52" s="76"/>
      <c r="H52" s="76"/>
      <c r="I52" s="76"/>
      <c r="J52" s="76"/>
      <c r="K52" s="76"/>
    </row>
    <row r="53" spans="2:11">
      <c r="B53" s="76"/>
      <c r="C53" s="76"/>
      <c r="D53" s="76"/>
      <c r="E53" s="76"/>
      <c r="F53" s="76"/>
      <c r="G53" s="76"/>
      <c r="H53" s="76"/>
      <c r="I53" s="76"/>
      <c r="J53" s="76"/>
      <c r="K53" s="76"/>
    </row>
    <row r="54" spans="2:11">
      <c r="B54" s="76"/>
      <c r="C54" s="76"/>
      <c r="D54" s="76"/>
      <c r="E54" s="76"/>
      <c r="F54" s="76"/>
      <c r="G54" s="76"/>
      <c r="H54" s="76"/>
      <c r="I54" s="76"/>
      <c r="J54" s="76"/>
      <c r="K54" s="76"/>
    </row>
    <row r="55" spans="2:11">
      <c r="B55" s="76"/>
      <c r="C55" s="76"/>
      <c r="D55" s="76"/>
      <c r="E55" s="76"/>
      <c r="F55" s="76"/>
      <c r="G55" s="76"/>
      <c r="H55" s="76"/>
      <c r="I55" s="76"/>
      <c r="J55" s="76"/>
      <c r="K55" s="76"/>
    </row>
    <row r="56" spans="2:11">
      <c r="B56" s="76"/>
      <c r="C56" s="76"/>
      <c r="D56" s="76"/>
      <c r="E56" s="76"/>
      <c r="F56" s="76"/>
      <c r="G56" s="76"/>
      <c r="H56" s="76"/>
      <c r="I56" s="76"/>
      <c r="J56" s="76"/>
      <c r="K56" s="76"/>
    </row>
    <row r="57" spans="2:11">
      <c r="B57" s="76"/>
      <c r="C57" s="76"/>
      <c r="D57" s="76"/>
      <c r="E57" s="76"/>
      <c r="F57" s="76"/>
      <c r="G57" s="76"/>
      <c r="H57" s="76"/>
      <c r="I57" s="76"/>
      <c r="J57" s="76"/>
      <c r="K57" s="76"/>
    </row>
    <row r="58" spans="2:11">
      <c r="B58" s="76"/>
      <c r="C58" s="76"/>
      <c r="D58" s="76"/>
      <c r="E58" s="76"/>
      <c r="F58" s="76"/>
      <c r="G58" s="76"/>
      <c r="H58" s="76"/>
      <c r="I58" s="76"/>
      <c r="J58" s="76"/>
      <c r="K58" s="76"/>
    </row>
    <row r="59" spans="2:11">
      <c r="B59" s="76"/>
      <c r="C59" s="76"/>
      <c r="D59" s="76"/>
      <c r="E59" s="76"/>
      <c r="F59" s="76"/>
      <c r="G59" s="76"/>
      <c r="H59" s="76"/>
      <c r="I59" s="76"/>
      <c r="J59" s="76"/>
      <c r="K59" s="76"/>
    </row>
    <row r="60" spans="2:11">
      <c r="B60" s="76"/>
      <c r="C60" s="76"/>
      <c r="D60" s="76"/>
      <c r="E60" s="76"/>
      <c r="F60" s="76"/>
      <c r="G60" s="76"/>
      <c r="H60" s="76"/>
      <c r="I60" s="76"/>
      <c r="J60" s="76"/>
      <c r="K60" s="76"/>
    </row>
    <row r="61" spans="2:11">
      <c r="B61" s="76"/>
      <c r="C61" s="76"/>
      <c r="D61" s="76"/>
      <c r="E61" s="76"/>
      <c r="F61" s="76"/>
      <c r="G61" s="76"/>
      <c r="H61" s="76"/>
      <c r="I61" s="76"/>
      <c r="J61" s="76"/>
      <c r="K61" s="76"/>
    </row>
    <row r="62" spans="2:11">
      <c r="B62" s="76"/>
      <c r="C62" s="76"/>
      <c r="D62" s="76"/>
      <c r="E62" s="76"/>
      <c r="F62" s="76"/>
      <c r="G62" s="76"/>
      <c r="H62" s="76"/>
      <c r="I62" s="76"/>
      <c r="J62" s="76"/>
      <c r="K62" s="76"/>
    </row>
    <row r="63" spans="2:11">
      <c r="B63" s="76"/>
      <c r="C63" s="76"/>
      <c r="D63" s="76"/>
      <c r="E63" s="76"/>
      <c r="F63" s="76"/>
      <c r="G63" s="76"/>
      <c r="H63" s="76"/>
      <c r="I63" s="76"/>
      <c r="J63" s="76"/>
      <c r="K63" s="76"/>
    </row>
    <row r="64" spans="2:11">
      <c r="B64" s="76"/>
      <c r="C64" s="76"/>
      <c r="D64" s="76"/>
      <c r="E64" s="76"/>
      <c r="F64" s="76"/>
      <c r="G64" s="76"/>
      <c r="H64" s="76"/>
      <c r="I64" s="76"/>
      <c r="J64" s="76"/>
      <c r="K64" s="76"/>
    </row>
    <row r="65" spans="2:11">
      <c r="B65" s="76"/>
      <c r="C65" s="76"/>
      <c r="D65" s="76"/>
      <c r="E65" s="76"/>
      <c r="F65" s="76"/>
      <c r="G65" s="76"/>
      <c r="H65" s="76"/>
      <c r="I65" s="76"/>
      <c r="J65" s="76"/>
      <c r="K65" s="76"/>
    </row>
    <row r="66" spans="2:11">
      <c r="B66" s="76"/>
      <c r="C66" s="76"/>
      <c r="D66" s="76"/>
      <c r="E66" s="76"/>
      <c r="F66" s="76"/>
      <c r="G66" s="76"/>
      <c r="H66" s="76"/>
      <c r="I66" s="76"/>
      <c r="J66" s="76"/>
      <c r="K66" s="76"/>
    </row>
    <row r="67" spans="2:11">
      <c r="B67" s="76"/>
      <c r="C67" s="76"/>
      <c r="D67" s="76"/>
      <c r="E67" s="76"/>
      <c r="F67" s="76"/>
      <c r="G67" s="76"/>
      <c r="H67" s="76"/>
      <c r="I67" s="76"/>
      <c r="J67" s="76"/>
      <c r="K67" s="76"/>
    </row>
    <row r="68" spans="2:11">
      <c r="B68" s="76"/>
      <c r="C68" s="76"/>
      <c r="D68" s="76"/>
      <c r="E68" s="76"/>
      <c r="F68" s="76"/>
      <c r="G68" s="76"/>
      <c r="H68" s="76"/>
      <c r="I68" s="76"/>
      <c r="J68" s="76"/>
      <c r="K68" s="76"/>
    </row>
    <row r="69" spans="2:11">
      <c r="B69" s="76"/>
      <c r="C69" s="76"/>
      <c r="D69" s="76"/>
      <c r="E69" s="76"/>
      <c r="F69" s="76"/>
      <c r="G69" s="76"/>
      <c r="H69" s="76"/>
      <c r="I69" s="76"/>
      <c r="J69" s="76"/>
      <c r="K69" s="76"/>
    </row>
    <row r="70" spans="2:11">
      <c r="B70" s="76"/>
      <c r="C70" s="76"/>
      <c r="D70" s="76"/>
      <c r="E70" s="76"/>
      <c r="F70" s="76"/>
      <c r="G70" s="76"/>
      <c r="H70" s="76"/>
      <c r="I70" s="76"/>
      <c r="J70" s="76"/>
      <c r="K70" s="76"/>
    </row>
    <row r="71" spans="2:11">
      <c r="B71" s="76"/>
      <c r="C71" s="76"/>
      <c r="D71" s="76"/>
      <c r="E71" s="76"/>
      <c r="F71" s="76"/>
      <c r="G71" s="76"/>
      <c r="H71" s="76"/>
      <c r="I71" s="76"/>
      <c r="J71" s="76"/>
      <c r="K71" s="76"/>
    </row>
    <row r="72" spans="2:11">
      <c r="B72" s="76"/>
      <c r="C72" s="76"/>
      <c r="D72" s="76"/>
      <c r="E72" s="76"/>
      <c r="F72" s="76"/>
      <c r="G72" s="76"/>
      <c r="H72" s="76"/>
      <c r="I72" s="76"/>
      <c r="J72" s="76"/>
      <c r="K72" s="76"/>
    </row>
    <row r="74" spans="2:11" ht="14.25">
      <c r="B74" s="321" t="s">
        <v>389</v>
      </c>
      <c r="C74" s="322"/>
      <c r="D74" s="322"/>
      <c r="E74" s="322"/>
      <c r="F74" s="322"/>
      <c r="G74" s="322"/>
      <c r="H74" s="322"/>
      <c r="I74" s="322"/>
      <c r="J74" s="322"/>
      <c r="K74" s="76"/>
    </row>
    <row r="75" spans="2:11">
      <c r="B75" s="76"/>
      <c r="C75" s="76"/>
      <c r="D75" s="76"/>
      <c r="E75" s="76"/>
      <c r="F75" s="76"/>
      <c r="G75" s="76"/>
      <c r="H75" s="76"/>
      <c r="I75" s="76"/>
      <c r="J75" s="76"/>
      <c r="K75" s="76"/>
    </row>
    <row r="76" spans="2:11">
      <c r="B76" s="76"/>
      <c r="C76" s="76"/>
      <c r="D76" s="76"/>
      <c r="E76" s="76"/>
      <c r="F76" s="76"/>
      <c r="G76" s="76"/>
      <c r="H76" s="76"/>
      <c r="I76" s="76"/>
      <c r="J76" s="76"/>
      <c r="K76" s="76"/>
    </row>
    <row r="77" spans="2:11">
      <c r="B77" s="76"/>
      <c r="C77" s="76"/>
      <c r="D77" s="76"/>
      <c r="E77" s="76"/>
      <c r="F77" s="76"/>
      <c r="G77" s="76"/>
      <c r="H77" s="76"/>
      <c r="I77" s="76"/>
      <c r="J77" s="76"/>
      <c r="K77" s="76"/>
    </row>
    <row r="78" spans="2:11">
      <c r="B78" s="76"/>
      <c r="C78" s="76"/>
      <c r="D78" s="76"/>
      <c r="E78" s="76"/>
      <c r="F78" s="76"/>
      <c r="G78" s="76"/>
      <c r="H78" s="76"/>
      <c r="I78" s="76"/>
      <c r="J78" s="76"/>
      <c r="K78" s="76"/>
    </row>
    <row r="79" spans="2:11">
      <c r="B79" s="76"/>
      <c r="C79" s="76"/>
      <c r="D79" s="76"/>
      <c r="E79" s="76"/>
      <c r="F79" s="76"/>
      <c r="G79" s="76"/>
      <c r="H79" s="76"/>
      <c r="I79" s="76"/>
      <c r="J79" s="76"/>
      <c r="K79" s="76"/>
    </row>
    <row r="80" spans="2:11">
      <c r="B80" s="76"/>
      <c r="C80" s="76"/>
      <c r="D80" s="76"/>
      <c r="E80" s="76"/>
      <c r="F80" s="76"/>
      <c r="G80" s="76"/>
      <c r="H80" s="76"/>
      <c r="I80" s="76"/>
      <c r="J80" s="76"/>
      <c r="K80" s="76"/>
    </row>
    <row r="81" spans="2:11">
      <c r="B81" s="76"/>
      <c r="C81" s="76"/>
      <c r="D81" s="76"/>
      <c r="E81" s="76"/>
      <c r="F81" s="76"/>
      <c r="G81" s="76"/>
      <c r="H81" s="76"/>
      <c r="I81" s="76"/>
      <c r="J81" s="76"/>
      <c r="K81" s="76"/>
    </row>
    <row r="82" spans="2:11">
      <c r="B82" s="76"/>
      <c r="C82" s="76"/>
      <c r="D82" s="76"/>
      <c r="E82" s="76"/>
      <c r="F82" s="76"/>
      <c r="G82" s="76"/>
      <c r="H82" s="76"/>
      <c r="I82" s="76"/>
      <c r="J82" s="76"/>
      <c r="K82" s="76"/>
    </row>
    <row r="83" spans="2:11">
      <c r="B83" s="76"/>
      <c r="C83" s="76"/>
      <c r="D83" s="76"/>
      <c r="E83" s="76"/>
      <c r="F83" s="76"/>
      <c r="G83" s="76"/>
      <c r="H83" s="76"/>
      <c r="I83" s="76"/>
      <c r="J83" s="76"/>
      <c r="K83" s="76"/>
    </row>
    <row r="84" spans="2:11">
      <c r="B84" s="76"/>
      <c r="C84" s="76"/>
      <c r="D84" s="76"/>
      <c r="E84" s="76"/>
      <c r="F84" s="76"/>
      <c r="G84" s="76"/>
      <c r="H84" s="76"/>
      <c r="I84" s="76"/>
      <c r="J84" s="76"/>
      <c r="K84" s="76"/>
    </row>
    <row r="85" spans="2:11">
      <c r="B85" s="76"/>
      <c r="C85" s="76"/>
      <c r="D85" s="76"/>
      <c r="E85" s="76"/>
      <c r="F85" s="76"/>
      <c r="G85" s="76"/>
      <c r="H85" s="76"/>
      <c r="I85" s="76"/>
      <c r="J85" s="76"/>
      <c r="K85" s="76"/>
    </row>
    <row r="86" spans="2:11">
      <c r="B86" s="76"/>
      <c r="C86" s="76"/>
      <c r="D86" s="76"/>
      <c r="E86" s="76"/>
      <c r="F86" s="76"/>
      <c r="G86" s="76"/>
      <c r="H86" s="76"/>
      <c r="I86" s="76"/>
      <c r="J86" s="76"/>
      <c r="K86" s="76"/>
    </row>
    <row r="87" spans="2:11">
      <c r="B87" s="76"/>
      <c r="C87" s="76"/>
      <c r="D87" s="76"/>
      <c r="E87" s="76"/>
      <c r="F87" s="76"/>
      <c r="G87" s="76"/>
      <c r="H87" s="76"/>
      <c r="I87" s="76"/>
      <c r="J87" s="76"/>
      <c r="K87" s="76"/>
    </row>
    <row r="88" spans="2:11">
      <c r="B88" s="76"/>
      <c r="C88" s="76"/>
      <c r="D88" s="76"/>
      <c r="E88" s="76"/>
      <c r="F88" s="76"/>
      <c r="G88" s="76"/>
      <c r="H88" s="76"/>
      <c r="I88" s="76"/>
      <c r="J88" s="76"/>
      <c r="K88" s="76"/>
    </row>
    <row r="89" spans="2:11">
      <c r="B89" s="76"/>
      <c r="C89" s="76"/>
      <c r="D89" s="76"/>
      <c r="E89" s="76"/>
      <c r="F89" s="76"/>
      <c r="G89" s="76"/>
      <c r="H89" s="76"/>
      <c r="I89" s="76"/>
      <c r="J89" s="76"/>
      <c r="K89" s="76"/>
    </row>
    <row r="90" spans="2:11">
      <c r="B90" s="76"/>
      <c r="C90" s="76"/>
      <c r="D90" s="76"/>
      <c r="E90" s="76"/>
      <c r="F90" s="76"/>
      <c r="G90" s="76"/>
      <c r="H90" s="76"/>
      <c r="I90" s="76"/>
      <c r="J90" s="76"/>
      <c r="K90" s="76"/>
    </row>
    <row r="91" spans="2:11">
      <c r="B91" s="76"/>
      <c r="C91" s="76"/>
      <c r="D91" s="76"/>
      <c r="E91" s="76"/>
      <c r="F91" s="76"/>
      <c r="G91" s="76"/>
      <c r="H91" s="76"/>
      <c r="I91" s="76"/>
      <c r="J91" s="76"/>
      <c r="K91" s="76"/>
    </row>
    <row r="92" spans="2:11">
      <c r="B92" s="76"/>
      <c r="C92" s="76"/>
      <c r="D92" s="76"/>
      <c r="E92" s="76"/>
      <c r="F92" s="76"/>
      <c r="G92" s="76"/>
      <c r="H92" s="76"/>
      <c r="I92" s="76"/>
      <c r="J92" s="76"/>
      <c r="K92" s="76"/>
    </row>
    <row r="93" spans="2:11">
      <c r="B93" s="76"/>
      <c r="C93" s="76"/>
      <c r="D93" s="76"/>
      <c r="E93" s="76"/>
      <c r="F93" s="76"/>
      <c r="G93" s="76"/>
      <c r="H93" s="76"/>
      <c r="I93" s="76"/>
      <c r="J93" s="76"/>
      <c r="K93" s="76"/>
    </row>
    <row r="94" spans="2:11">
      <c r="B94" s="76"/>
      <c r="C94" s="76"/>
      <c r="D94" s="76"/>
      <c r="E94" s="76"/>
      <c r="F94" s="76"/>
      <c r="G94" s="76"/>
      <c r="H94" s="76"/>
      <c r="I94" s="76"/>
      <c r="J94" s="76"/>
      <c r="K94" s="76"/>
    </row>
    <row r="95" spans="2:11">
      <c r="B95" s="76"/>
      <c r="C95" s="76"/>
      <c r="D95" s="76"/>
      <c r="E95" s="76"/>
      <c r="F95" s="76"/>
      <c r="G95" s="76"/>
      <c r="H95" s="76"/>
      <c r="I95" s="76"/>
      <c r="J95" s="76"/>
      <c r="K95" s="76"/>
    </row>
    <row r="96" spans="2:11">
      <c r="B96" s="76"/>
      <c r="C96" s="76"/>
      <c r="D96" s="76"/>
      <c r="E96" s="76"/>
      <c r="F96" s="76"/>
      <c r="G96" s="76"/>
      <c r="H96" s="76"/>
      <c r="I96" s="76"/>
      <c r="J96" s="76"/>
      <c r="K96" s="76"/>
    </row>
    <row r="97" spans="2:11">
      <c r="B97" s="332"/>
    </row>
    <row r="98" spans="2:11" ht="14.25">
      <c r="B98" s="321" t="s">
        <v>424</v>
      </c>
      <c r="C98" s="322"/>
      <c r="D98" s="322"/>
      <c r="E98" s="322"/>
      <c r="F98" s="322"/>
      <c r="G98" s="322"/>
      <c r="H98" s="322"/>
      <c r="I98" s="322"/>
      <c r="J98" s="322"/>
      <c r="K98" s="76"/>
    </row>
    <row r="99" spans="2:11">
      <c r="B99" s="76"/>
      <c r="C99" s="76"/>
      <c r="D99" s="76"/>
      <c r="E99" s="76"/>
      <c r="F99" s="76"/>
      <c r="G99" s="76"/>
      <c r="H99" s="76"/>
      <c r="I99" s="76"/>
      <c r="J99" s="76"/>
      <c r="K99" s="76"/>
    </row>
    <row r="100" spans="2:11">
      <c r="B100" s="76"/>
      <c r="C100" s="76"/>
      <c r="D100" s="76"/>
      <c r="E100" s="76"/>
      <c r="F100" s="76"/>
      <c r="G100" s="76"/>
      <c r="H100" s="76"/>
      <c r="I100" s="76"/>
      <c r="J100" s="76"/>
      <c r="K100" s="76"/>
    </row>
    <row r="101" spans="2:11">
      <c r="B101" s="76"/>
      <c r="C101" s="76"/>
      <c r="D101" s="76"/>
      <c r="E101" s="76"/>
      <c r="F101" s="76"/>
      <c r="G101" s="76"/>
      <c r="H101" s="76"/>
      <c r="I101" s="76"/>
      <c r="J101" s="76"/>
      <c r="K101" s="76"/>
    </row>
    <row r="102" spans="2:11">
      <c r="B102" s="76"/>
      <c r="C102" s="76"/>
      <c r="D102" s="76"/>
      <c r="E102" s="76"/>
      <c r="F102" s="76"/>
      <c r="G102" s="76"/>
      <c r="H102" s="76"/>
      <c r="I102" s="76"/>
      <c r="J102" s="76"/>
      <c r="K102" s="76"/>
    </row>
    <row r="103" spans="2:11">
      <c r="B103" s="76"/>
      <c r="C103" s="76"/>
      <c r="D103" s="76"/>
      <c r="E103" s="76"/>
      <c r="F103" s="76"/>
      <c r="G103" s="76"/>
      <c r="H103" s="76"/>
      <c r="I103" s="76"/>
      <c r="J103" s="76"/>
      <c r="K103" s="76"/>
    </row>
    <row r="104" spans="2:11">
      <c r="B104" s="76"/>
      <c r="C104" s="76"/>
      <c r="D104" s="76"/>
      <c r="E104" s="76"/>
      <c r="F104" s="76"/>
      <c r="G104" s="76"/>
      <c r="H104" s="76"/>
      <c r="I104" s="76"/>
      <c r="J104" s="76"/>
      <c r="K104" s="76"/>
    </row>
    <row r="105" spans="2:11">
      <c r="B105" s="76"/>
      <c r="C105" s="76"/>
      <c r="D105" s="76"/>
      <c r="E105" s="76"/>
      <c r="F105" s="76"/>
      <c r="G105" s="76"/>
      <c r="H105" s="76"/>
      <c r="I105" s="76"/>
      <c r="J105" s="76"/>
      <c r="K105" s="76"/>
    </row>
    <row r="106" spans="2:11">
      <c r="B106" s="76"/>
      <c r="C106" s="76"/>
      <c r="D106" s="76"/>
      <c r="E106" s="76"/>
      <c r="F106" s="76"/>
      <c r="G106" s="76"/>
      <c r="H106" s="76"/>
      <c r="I106" s="76"/>
      <c r="J106" s="76"/>
      <c r="K106" s="76"/>
    </row>
    <row r="107" spans="2:11">
      <c r="B107" s="76"/>
      <c r="C107" s="76"/>
      <c r="D107" s="76"/>
      <c r="E107" s="76"/>
      <c r="F107" s="76"/>
      <c r="G107" s="76"/>
      <c r="H107" s="76"/>
      <c r="I107" s="76"/>
      <c r="J107" s="76"/>
      <c r="K107" s="76"/>
    </row>
    <row r="108" spans="2:11">
      <c r="B108" s="76"/>
      <c r="C108" s="76"/>
      <c r="D108" s="76"/>
      <c r="E108" s="76"/>
      <c r="F108" s="76"/>
      <c r="G108" s="76"/>
      <c r="H108" s="76"/>
      <c r="I108" s="76"/>
      <c r="J108" s="76"/>
      <c r="K108" s="76"/>
    </row>
    <row r="109" spans="2:11">
      <c r="B109" s="76"/>
      <c r="C109" s="76"/>
      <c r="D109" s="76"/>
      <c r="E109" s="76"/>
      <c r="F109" s="76"/>
      <c r="G109" s="76"/>
      <c r="H109" s="76"/>
      <c r="I109" s="76"/>
      <c r="J109" s="76"/>
      <c r="K109" s="76"/>
    </row>
    <row r="110" spans="2:11">
      <c r="B110" s="76"/>
      <c r="C110" s="76"/>
      <c r="D110" s="76"/>
      <c r="E110" s="76"/>
      <c r="F110" s="76"/>
      <c r="G110" s="76"/>
      <c r="H110" s="76"/>
      <c r="I110" s="76"/>
      <c r="J110" s="76"/>
      <c r="K110" s="76"/>
    </row>
    <row r="111" spans="2:11">
      <c r="B111" s="76"/>
      <c r="C111" s="76"/>
      <c r="D111" s="76"/>
      <c r="E111" s="76"/>
      <c r="F111" s="76"/>
      <c r="G111" s="76"/>
      <c r="H111" s="76"/>
      <c r="I111" s="76"/>
      <c r="J111" s="76"/>
      <c r="K111" s="76"/>
    </row>
    <row r="112" spans="2:11">
      <c r="B112" s="76"/>
      <c r="C112" s="76"/>
      <c r="D112" s="76"/>
      <c r="E112" s="76"/>
      <c r="F112" s="76"/>
      <c r="G112" s="76"/>
      <c r="H112" s="76"/>
      <c r="I112" s="76"/>
      <c r="J112" s="76"/>
      <c r="K112" s="76"/>
    </row>
    <row r="113" spans="2:11">
      <c r="B113" s="76"/>
      <c r="C113" s="76"/>
      <c r="D113" s="76"/>
      <c r="E113" s="76"/>
      <c r="F113" s="76"/>
      <c r="G113" s="76"/>
      <c r="H113" s="76"/>
      <c r="I113" s="76"/>
      <c r="J113" s="76"/>
      <c r="K113" s="76"/>
    </row>
    <row r="114" spans="2:11">
      <c r="B114" s="76"/>
      <c r="C114" s="76"/>
      <c r="D114" s="76"/>
      <c r="E114" s="76"/>
      <c r="F114" s="76"/>
      <c r="G114" s="76"/>
      <c r="H114" s="76"/>
      <c r="I114" s="76"/>
      <c r="J114" s="76"/>
      <c r="K114" s="76"/>
    </row>
    <row r="115" spans="2:11">
      <c r="B115" s="76"/>
      <c r="C115" s="76"/>
      <c r="D115" s="76"/>
      <c r="E115" s="76"/>
      <c r="F115" s="76"/>
      <c r="G115" s="76"/>
      <c r="H115" s="76"/>
      <c r="I115" s="76"/>
      <c r="J115" s="76"/>
      <c r="K115" s="76"/>
    </row>
    <row r="116" spans="2:11">
      <c r="B116" s="76"/>
      <c r="C116" s="76"/>
      <c r="D116" s="76"/>
      <c r="E116" s="76"/>
      <c r="F116" s="76"/>
      <c r="G116" s="76"/>
      <c r="H116" s="76"/>
      <c r="I116" s="76"/>
      <c r="J116" s="76"/>
      <c r="K116" s="76"/>
    </row>
    <row r="117" spans="2:11">
      <c r="B117" s="76"/>
      <c r="C117" s="76"/>
      <c r="D117" s="76"/>
      <c r="E117" s="76"/>
      <c r="F117" s="76"/>
      <c r="G117" s="76"/>
      <c r="H117" s="76"/>
      <c r="I117" s="76"/>
      <c r="J117" s="76"/>
      <c r="K117" s="76"/>
    </row>
    <row r="118" spans="2:11">
      <c r="B118" s="76"/>
      <c r="C118" s="76"/>
      <c r="D118" s="76"/>
      <c r="E118" s="76"/>
      <c r="F118" s="76"/>
      <c r="G118" s="76"/>
      <c r="H118" s="76"/>
      <c r="I118" s="76"/>
      <c r="J118" s="76"/>
      <c r="K118" s="76"/>
    </row>
    <row r="119" spans="2:11">
      <c r="B119" s="76"/>
      <c r="C119" s="76"/>
      <c r="D119" s="76"/>
      <c r="E119" s="76"/>
      <c r="F119" s="76"/>
      <c r="G119" s="76"/>
      <c r="H119" s="76"/>
      <c r="I119" s="76"/>
      <c r="J119" s="76"/>
      <c r="K119" s="76"/>
    </row>
    <row r="120" spans="2:11">
      <c r="B120" s="76"/>
      <c r="C120" s="76"/>
      <c r="D120" s="76"/>
      <c r="E120" s="76"/>
      <c r="F120" s="76"/>
      <c r="G120" s="76"/>
      <c r="H120" s="76"/>
      <c r="I120" s="76"/>
      <c r="J120" s="76"/>
      <c r="K120" s="76"/>
    </row>
    <row r="121" spans="2:11">
      <c r="B121" s="332"/>
    </row>
    <row r="122" spans="2:11" s="320" customFormat="1" ht="18" customHeight="1">
      <c r="B122" s="321" t="s">
        <v>387</v>
      </c>
      <c r="C122" s="322"/>
      <c r="D122" s="322"/>
      <c r="E122" s="322"/>
      <c r="F122" s="322"/>
      <c r="G122" s="322"/>
      <c r="H122" s="322"/>
      <c r="I122" s="322"/>
      <c r="J122" s="322"/>
      <c r="K122" s="322"/>
    </row>
    <row r="123" spans="2:11">
      <c r="B123" s="76"/>
      <c r="C123" s="76"/>
      <c r="D123" s="76"/>
      <c r="E123" s="76"/>
      <c r="F123" s="76"/>
      <c r="G123" s="76"/>
      <c r="H123" s="76"/>
      <c r="I123" s="76"/>
      <c r="J123" s="76"/>
      <c r="K123" s="76"/>
    </row>
    <row r="124" spans="2:11">
      <c r="B124" s="76"/>
      <c r="C124" s="76"/>
      <c r="D124" s="76"/>
      <c r="E124" s="76"/>
      <c r="F124" s="76"/>
      <c r="G124" s="76"/>
      <c r="H124" s="76"/>
      <c r="I124" s="76"/>
      <c r="J124" s="76"/>
      <c r="K124" s="76"/>
    </row>
    <row r="125" spans="2:11">
      <c r="B125" s="76"/>
      <c r="C125" s="76"/>
      <c r="D125" s="76"/>
      <c r="E125" s="76"/>
      <c r="F125" s="76"/>
      <c r="G125" s="76"/>
      <c r="H125" s="76"/>
      <c r="I125" s="76"/>
      <c r="J125" s="76"/>
      <c r="K125" s="76"/>
    </row>
    <row r="126" spans="2:11">
      <c r="B126" s="76"/>
      <c r="C126" s="76"/>
      <c r="D126" s="76"/>
      <c r="E126" s="76"/>
      <c r="F126" s="76"/>
      <c r="G126" s="76"/>
      <c r="H126" s="76"/>
      <c r="I126" s="76"/>
      <c r="J126" s="76"/>
      <c r="K126" s="76"/>
    </row>
    <row r="127" spans="2:11">
      <c r="B127" s="76"/>
      <c r="C127" s="76"/>
      <c r="D127" s="76"/>
      <c r="E127" s="76"/>
      <c r="F127" s="76"/>
      <c r="G127" s="76"/>
      <c r="H127" s="76"/>
      <c r="I127" s="76"/>
      <c r="J127" s="76"/>
      <c r="K127" s="76"/>
    </row>
    <row r="128" spans="2:11">
      <c r="B128" s="76"/>
      <c r="C128" s="76"/>
      <c r="D128" s="76"/>
      <c r="E128" s="76"/>
      <c r="F128" s="76"/>
      <c r="G128" s="76"/>
      <c r="H128" s="76"/>
      <c r="I128" s="76"/>
      <c r="J128" s="76"/>
      <c r="K128" s="76"/>
    </row>
    <row r="129" spans="2:11">
      <c r="B129" s="76"/>
      <c r="C129" s="76"/>
      <c r="D129" s="76"/>
      <c r="E129" s="76"/>
      <c r="F129" s="76"/>
      <c r="G129" s="76"/>
      <c r="H129" s="76"/>
      <c r="I129" s="76"/>
      <c r="J129" s="76"/>
      <c r="K129" s="76"/>
    </row>
    <row r="130" spans="2:11">
      <c r="B130" s="76"/>
      <c r="C130" s="76"/>
      <c r="D130" s="76"/>
      <c r="E130" s="76"/>
      <c r="F130" s="76"/>
      <c r="G130" s="76"/>
      <c r="H130" s="76"/>
      <c r="I130" s="76"/>
      <c r="J130" s="76"/>
      <c r="K130" s="76"/>
    </row>
    <row r="131" spans="2:11">
      <c r="B131" s="76"/>
      <c r="C131" s="76"/>
      <c r="D131" s="76"/>
      <c r="E131" s="76"/>
      <c r="F131" s="76"/>
      <c r="G131" s="76"/>
      <c r="H131" s="76"/>
      <c r="I131" s="76"/>
      <c r="J131" s="76"/>
      <c r="K131" s="76"/>
    </row>
    <row r="132" spans="2:11">
      <c r="B132" s="76"/>
      <c r="C132" s="76"/>
      <c r="D132" s="76"/>
      <c r="E132" s="76"/>
      <c r="F132" s="76"/>
      <c r="G132" s="76"/>
      <c r="H132" s="76"/>
      <c r="I132" s="76"/>
      <c r="J132" s="76"/>
      <c r="K132" s="76"/>
    </row>
    <row r="133" spans="2:11">
      <c r="B133" s="76"/>
      <c r="C133" s="76"/>
      <c r="D133" s="76"/>
      <c r="E133" s="76"/>
      <c r="F133" s="76"/>
      <c r="G133" s="76"/>
      <c r="H133" s="76"/>
      <c r="I133" s="76"/>
      <c r="J133" s="76"/>
      <c r="K133" s="76"/>
    </row>
    <row r="134" spans="2:11">
      <c r="B134" s="76"/>
      <c r="C134" s="76"/>
      <c r="D134" s="76"/>
      <c r="E134" s="76"/>
      <c r="F134" s="76"/>
      <c r="G134" s="76"/>
      <c r="H134" s="76"/>
      <c r="I134" s="76"/>
      <c r="J134" s="76"/>
      <c r="K134" s="76"/>
    </row>
    <row r="135" spans="2:11">
      <c r="B135" s="76"/>
      <c r="C135" s="76"/>
      <c r="D135" s="76"/>
      <c r="E135" s="76"/>
      <c r="F135" s="76"/>
      <c r="G135" s="76"/>
      <c r="H135" s="76"/>
      <c r="I135" s="76"/>
      <c r="J135" s="76"/>
      <c r="K135" s="76"/>
    </row>
    <row r="136" spans="2:11">
      <c r="B136" s="76"/>
      <c r="C136" s="76"/>
      <c r="D136" s="76"/>
      <c r="E136" s="76"/>
      <c r="F136" s="76"/>
      <c r="G136" s="76"/>
      <c r="H136" s="76"/>
      <c r="I136" s="76"/>
      <c r="J136" s="76"/>
      <c r="K136" s="76"/>
    </row>
    <row r="137" spans="2:11">
      <c r="B137" s="76"/>
      <c r="C137" s="76"/>
      <c r="D137" s="76"/>
      <c r="E137" s="76"/>
      <c r="F137" s="76"/>
      <c r="G137" s="76"/>
      <c r="H137" s="76"/>
      <c r="I137" s="76"/>
      <c r="J137" s="76"/>
      <c r="K137" s="76"/>
    </row>
    <row r="138" spans="2:11">
      <c r="B138" s="76"/>
      <c r="C138" s="76"/>
      <c r="D138" s="76"/>
      <c r="E138" s="76"/>
      <c r="F138" s="76"/>
      <c r="G138" s="76"/>
      <c r="H138" s="76"/>
      <c r="I138" s="76"/>
      <c r="J138" s="76"/>
      <c r="K138" s="76"/>
    </row>
    <row r="139" spans="2:11">
      <c r="B139" s="76"/>
      <c r="C139" s="76"/>
      <c r="D139" s="76"/>
      <c r="E139" s="76"/>
      <c r="F139" s="76"/>
      <c r="G139" s="76"/>
      <c r="H139" s="76"/>
      <c r="I139" s="76"/>
      <c r="J139" s="76"/>
      <c r="K139" s="76"/>
    </row>
    <row r="140" spans="2:11">
      <c r="B140" s="76"/>
      <c r="C140" s="76"/>
      <c r="D140" s="76"/>
      <c r="E140" s="76"/>
      <c r="F140" s="76"/>
      <c r="G140" s="76"/>
      <c r="H140" s="76"/>
      <c r="I140" s="76"/>
      <c r="J140" s="76"/>
      <c r="K140" s="76"/>
    </row>
    <row r="141" spans="2:11">
      <c r="B141" s="76"/>
      <c r="C141" s="76"/>
      <c r="D141" s="76"/>
      <c r="E141" s="76"/>
      <c r="F141" s="76"/>
      <c r="G141" s="76"/>
      <c r="H141" s="76"/>
      <c r="I141" s="76"/>
      <c r="J141" s="76"/>
      <c r="K141" s="76"/>
    </row>
    <row r="142" spans="2:11">
      <c r="B142" s="76"/>
      <c r="C142" s="76"/>
      <c r="D142" s="76"/>
      <c r="E142" s="76"/>
      <c r="F142" s="76"/>
      <c r="G142" s="76"/>
      <c r="H142" s="76"/>
      <c r="I142" s="76"/>
      <c r="J142" s="76"/>
      <c r="K142" s="76"/>
    </row>
    <row r="143" spans="2:11">
      <c r="B143" s="76"/>
      <c r="C143" s="76"/>
      <c r="D143" s="76"/>
      <c r="E143" s="76"/>
      <c r="F143" s="76"/>
      <c r="G143" s="76"/>
      <c r="H143" s="76"/>
      <c r="I143" s="76"/>
      <c r="J143" s="76"/>
      <c r="K143" s="76"/>
    </row>
    <row r="144" spans="2:11">
      <c r="B144" s="76"/>
      <c r="C144" s="76"/>
      <c r="D144" s="76"/>
      <c r="E144" s="76"/>
      <c r="F144" s="76"/>
      <c r="G144" s="76"/>
      <c r="H144" s="76"/>
      <c r="I144" s="76"/>
      <c r="J144" s="76"/>
      <c r="K144" s="76"/>
    </row>
    <row r="145" spans="2:11">
      <c r="B145" s="76"/>
      <c r="C145" s="76"/>
      <c r="D145" s="76"/>
      <c r="E145" s="76"/>
      <c r="F145" s="76"/>
      <c r="G145" s="76"/>
      <c r="H145" s="76"/>
      <c r="I145" s="76"/>
      <c r="J145" s="76"/>
      <c r="K145" s="76"/>
    </row>
    <row r="146" spans="2:11">
      <c r="B146" s="76"/>
      <c r="C146" s="76"/>
      <c r="D146" s="76"/>
      <c r="E146" s="76"/>
      <c r="F146" s="76"/>
      <c r="G146" s="76"/>
      <c r="H146" s="76"/>
      <c r="I146" s="76"/>
      <c r="J146" s="76"/>
      <c r="K146" s="76"/>
    </row>
    <row r="148" spans="2:11" ht="14.25">
      <c r="B148" s="331" t="s">
        <v>390</v>
      </c>
      <c r="C148" s="322"/>
      <c r="D148" s="322"/>
      <c r="E148" s="322"/>
      <c r="F148" s="322"/>
      <c r="G148" s="322"/>
      <c r="H148" s="322"/>
      <c r="I148" s="322"/>
      <c r="J148" s="322"/>
      <c r="K148" s="322"/>
    </row>
    <row r="149" spans="2:11">
      <c r="B149" s="76"/>
      <c r="C149" s="76"/>
      <c r="D149" s="76"/>
      <c r="E149" s="76"/>
      <c r="F149" s="76"/>
      <c r="G149" s="76"/>
      <c r="H149" s="76"/>
      <c r="I149" s="76"/>
      <c r="J149" s="76"/>
      <c r="K149" s="76"/>
    </row>
    <row r="150" spans="2:11">
      <c r="B150" s="76"/>
      <c r="C150" s="76"/>
      <c r="D150" s="76"/>
      <c r="E150" s="76"/>
      <c r="F150" s="76"/>
      <c r="G150" s="76"/>
      <c r="H150" s="76"/>
      <c r="I150" s="76"/>
      <c r="J150" s="76"/>
      <c r="K150" s="76"/>
    </row>
    <row r="151" spans="2:11">
      <c r="B151" s="76"/>
      <c r="C151" s="76"/>
      <c r="D151" s="76"/>
      <c r="E151" s="76"/>
      <c r="F151" s="76"/>
      <c r="G151" s="76"/>
      <c r="H151" s="76"/>
      <c r="I151" s="76"/>
      <c r="J151" s="76"/>
      <c r="K151" s="76"/>
    </row>
    <row r="152" spans="2:11">
      <c r="B152" s="76"/>
      <c r="C152" s="76"/>
      <c r="D152" s="76"/>
      <c r="E152" s="76"/>
      <c r="F152" s="76"/>
      <c r="G152" s="76"/>
      <c r="H152" s="76"/>
      <c r="I152" s="76"/>
      <c r="J152" s="76"/>
      <c r="K152" s="76"/>
    </row>
    <row r="153" spans="2:11">
      <c r="B153" s="76"/>
      <c r="C153" s="76"/>
      <c r="D153" s="76"/>
      <c r="E153" s="76"/>
      <c r="F153" s="76"/>
      <c r="G153" s="76"/>
      <c r="H153" s="76"/>
      <c r="I153" s="76"/>
      <c r="J153" s="76"/>
      <c r="K153" s="76"/>
    </row>
    <row r="154" spans="2:11">
      <c r="B154" s="76"/>
      <c r="C154" s="76"/>
      <c r="D154" s="76"/>
      <c r="E154" s="76"/>
      <c r="F154" s="76"/>
      <c r="G154" s="76"/>
      <c r="H154" s="76"/>
      <c r="I154" s="76"/>
      <c r="J154" s="76"/>
      <c r="K154" s="76"/>
    </row>
    <row r="155" spans="2:11">
      <c r="B155" s="76"/>
      <c r="C155" s="76"/>
      <c r="D155" s="76"/>
      <c r="E155" s="76"/>
      <c r="F155" s="76"/>
      <c r="G155" s="76"/>
      <c r="H155" s="76"/>
      <c r="I155" s="76"/>
      <c r="J155" s="76"/>
      <c r="K155" s="76"/>
    </row>
    <row r="156" spans="2:11">
      <c r="B156" s="76"/>
      <c r="C156" s="76"/>
      <c r="D156" s="76"/>
      <c r="E156" s="76"/>
      <c r="F156" s="76"/>
      <c r="G156" s="76"/>
      <c r="H156" s="76"/>
      <c r="I156" s="76"/>
      <c r="J156" s="76"/>
      <c r="K156" s="76"/>
    </row>
    <row r="157" spans="2:11">
      <c r="B157" s="76"/>
      <c r="C157" s="76"/>
      <c r="D157" s="76"/>
      <c r="E157" s="76"/>
      <c r="F157" s="76"/>
      <c r="G157" s="76"/>
      <c r="H157" s="76"/>
      <c r="I157" s="76"/>
      <c r="J157" s="76"/>
      <c r="K157" s="76"/>
    </row>
    <row r="158" spans="2:11">
      <c r="B158" s="76"/>
      <c r="C158" s="76"/>
      <c r="D158" s="76"/>
      <c r="E158" s="76"/>
      <c r="F158" s="76"/>
      <c r="G158" s="76"/>
      <c r="H158" s="76"/>
      <c r="I158" s="76"/>
      <c r="J158" s="76"/>
      <c r="K158" s="76"/>
    </row>
    <row r="159" spans="2:11">
      <c r="B159" s="76"/>
      <c r="C159" s="76"/>
      <c r="D159" s="76"/>
      <c r="E159" s="76"/>
      <c r="F159" s="76"/>
      <c r="G159" s="76"/>
      <c r="H159" s="76"/>
      <c r="I159" s="76"/>
      <c r="J159" s="76"/>
      <c r="K159" s="76"/>
    </row>
    <row r="160" spans="2:11">
      <c r="B160" s="76"/>
      <c r="C160" s="76"/>
      <c r="D160" s="76"/>
      <c r="E160" s="76"/>
      <c r="F160" s="76"/>
      <c r="G160" s="76"/>
      <c r="H160" s="76"/>
      <c r="I160" s="76"/>
      <c r="J160" s="76"/>
      <c r="K160" s="76"/>
    </row>
    <row r="161" spans="1:11">
      <c r="B161" s="76"/>
      <c r="C161" s="76"/>
      <c r="D161" s="76"/>
      <c r="E161" s="76"/>
      <c r="F161" s="76"/>
      <c r="G161" s="76"/>
      <c r="H161" s="76"/>
      <c r="I161" s="76"/>
      <c r="J161" s="76"/>
      <c r="K161" s="76"/>
    </row>
    <row r="162" spans="1:11">
      <c r="B162" s="76"/>
      <c r="C162" s="76"/>
      <c r="D162" s="76"/>
      <c r="E162" s="76"/>
      <c r="F162" s="76"/>
      <c r="G162" s="76"/>
      <c r="H162" s="76"/>
      <c r="I162" s="76"/>
      <c r="J162" s="76"/>
      <c r="K162" s="76"/>
    </row>
    <row r="163" spans="1:11">
      <c r="B163" s="76"/>
      <c r="C163" s="76"/>
      <c r="D163" s="76"/>
      <c r="E163" s="76"/>
      <c r="F163" s="76"/>
      <c r="G163" s="76"/>
      <c r="H163" s="76"/>
      <c r="I163" s="76"/>
      <c r="J163" s="76"/>
      <c r="K163" s="76"/>
    </row>
    <row r="164" spans="1:11">
      <c r="B164" s="76"/>
      <c r="C164" s="76"/>
      <c r="D164" s="76"/>
      <c r="E164" s="76"/>
      <c r="F164" s="76"/>
      <c r="G164" s="76"/>
      <c r="H164" s="76"/>
      <c r="I164" s="76"/>
      <c r="J164" s="76"/>
      <c r="K164" s="76"/>
    </row>
    <row r="165" spans="1:11">
      <c r="B165" s="76"/>
      <c r="C165" s="76"/>
      <c r="D165" s="76"/>
      <c r="E165" s="76"/>
      <c r="F165" s="76"/>
      <c r="G165" s="76"/>
      <c r="H165" s="76"/>
      <c r="I165" s="76"/>
      <c r="J165" s="76"/>
      <c r="K165" s="76"/>
    </row>
    <row r="166" spans="1:11">
      <c r="B166" s="76"/>
      <c r="C166" s="76"/>
      <c r="D166" s="76"/>
      <c r="E166" s="76"/>
      <c r="F166" s="76"/>
      <c r="G166" s="76"/>
      <c r="H166" s="76"/>
      <c r="I166" s="76"/>
      <c r="J166" s="76"/>
      <c r="K166" s="76"/>
    </row>
    <row r="168" spans="1:11" ht="14.25">
      <c r="A168" s="320"/>
      <c r="B168" s="321" t="s">
        <v>399</v>
      </c>
      <c r="C168" s="322"/>
      <c r="D168" s="322"/>
      <c r="E168" s="322"/>
      <c r="F168" s="322"/>
      <c r="G168" s="322"/>
      <c r="H168" s="322"/>
      <c r="I168" s="322"/>
      <c r="J168" s="322"/>
      <c r="K168" s="322"/>
    </row>
    <row r="169" spans="1:11">
      <c r="B169" s="76"/>
      <c r="C169" s="76"/>
      <c r="D169" s="76"/>
      <c r="E169" s="76"/>
      <c r="F169" s="76"/>
      <c r="G169" s="76"/>
      <c r="H169" s="76"/>
      <c r="I169" s="76"/>
      <c r="J169" s="76"/>
      <c r="K169" s="76"/>
    </row>
    <row r="170" spans="1:11">
      <c r="B170" s="76"/>
      <c r="C170" s="76"/>
      <c r="D170" s="76"/>
      <c r="E170" s="76"/>
      <c r="F170" s="76"/>
      <c r="G170" s="76"/>
      <c r="H170" s="76"/>
      <c r="I170" s="76"/>
      <c r="J170" s="76"/>
      <c r="K170" s="76"/>
    </row>
    <row r="171" spans="1:11">
      <c r="B171" s="76"/>
      <c r="C171" s="76"/>
      <c r="D171" s="76"/>
      <c r="E171" s="76"/>
      <c r="F171" s="76"/>
      <c r="G171" s="76"/>
      <c r="H171" s="76"/>
      <c r="I171" s="76"/>
      <c r="J171" s="76"/>
      <c r="K171" s="76"/>
    </row>
    <row r="172" spans="1:11">
      <c r="B172" s="76"/>
      <c r="C172" s="76"/>
      <c r="D172" s="76"/>
      <c r="E172" s="76"/>
      <c r="F172" s="76"/>
      <c r="G172" s="76"/>
      <c r="H172" s="76"/>
      <c r="I172" s="76"/>
      <c r="J172" s="76"/>
      <c r="K172" s="76"/>
    </row>
    <row r="173" spans="1:11">
      <c r="B173" s="76"/>
      <c r="C173" s="76"/>
      <c r="D173" s="76"/>
      <c r="E173" s="76"/>
      <c r="F173" s="76"/>
      <c r="G173" s="76"/>
      <c r="H173" s="76"/>
      <c r="I173" s="76"/>
      <c r="J173" s="76"/>
      <c r="K173" s="76"/>
    </row>
    <row r="174" spans="1:11">
      <c r="B174" s="76"/>
      <c r="C174" s="76"/>
      <c r="D174" s="76"/>
      <c r="E174" s="76"/>
      <c r="F174" s="76"/>
      <c r="G174" s="76"/>
      <c r="H174" s="76"/>
      <c r="I174" s="76"/>
      <c r="J174" s="76"/>
      <c r="K174" s="76"/>
    </row>
    <row r="175" spans="1:11">
      <c r="B175" s="76"/>
      <c r="C175" s="76"/>
      <c r="D175" s="76"/>
      <c r="E175" s="76"/>
      <c r="F175" s="76"/>
      <c r="G175" s="76"/>
      <c r="H175" s="76"/>
      <c r="I175" s="76"/>
      <c r="J175" s="76"/>
      <c r="K175" s="76"/>
    </row>
    <row r="176" spans="1:11">
      <c r="B176" s="76"/>
      <c r="C176" s="76"/>
      <c r="D176" s="76"/>
      <c r="E176" s="76"/>
      <c r="F176" s="76"/>
      <c r="G176" s="76"/>
      <c r="H176" s="76"/>
      <c r="I176" s="76"/>
      <c r="J176" s="76"/>
      <c r="K176" s="76"/>
    </row>
    <row r="177" spans="2:11">
      <c r="B177" s="76"/>
      <c r="C177" s="76"/>
      <c r="D177" s="76"/>
      <c r="E177" s="76"/>
      <c r="F177" s="76"/>
      <c r="G177" s="76"/>
      <c r="H177" s="76"/>
      <c r="I177" s="76"/>
      <c r="J177" s="76"/>
      <c r="K177" s="76"/>
    </row>
    <row r="178" spans="2:11">
      <c r="B178" s="76"/>
      <c r="C178" s="76"/>
      <c r="D178" s="76"/>
      <c r="E178" s="76"/>
      <c r="F178" s="76"/>
      <c r="G178" s="76"/>
      <c r="H178" s="76"/>
      <c r="I178" s="76"/>
      <c r="J178" s="76"/>
      <c r="K178" s="76"/>
    </row>
    <row r="179" spans="2:11">
      <c r="B179" s="76"/>
      <c r="C179" s="76"/>
      <c r="D179" s="76"/>
      <c r="E179" s="76"/>
      <c r="F179" s="76"/>
      <c r="G179" s="76"/>
      <c r="H179" s="76"/>
      <c r="I179" s="76"/>
      <c r="J179" s="76"/>
      <c r="K179" s="76"/>
    </row>
    <row r="180" spans="2:11">
      <c r="B180" s="76"/>
      <c r="C180" s="76"/>
      <c r="D180" s="76"/>
      <c r="E180" s="76"/>
      <c r="F180" s="76"/>
      <c r="G180" s="76"/>
      <c r="H180" s="76"/>
      <c r="I180" s="76"/>
      <c r="J180" s="76"/>
      <c r="K180" s="76"/>
    </row>
    <row r="181" spans="2:11">
      <c r="B181" s="76"/>
      <c r="C181" s="76"/>
      <c r="D181" s="76"/>
      <c r="E181" s="76"/>
      <c r="F181" s="76"/>
      <c r="G181" s="76"/>
      <c r="H181" s="76"/>
      <c r="I181" s="76"/>
      <c r="J181" s="76"/>
      <c r="K181" s="76"/>
    </row>
    <row r="182" spans="2:11">
      <c r="B182" s="76"/>
      <c r="C182" s="76"/>
      <c r="D182" s="76"/>
      <c r="E182" s="76"/>
      <c r="F182" s="76"/>
      <c r="G182" s="76"/>
      <c r="H182" s="76"/>
      <c r="I182" s="76"/>
      <c r="J182" s="76"/>
      <c r="K182" s="76"/>
    </row>
    <row r="183" spans="2:11">
      <c r="B183" s="76"/>
      <c r="C183" s="76"/>
      <c r="D183" s="76"/>
      <c r="E183" s="76"/>
      <c r="F183" s="76"/>
      <c r="G183" s="76"/>
      <c r="H183" s="76"/>
      <c r="I183" s="76"/>
      <c r="J183" s="76"/>
      <c r="K183" s="76"/>
    </row>
    <row r="184" spans="2:11">
      <c r="B184" s="76"/>
      <c r="C184" s="76"/>
      <c r="D184" s="76"/>
      <c r="E184" s="76"/>
      <c r="F184" s="76"/>
      <c r="G184" s="76"/>
      <c r="H184" s="76"/>
      <c r="I184" s="76"/>
      <c r="J184" s="76"/>
      <c r="K184" s="76"/>
    </row>
    <row r="185" spans="2:11">
      <c r="B185" s="76"/>
      <c r="C185" s="76"/>
      <c r="D185" s="76"/>
      <c r="E185" s="76"/>
      <c r="F185" s="76"/>
      <c r="G185" s="76"/>
      <c r="H185" s="76"/>
      <c r="I185" s="76"/>
      <c r="J185" s="76"/>
      <c r="K185" s="76"/>
    </row>
    <row r="186" spans="2:11">
      <c r="B186" s="76"/>
      <c r="C186" s="76"/>
      <c r="D186" s="76"/>
      <c r="E186" s="76"/>
      <c r="F186" s="76"/>
      <c r="G186" s="76"/>
      <c r="H186" s="76"/>
      <c r="I186" s="76"/>
      <c r="J186" s="76"/>
      <c r="K186" s="76"/>
    </row>
    <row r="187" spans="2:11">
      <c r="B187" s="76"/>
      <c r="C187" s="76"/>
      <c r="D187" s="76"/>
      <c r="E187" s="76"/>
      <c r="F187" s="76"/>
      <c r="G187" s="76"/>
      <c r="H187" s="76"/>
      <c r="I187" s="76"/>
      <c r="J187" s="76"/>
      <c r="K187" s="76"/>
    </row>
    <row r="188" spans="2:11">
      <c r="B188" s="76"/>
      <c r="C188" s="76"/>
      <c r="D188" s="76"/>
      <c r="E188" s="76"/>
      <c r="F188" s="76"/>
      <c r="G188" s="76"/>
      <c r="H188" s="76"/>
      <c r="I188" s="76"/>
      <c r="J188" s="76"/>
      <c r="K188" s="76"/>
    </row>
    <row r="189" spans="2:11">
      <c r="B189" s="76"/>
      <c r="C189" s="76"/>
      <c r="D189" s="76"/>
      <c r="E189" s="76"/>
      <c r="F189" s="76"/>
      <c r="G189" s="76"/>
      <c r="H189" s="76"/>
      <c r="I189" s="76"/>
      <c r="J189" s="76"/>
      <c r="K189" s="76"/>
    </row>
    <row r="190" spans="2:11">
      <c r="B190" s="76"/>
      <c r="C190" s="76"/>
      <c r="D190" s="76"/>
      <c r="E190" s="76"/>
      <c r="F190" s="76"/>
      <c r="G190" s="76"/>
      <c r="H190" s="76"/>
      <c r="I190" s="76"/>
      <c r="J190" s="76"/>
      <c r="K190" s="76"/>
    </row>
    <row r="191" spans="2:11">
      <c r="B191" s="76"/>
      <c r="C191" s="76"/>
      <c r="D191" s="76"/>
      <c r="E191" s="76"/>
      <c r="F191" s="76"/>
      <c r="G191" s="76"/>
      <c r="H191" s="76"/>
      <c r="I191" s="76"/>
      <c r="J191" s="76"/>
      <c r="K191" s="76"/>
    </row>
    <row r="192" spans="2:11">
      <c r="B192" s="76"/>
      <c r="C192" s="76"/>
      <c r="D192" s="76"/>
      <c r="E192" s="76"/>
      <c r="F192" s="76"/>
      <c r="G192" s="76"/>
      <c r="H192" s="76"/>
      <c r="I192" s="76"/>
      <c r="J192" s="76"/>
      <c r="K192" s="76"/>
    </row>
    <row r="194" spans="2:19" s="320" customFormat="1" ht="18" customHeight="1">
      <c r="B194" s="321" t="s">
        <v>477</v>
      </c>
      <c r="C194" s="322"/>
      <c r="D194" s="322"/>
      <c r="E194" s="322"/>
      <c r="F194" s="322"/>
      <c r="G194" s="322"/>
      <c r="H194" s="322"/>
      <c r="I194" s="322"/>
      <c r="J194" s="322"/>
      <c r="K194" s="322"/>
      <c r="L194" s="322"/>
      <c r="M194" s="322"/>
      <c r="N194" s="322"/>
      <c r="O194" s="322"/>
      <c r="P194" s="322"/>
      <c r="Q194" s="322"/>
      <c r="R194" s="322"/>
      <c r="S194" s="322"/>
    </row>
    <row r="195" spans="2:19">
      <c r="B195" s="317" t="s">
        <v>234</v>
      </c>
      <c r="C195" s="76"/>
      <c r="D195" s="76"/>
      <c r="E195" s="76"/>
      <c r="F195" s="76"/>
      <c r="G195" s="76"/>
      <c r="H195" s="317" t="s">
        <v>478</v>
      </c>
      <c r="I195" s="76"/>
      <c r="J195" s="76"/>
      <c r="K195" s="76"/>
      <c r="L195" s="76"/>
      <c r="M195" s="76"/>
      <c r="N195" s="317" t="s">
        <v>479</v>
      </c>
      <c r="O195" s="76"/>
      <c r="P195" s="76"/>
      <c r="Q195" s="76"/>
      <c r="R195" s="76"/>
      <c r="S195" s="76"/>
    </row>
    <row r="196" spans="2:19">
      <c r="B196" s="76"/>
      <c r="C196" s="76"/>
      <c r="D196" s="76"/>
      <c r="E196" s="76"/>
      <c r="F196" s="76"/>
      <c r="G196" s="76"/>
      <c r="H196" s="76"/>
      <c r="I196" s="76"/>
      <c r="J196" s="76"/>
      <c r="K196" s="76"/>
      <c r="L196" s="76"/>
      <c r="M196" s="76"/>
      <c r="N196" s="76"/>
      <c r="O196" s="76"/>
      <c r="P196" s="76"/>
      <c r="Q196" s="76"/>
      <c r="R196" s="76"/>
      <c r="S196" s="76"/>
    </row>
    <row r="197" spans="2:19">
      <c r="B197" s="76"/>
      <c r="C197" s="76"/>
      <c r="D197" s="76"/>
      <c r="E197" s="76"/>
      <c r="F197" s="76"/>
      <c r="G197" s="76"/>
      <c r="H197" s="76"/>
      <c r="I197" s="76"/>
      <c r="J197" s="76"/>
      <c r="K197" s="76"/>
      <c r="L197" s="76"/>
      <c r="M197" s="76"/>
      <c r="N197" s="76"/>
      <c r="O197" s="76"/>
      <c r="P197" s="76"/>
      <c r="Q197" s="76"/>
      <c r="R197" s="76"/>
      <c r="S197" s="76"/>
    </row>
    <row r="198" spans="2:19">
      <c r="B198" s="76"/>
      <c r="C198" s="76"/>
      <c r="D198" s="76"/>
      <c r="E198" s="76"/>
      <c r="F198" s="76"/>
      <c r="G198" s="76"/>
      <c r="H198" s="76"/>
      <c r="I198" s="76"/>
      <c r="J198" s="76"/>
      <c r="K198" s="76"/>
      <c r="L198" s="76"/>
      <c r="M198" s="76"/>
      <c r="N198" s="76"/>
      <c r="O198" s="76"/>
      <c r="P198" s="76"/>
      <c r="Q198" s="76"/>
      <c r="R198" s="76"/>
      <c r="S198" s="76"/>
    </row>
    <row r="199" spans="2:19">
      <c r="B199" s="76"/>
      <c r="C199" s="76"/>
      <c r="D199" s="76"/>
      <c r="E199" s="76"/>
      <c r="F199" s="76"/>
      <c r="G199" s="76"/>
      <c r="H199" s="76"/>
      <c r="I199" s="76"/>
      <c r="J199" s="76"/>
      <c r="K199" s="76"/>
      <c r="L199" s="76"/>
      <c r="M199" s="76"/>
      <c r="N199" s="76"/>
      <c r="O199" s="76"/>
      <c r="P199" s="76"/>
      <c r="Q199" s="76"/>
      <c r="R199" s="76"/>
      <c r="S199" s="76"/>
    </row>
    <row r="200" spans="2:19">
      <c r="B200" s="76"/>
      <c r="C200" s="76"/>
      <c r="D200" s="76"/>
      <c r="E200" s="76"/>
      <c r="F200" s="76"/>
      <c r="G200" s="76"/>
      <c r="H200" s="76"/>
      <c r="I200" s="76"/>
      <c r="J200" s="76"/>
      <c r="K200" s="76"/>
      <c r="L200" s="76"/>
      <c r="M200" s="76"/>
      <c r="N200" s="76"/>
      <c r="O200" s="76"/>
      <c r="P200" s="76"/>
      <c r="Q200" s="76"/>
      <c r="R200" s="76"/>
      <c r="S200" s="76"/>
    </row>
    <row r="201" spans="2:19">
      <c r="B201" s="76"/>
      <c r="C201" s="76"/>
      <c r="D201" s="76"/>
      <c r="E201" s="76"/>
      <c r="F201" s="76"/>
      <c r="G201" s="76"/>
      <c r="H201" s="76"/>
      <c r="I201" s="76"/>
      <c r="J201" s="76"/>
      <c r="K201" s="76"/>
      <c r="L201" s="76"/>
      <c r="M201" s="76"/>
      <c r="N201" s="76"/>
      <c r="O201" s="76"/>
      <c r="P201" s="76"/>
      <c r="Q201" s="76"/>
      <c r="R201" s="76"/>
      <c r="S201" s="76"/>
    </row>
    <row r="202" spans="2:19">
      <c r="B202" s="76"/>
      <c r="C202" s="76"/>
      <c r="D202" s="76"/>
      <c r="E202" s="76"/>
      <c r="F202" s="76"/>
      <c r="G202" s="76"/>
      <c r="H202" s="76"/>
      <c r="I202" s="76"/>
      <c r="J202" s="76"/>
      <c r="K202" s="76"/>
      <c r="L202" s="76"/>
      <c r="M202" s="76"/>
      <c r="N202" s="76"/>
      <c r="O202" s="76"/>
      <c r="P202" s="76"/>
      <c r="Q202" s="76"/>
      <c r="R202" s="76"/>
      <c r="S202" s="76"/>
    </row>
    <row r="203" spans="2:19">
      <c r="B203" s="76"/>
      <c r="C203" s="76"/>
      <c r="D203" s="76"/>
      <c r="E203" s="76"/>
      <c r="F203" s="76"/>
      <c r="G203" s="76"/>
      <c r="H203" s="76"/>
      <c r="I203" s="76"/>
      <c r="J203" s="76"/>
      <c r="K203" s="76"/>
      <c r="L203" s="76"/>
      <c r="M203" s="76"/>
      <c r="N203" s="76"/>
      <c r="O203" s="76"/>
      <c r="P203" s="76"/>
      <c r="Q203" s="76"/>
      <c r="R203" s="76"/>
      <c r="S203" s="76"/>
    </row>
    <row r="204" spans="2:19">
      <c r="B204" s="76"/>
      <c r="C204" s="76"/>
      <c r="D204" s="76"/>
      <c r="E204" s="76"/>
      <c r="F204" s="76"/>
      <c r="G204" s="76"/>
      <c r="H204" s="76"/>
      <c r="I204" s="76"/>
      <c r="J204" s="76"/>
      <c r="K204" s="76"/>
      <c r="L204" s="76"/>
      <c r="M204" s="76"/>
      <c r="N204" s="76"/>
      <c r="O204" s="76"/>
      <c r="P204" s="76"/>
      <c r="Q204" s="76"/>
      <c r="R204" s="76"/>
      <c r="S204" s="76"/>
    </row>
    <row r="205" spans="2:19">
      <c r="B205" s="76"/>
      <c r="C205" s="76"/>
      <c r="D205" s="76"/>
      <c r="E205" s="76"/>
      <c r="F205" s="76"/>
      <c r="G205" s="76"/>
      <c r="H205" s="76"/>
      <c r="I205" s="76"/>
      <c r="J205" s="76"/>
      <c r="K205" s="76"/>
      <c r="L205" s="76"/>
      <c r="M205" s="76"/>
      <c r="N205" s="76"/>
      <c r="O205" s="76"/>
      <c r="P205" s="76"/>
      <c r="Q205" s="76"/>
      <c r="R205" s="76"/>
      <c r="S205" s="76"/>
    </row>
    <row r="206" spans="2:19">
      <c r="B206" s="76"/>
      <c r="C206" s="76"/>
      <c r="D206" s="76"/>
      <c r="E206" s="76"/>
      <c r="F206" s="76"/>
      <c r="G206" s="76"/>
      <c r="H206" s="76"/>
      <c r="I206" s="76"/>
      <c r="J206" s="76"/>
      <c r="K206" s="76"/>
      <c r="L206" s="76"/>
      <c r="M206" s="76"/>
      <c r="N206" s="76"/>
      <c r="O206" s="76"/>
      <c r="P206" s="76"/>
      <c r="Q206" s="76"/>
      <c r="R206" s="76"/>
      <c r="S206" s="76"/>
    </row>
    <row r="207" spans="2:19">
      <c r="B207" s="76"/>
      <c r="C207" s="76"/>
      <c r="D207" s="76"/>
      <c r="E207" s="76"/>
      <c r="F207" s="76"/>
      <c r="G207" s="76"/>
      <c r="H207" s="76"/>
      <c r="I207" s="76"/>
      <c r="J207" s="76"/>
      <c r="K207" s="76"/>
      <c r="L207" s="76"/>
      <c r="M207" s="76"/>
      <c r="N207" s="76"/>
      <c r="O207" s="76"/>
      <c r="P207" s="76"/>
      <c r="Q207" s="76"/>
      <c r="R207" s="76"/>
      <c r="S207" s="76"/>
    </row>
    <row r="208" spans="2:19">
      <c r="B208" s="76"/>
      <c r="C208" s="76"/>
      <c r="D208" s="76"/>
      <c r="E208" s="76"/>
      <c r="F208" s="76"/>
      <c r="G208" s="76"/>
      <c r="H208" s="76"/>
      <c r="I208" s="76"/>
      <c r="J208" s="76"/>
      <c r="K208" s="76"/>
      <c r="L208" s="76"/>
      <c r="M208" s="76"/>
      <c r="N208" s="76"/>
      <c r="O208" s="76"/>
      <c r="P208" s="76"/>
      <c r="Q208" s="76"/>
      <c r="R208" s="76"/>
      <c r="S208" s="76"/>
    </row>
    <row r="209" spans="2:19">
      <c r="B209" s="76"/>
      <c r="C209" s="76"/>
      <c r="D209" s="76"/>
      <c r="E209" s="76"/>
      <c r="F209" s="76"/>
      <c r="G209" s="76"/>
      <c r="H209" s="76"/>
      <c r="I209" s="76"/>
      <c r="J209" s="76"/>
      <c r="K209" s="76"/>
      <c r="L209" s="76"/>
      <c r="M209" s="76"/>
      <c r="N209" s="76"/>
      <c r="O209" s="76"/>
      <c r="P209" s="76"/>
      <c r="Q209" s="76"/>
      <c r="R209" s="76"/>
      <c r="S209" s="76"/>
    </row>
    <row r="210" spans="2:19" ht="15.75" customHeight="1">
      <c r="B210" s="349" t="s">
        <v>480</v>
      </c>
      <c r="C210" s="76"/>
      <c r="D210" s="76"/>
      <c r="E210" s="76"/>
      <c r="F210" s="76"/>
      <c r="G210" s="76"/>
      <c r="H210" s="76"/>
      <c r="I210" s="76"/>
      <c r="J210" s="76"/>
      <c r="K210" s="76"/>
      <c r="L210" s="76"/>
      <c r="M210" s="76"/>
      <c r="N210" s="76"/>
      <c r="O210" s="76"/>
      <c r="P210" s="76"/>
      <c r="Q210" s="76"/>
      <c r="R210" s="76"/>
      <c r="S210" s="76"/>
    </row>
    <row r="211" spans="2:19">
      <c r="B211" s="332"/>
    </row>
    <row r="212" spans="2:19" ht="14.25">
      <c r="B212" s="321" t="s">
        <v>409</v>
      </c>
      <c r="C212" s="322"/>
      <c r="D212" s="322"/>
      <c r="E212" s="322"/>
      <c r="F212" s="322"/>
      <c r="G212" s="322"/>
      <c r="H212" s="322"/>
      <c r="I212" s="322"/>
      <c r="J212" s="322"/>
      <c r="K212" s="76"/>
    </row>
    <row r="213" spans="2:19">
      <c r="B213" s="76"/>
      <c r="C213" s="76"/>
      <c r="D213" s="76"/>
      <c r="E213" s="76"/>
      <c r="F213" s="76"/>
      <c r="G213" s="76"/>
      <c r="H213" s="76"/>
      <c r="I213" s="76"/>
      <c r="J213" s="76"/>
      <c r="K213" s="76"/>
    </row>
    <row r="214" spans="2:19">
      <c r="B214" s="76"/>
      <c r="C214" s="76"/>
      <c r="D214" s="76"/>
      <c r="E214" s="76"/>
      <c r="F214" s="76"/>
      <c r="G214" s="76"/>
      <c r="H214" s="76"/>
      <c r="I214" s="76"/>
      <c r="J214" s="76"/>
      <c r="K214" s="76"/>
    </row>
    <row r="215" spans="2:19">
      <c r="B215" s="76"/>
      <c r="C215" s="76"/>
      <c r="D215" s="76"/>
      <c r="E215" s="76"/>
      <c r="F215" s="76"/>
      <c r="G215" s="76"/>
      <c r="H215" s="76"/>
      <c r="I215" s="76"/>
      <c r="J215" s="76"/>
      <c r="K215" s="76"/>
    </row>
    <row r="216" spans="2:19">
      <c r="B216" s="76"/>
      <c r="C216" s="76"/>
      <c r="D216" s="76"/>
      <c r="E216" s="76"/>
      <c r="F216" s="76"/>
      <c r="G216" s="76"/>
      <c r="H216" s="76"/>
      <c r="I216" s="76"/>
      <c r="J216" s="76"/>
      <c r="K216" s="76"/>
    </row>
    <row r="217" spans="2:19">
      <c r="B217" s="76"/>
      <c r="C217" s="76"/>
      <c r="D217" s="76"/>
      <c r="E217" s="76"/>
      <c r="F217" s="76"/>
      <c r="G217" s="76"/>
      <c r="H217" s="76"/>
      <c r="I217" s="76"/>
      <c r="J217" s="76"/>
      <c r="K217" s="76"/>
    </row>
    <row r="218" spans="2:19">
      <c r="B218" s="76"/>
      <c r="C218" s="76"/>
      <c r="D218" s="76"/>
      <c r="E218" s="76"/>
      <c r="F218" s="76"/>
      <c r="G218" s="76"/>
      <c r="H218" s="76"/>
      <c r="I218" s="76"/>
      <c r="J218" s="76"/>
      <c r="K218" s="76"/>
    </row>
    <row r="219" spans="2:19">
      <c r="B219" s="76"/>
      <c r="C219" s="76"/>
      <c r="D219" s="76"/>
      <c r="E219" s="76"/>
      <c r="F219" s="76"/>
      <c r="G219" s="76"/>
      <c r="H219" s="76"/>
      <c r="I219" s="76"/>
      <c r="J219" s="76"/>
      <c r="K219" s="76"/>
    </row>
    <row r="220" spans="2:19">
      <c r="B220" s="76"/>
      <c r="C220" s="76"/>
      <c r="D220" s="76"/>
      <c r="E220" s="76"/>
      <c r="F220" s="76"/>
      <c r="G220" s="76"/>
      <c r="H220" s="76"/>
      <c r="I220" s="76"/>
      <c r="J220" s="76"/>
      <c r="K220" s="76"/>
    </row>
    <row r="221" spans="2:19">
      <c r="B221" s="76"/>
      <c r="C221" s="76"/>
      <c r="D221" s="76"/>
      <c r="E221" s="76"/>
      <c r="F221" s="76"/>
      <c r="G221" s="76"/>
      <c r="H221" s="76"/>
      <c r="I221" s="76"/>
      <c r="J221" s="76"/>
      <c r="K221" s="76"/>
    </row>
    <row r="222" spans="2:19">
      <c r="B222" s="76"/>
      <c r="C222" s="76"/>
      <c r="D222" s="76"/>
      <c r="E222" s="76"/>
      <c r="F222" s="76"/>
      <c r="G222" s="76"/>
      <c r="H222" s="76"/>
      <c r="I222" s="76"/>
      <c r="J222" s="76"/>
      <c r="K222" s="76"/>
    </row>
    <row r="223" spans="2:19">
      <c r="B223" s="76"/>
      <c r="C223" s="76"/>
      <c r="D223" s="76"/>
      <c r="E223" s="76"/>
      <c r="F223" s="76"/>
      <c r="G223" s="76"/>
      <c r="H223" s="76"/>
      <c r="I223" s="76"/>
      <c r="J223" s="76"/>
      <c r="K223" s="76"/>
    </row>
    <row r="224" spans="2:19">
      <c r="B224" s="76"/>
      <c r="C224" s="76"/>
      <c r="D224" s="76"/>
      <c r="E224" s="76"/>
      <c r="F224" s="76"/>
      <c r="G224" s="76"/>
      <c r="H224" s="76"/>
      <c r="I224" s="76"/>
      <c r="J224" s="76"/>
      <c r="K224" s="76"/>
    </row>
    <row r="225" spans="1:11">
      <c r="B225" s="76"/>
      <c r="C225" s="76"/>
      <c r="D225" s="76"/>
      <c r="E225" s="76"/>
      <c r="F225" s="76"/>
      <c r="G225" s="76"/>
      <c r="H225" s="76"/>
      <c r="I225" s="76"/>
      <c r="J225" s="76"/>
      <c r="K225" s="76"/>
    </row>
    <row r="226" spans="1:11">
      <c r="B226" s="76"/>
      <c r="C226" s="76"/>
      <c r="D226" s="76"/>
      <c r="E226" s="76"/>
      <c r="F226" s="76"/>
      <c r="G226" s="76"/>
      <c r="H226" s="76"/>
      <c r="I226" s="76"/>
      <c r="J226" s="76"/>
      <c r="K226" s="76"/>
    </row>
    <row r="227" spans="1:11">
      <c r="B227" s="76"/>
      <c r="C227" s="76"/>
      <c r="D227" s="76"/>
      <c r="E227" s="76"/>
      <c r="F227" s="76"/>
      <c r="G227" s="76"/>
      <c r="H227" s="76"/>
      <c r="I227" s="76"/>
      <c r="J227" s="76"/>
      <c r="K227" s="76"/>
    </row>
    <row r="228" spans="1:11">
      <c r="B228" s="76"/>
      <c r="C228" s="76"/>
      <c r="D228" s="76"/>
      <c r="E228" s="76"/>
      <c r="F228" s="76"/>
      <c r="G228" s="76"/>
      <c r="H228" s="76"/>
      <c r="I228" s="76"/>
      <c r="J228" s="76"/>
      <c r="K228" s="76"/>
    </row>
    <row r="229" spans="1:11">
      <c r="B229" s="76"/>
      <c r="C229" s="76"/>
      <c r="D229" s="76"/>
      <c r="E229" s="76"/>
      <c r="F229" s="76"/>
      <c r="G229" s="76"/>
      <c r="H229" s="76"/>
      <c r="I229" s="76"/>
      <c r="J229" s="76"/>
      <c r="K229" s="76"/>
    </row>
    <row r="230" spans="1:11">
      <c r="B230" s="76"/>
      <c r="C230" s="76"/>
      <c r="D230" s="76"/>
      <c r="E230" s="76"/>
      <c r="F230" s="76"/>
      <c r="G230" s="76"/>
      <c r="H230" s="76"/>
      <c r="I230" s="76"/>
      <c r="J230" s="76"/>
      <c r="K230" s="76"/>
    </row>
    <row r="231" spans="1:11">
      <c r="B231" s="76"/>
      <c r="C231" s="76"/>
      <c r="D231" s="76"/>
      <c r="E231" s="76"/>
      <c r="F231" s="76"/>
      <c r="G231" s="76"/>
      <c r="H231" s="76"/>
      <c r="I231" s="76"/>
      <c r="J231" s="76"/>
      <c r="K231" s="76"/>
    </row>
    <row r="232" spans="1:11">
      <c r="B232" s="76"/>
      <c r="C232" s="76"/>
      <c r="D232" s="76"/>
      <c r="E232" s="76"/>
      <c r="F232" s="76"/>
      <c r="G232" s="76"/>
      <c r="H232" s="76"/>
      <c r="I232" s="76"/>
      <c r="J232" s="76"/>
      <c r="K232" s="76"/>
    </row>
    <row r="233" spans="1:11">
      <c r="B233" s="76"/>
      <c r="C233" s="76"/>
      <c r="D233" s="76"/>
      <c r="E233" s="76"/>
      <c r="F233" s="76"/>
      <c r="G233" s="76"/>
      <c r="H233" s="76"/>
      <c r="I233" s="76"/>
      <c r="J233" s="76"/>
      <c r="K233" s="76"/>
    </row>
    <row r="234" spans="1:11">
      <c r="B234" s="76"/>
      <c r="C234" s="76"/>
      <c r="D234" s="76"/>
      <c r="E234" s="76"/>
      <c r="F234" s="76"/>
      <c r="G234" s="76"/>
      <c r="H234" s="76"/>
      <c r="I234" s="76"/>
      <c r="J234" s="76"/>
      <c r="K234" s="76"/>
    </row>
    <row r="236" spans="1:11" ht="14.25">
      <c r="A236" s="320"/>
      <c r="B236" s="321" t="s">
        <v>413</v>
      </c>
      <c r="C236" s="322"/>
      <c r="D236" s="322"/>
      <c r="E236" s="322"/>
      <c r="F236" s="322"/>
      <c r="G236" s="322"/>
      <c r="H236" s="322"/>
      <c r="I236" s="322"/>
      <c r="J236" s="322"/>
      <c r="K236" s="322"/>
    </row>
    <row r="237" spans="1:11">
      <c r="B237" s="76"/>
      <c r="C237" s="76"/>
      <c r="D237" s="76"/>
      <c r="E237" s="76"/>
      <c r="F237" s="76"/>
      <c r="G237" s="76"/>
      <c r="H237" s="76"/>
      <c r="I237" s="76"/>
      <c r="J237" s="76"/>
      <c r="K237" s="76"/>
    </row>
    <row r="238" spans="1:11">
      <c r="B238" s="76"/>
      <c r="C238" s="76"/>
      <c r="D238" s="76"/>
      <c r="E238" s="76"/>
      <c r="F238" s="76"/>
      <c r="G238" s="76"/>
      <c r="H238" s="76"/>
      <c r="I238" s="76"/>
      <c r="J238" s="76"/>
      <c r="K238" s="76"/>
    </row>
    <row r="239" spans="1:11">
      <c r="B239" s="76"/>
      <c r="C239" s="76"/>
      <c r="D239" s="76"/>
      <c r="E239" s="76"/>
      <c r="F239" s="76"/>
      <c r="G239" s="76"/>
      <c r="H239" s="76"/>
      <c r="I239" s="76"/>
      <c r="J239" s="76"/>
      <c r="K239" s="76"/>
    </row>
    <row r="240" spans="1:11">
      <c r="B240" s="76"/>
      <c r="C240" s="76"/>
      <c r="D240" s="76"/>
      <c r="E240" s="76"/>
      <c r="F240" s="76"/>
      <c r="G240" s="76"/>
      <c r="H240" s="76"/>
      <c r="I240" s="76"/>
      <c r="J240" s="76"/>
      <c r="K240" s="76"/>
    </row>
    <row r="241" spans="2:11">
      <c r="B241" s="76"/>
      <c r="C241" s="76"/>
      <c r="D241" s="76"/>
      <c r="E241" s="76"/>
      <c r="F241" s="76"/>
      <c r="G241" s="76"/>
      <c r="H241" s="76"/>
      <c r="I241" s="76"/>
      <c r="J241" s="76"/>
      <c r="K241" s="76"/>
    </row>
    <row r="242" spans="2:11">
      <c r="B242" s="76"/>
      <c r="C242" s="76"/>
      <c r="D242" s="76"/>
      <c r="E242" s="76"/>
      <c r="F242" s="76"/>
      <c r="G242" s="76"/>
      <c r="H242" s="76"/>
      <c r="I242" s="76"/>
      <c r="J242" s="76"/>
      <c r="K242" s="76"/>
    </row>
    <row r="243" spans="2:11">
      <c r="B243" s="76"/>
      <c r="C243" s="76"/>
      <c r="D243" s="76"/>
      <c r="E243" s="76"/>
      <c r="F243" s="76"/>
      <c r="G243" s="76"/>
      <c r="H243" s="76"/>
      <c r="I243" s="76"/>
      <c r="J243" s="76"/>
      <c r="K243" s="76"/>
    </row>
    <row r="244" spans="2:11">
      <c r="B244" s="76"/>
      <c r="C244" s="76"/>
      <c r="D244" s="76"/>
      <c r="E244" s="76"/>
      <c r="F244" s="76"/>
      <c r="G244" s="76"/>
      <c r="H244" s="76"/>
      <c r="I244" s="76"/>
      <c r="J244" s="76"/>
      <c r="K244" s="76"/>
    </row>
    <row r="245" spans="2:11">
      <c r="B245" s="76"/>
      <c r="C245" s="76"/>
      <c r="D245" s="76"/>
      <c r="E245" s="76"/>
      <c r="F245" s="76"/>
      <c r="G245" s="76"/>
      <c r="H245" s="76"/>
      <c r="I245" s="76"/>
      <c r="J245" s="76"/>
      <c r="K245" s="76"/>
    </row>
    <row r="246" spans="2:11">
      <c r="B246" s="76"/>
      <c r="C246" s="76"/>
      <c r="D246" s="76"/>
      <c r="E246" s="76"/>
      <c r="F246" s="76"/>
      <c r="G246" s="76"/>
      <c r="H246" s="76"/>
      <c r="I246" s="76"/>
      <c r="J246" s="76"/>
      <c r="K246" s="76"/>
    </row>
    <row r="247" spans="2:11">
      <c r="B247" s="76"/>
      <c r="C247" s="76"/>
      <c r="D247" s="76"/>
      <c r="E247" s="76"/>
      <c r="F247" s="76"/>
      <c r="G247" s="76"/>
      <c r="H247" s="76"/>
      <c r="I247" s="76"/>
      <c r="J247" s="76"/>
      <c r="K247" s="76"/>
    </row>
    <row r="248" spans="2:11">
      <c r="B248" s="76"/>
      <c r="C248" s="76"/>
      <c r="D248" s="76"/>
      <c r="E248" s="76"/>
      <c r="F248" s="76"/>
      <c r="G248" s="76"/>
      <c r="H248" s="76"/>
      <c r="I248" s="76"/>
      <c r="J248" s="76"/>
      <c r="K248" s="76"/>
    </row>
    <row r="249" spans="2:11">
      <c r="B249" s="76"/>
      <c r="C249" s="76"/>
      <c r="D249" s="76"/>
      <c r="E249" s="76"/>
      <c r="F249" s="76"/>
      <c r="G249" s="76"/>
      <c r="H249" s="76"/>
      <c r="I249" s="76"/>
      <c r="J249" s="76"/>
      <c r="K249" s="76"/>
    </row>
    <row r="250" spans="2:11">
      <c r="B250" s="76"/>
      <c r="C250" s="76"/>
      <c r="D250" s="76"/>
      <c r="E250" s="76"/>
      <c r="F250" s="76"/>
      <c r="G250" s="76"/>
      <c r="H250" s="76"/>
      <c r="I250" s="76"/>
      <c r="J250" s="76"/>
      <c r="K250" s="76"/>
    </row>
    <row r="251" spans="2:11">
      <c r="B251" s="76"/>
      <c r="C251" s="76"/>
      <c r="D251" s="76"/>
      <c r="E251" s="76"/>
      <c r="F251" s="76"/>
      <c r="G251" s="76"/>
      <c r="H251" s="76"/>
      <c r="I251" s="76"/>
      <c r="J251" s="76"/>
      <c r="K251" s="76"/>
    </row>
    <row r="252" spans="2:11">
      <c r="B252" s="76"/>
      <c r="C252" s="76"/>
      <c r="D252" s="76"/>
      <c r="E252" s="76"/>
      <c r="F252" s="76"/>
      <c r="G252" s="76"/>
      <c r="H252" s="76"/>
      <c r="I252" s="76"/>
      <c r="J252" s="76"/>
      <c r="K252" s="76"/>
    </row>
    <row r="253" spans="2:11">
      <c r="B253" s="76"/>
      <c r="C253" s="76"/>
      <c r="D253" s="76"/>
      <c r="E253" s="76"/>
      <c r="F253" s="76"/>
      <c r="G253" s="76"/>
      <c r="H253" s="76"/>
      <c r="I253" s="76"/>
      <c r="J253" s="76"/>
      <c r="K253" s="76"/>
    </row>
    <row r="254" spans="2:11">
      <c r="B254" s="76"/>
      <c r="C254" s="76"/>
      <c r="D254" s="76"/>
      <c r="E254" s="76"/>
      <c r="F254" s="76"/>
      <c r="G254" s="76"/>
      <c r="H254" s="76"/>
      <c r="I254" s="76"/>
      <c r="J254" s="76"/>
      <c r="K254" s="76"/>
    </row>
    <row r="255" spans="2:11">
      <c r="B255" s="76"/>
      <c r="C255" s="76"/>
      <c r="D255" s="76"/>
      <c r="E255" s="76"/>
      <c r="F255" s="76"/>
      <c r="G255" s="76"/>
      <c r="H255" s="76"/>
      <c r="I255" s="76"/>
      <c r="J255" s="76"/>
      <c r="K255" s="76"/>
    </row>
    <row r="256" spans="2:11">
      <c r="B256" s="76"/>
      <c r="C256" s="76"/>
      <c r="D256" s="76"/>
      <c r="E256" s="76"/>
      <c r="F256" s="76"/>
      <c r="G256" s="76"/>
      <c r="H256" s="76"/>
      <c r="I256" s="76"/>
      <c r="J256" s="76"/>
      <c r="K256" s="76"/>
    </row>
    <row r="257" spans="2:11">
      <c r="B257" s="76"/>
      <c r="C257" s="76"/>
      <c r="D257" s="76"/>
      <c r="E257" s="76"/>
      <c r="F257" s="76"/>
      <c r="G257" s="76"/>
      <c r="H257" s="76"/>
      <c r="I257" s="76"/>
      <c r="J257" s="76"/>
      <c r="K257" s="76"/>
    </row>
    <row r="258" spans="2:11">
      <c r="B258" s="76"/>
      <c r="C258" s="76"/>
      <c r="D258" s="76"/>
      <c r="E258" s="76"/>
      <c r="F258" s="76"/>
      <c r="G258" s="76"/>
      <c r="H258" s="76"/>
      <c r="I258" s="76"/>
      <c r="J258" s="76"/>
      <c r="K258" s="76"/>
    </row>
    <row r="259" spans="2:11">
      <c r="B259" s="76"/>
      <c r="C259" s="76"/>
      <c r="D259" s="76"/>
      <c r="E259" s="76"/>
      <c r="F259" s="76"/>
      <c r="G259" s="76"/>
      <c r="H259" s="76"/>
      <c r="I259" s="76"/>
      <c r="J259" s="76"/>
      <c r="K259" s="76"/>
    </row>
    <row r="260" spans="2:11">
      <c r="B260" s="76"/>
      <c r="C260" s="76"/>
      <c r="D260" s="76"/>
      <c r="E260" s="76"/>
      <c r="F260" s="76"/>
      <c r="G260" s="76"/>
      <c r="H260" s="76"/>
      <c r="I260" s="76"/>
      <c r="J260" s="76"/>
      <c r="K260" s="76"/>
    </row>
  </sheetData>
  <hyperlinks>
    <hyperlink ref="B1" location="Findings!A1" display="Key findings"/>
    <hyperlink ref="D1" location="Contents!A1" display="Contents"/>
    <hyperlink ref="F1" location="About!A1" display="About the publication"/>
    <hyperlink ref="B4" location="Graphs!B12" display="Graphs!B12"/>
    <hyperlink ref="B5" location="Graphs!B32" display="Graphs!B32"/>
    <hyperlink ref="B6" location="Graphs!B50" display="Graphs!B50"/>
    <hyperlink ref="B7" location="Graphs!B74" display="Graphs!B74"/>
    <hyperlink ref="B8" location="Graphs!B98" display="Graphs!B98"/>
    <hyperlink ref="B9" location="Graphs!B122" display="Graphs!B122"/>
    <hyperlink ref="L4" location="Graphs!B148" display="Graphs!B148"/>
    <hyperlink ref="L5" location="Graphs!B168" display="Graphs!B168"/>
    <hyperlink ref="L6" location="Graphs!B194" display="Graphs!B194"/>
    <hyperlink ref="L7" location="Graphs!B212" display="Graphs!B212"/>
    <hyperlink ref="L8" location="Graphs!B236" display="Graphs!B236"/>
  </hyperlinks>
  <pageMargins left="0.70866141732283472" right="0.70866141732283472" top="0.74803149606299213" bottom="0.74803149606299213" header="0.31496062992125984" footer="0.31496062992125984"/>
  <pageSetup paperSize="9" scale="83" fitToHeight="0" orientation="landscape" r:id="rId1"/>
  <headerFooter>
    <oddFooter>&amp;L&amp;8&amp;K01+024Maternity Tables 2013&amp;R&amp;8&amp;K01+024Page &amp;P of &amp;N</oddFooter>
  </headerFooter>
  <rowBreaks count="5" manualBreakCount="5">
    <brk id="48" max="19" man="1"/>
    <brk id="96" max="19" man="1"/>
    <brk id="146" max="19" man="1"/>
    <brk id="192" max="19" man="1"/>
    <brk id="234"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3"/>
  <sheetViews>
    <sheetView zoomScaleNormal="100" workbookViewId="0">
      <pane ySplit="3" topLeftCell="A4" activePane="bottomLeft" state="frozen"/>
      <selection activeCell="B103" sqref="B103"/>
      <selection pane="bottomLeft" activeCell="A3" sqref="A3"/>
    </sheetView>
  </sheetViews>
  <sheetFormatPr defaultRowHeight="12"/>
  <cols>
    <col min="1" max="1" width="9.42578125" style="79" customWidth="1"/>
    <col min="2" max="7" width="9.85546875" style="79" customWidth="1"/>
    <col min="8" max="16384" width="9.140625" style="79"/>
  </cols>
  <sheetData>
    <row r="1" spans="1:20">
      <c r="A1" s="334" t="s">
        <v>26</v>
      </c>
      <c r="B1" s="162"/>
      <c r="C1" s="334" t="s">
        <v>36</v>
      </c>
      <c r="D1" s="162"/>
      <c r="E1" s="162"/>
    </row>
    <row r="2" spans="1:20" ht="10.5" customHeight="1"/>
    <row r="3" spans="1:20" ht="19.5">
      <c r="A3" s="20" t="s">
        <v>121</v>
      </c>
    </row>
    <row r="4" spans="1:20" s="95" customFormat="1" ht="14.25"/>
    <row r="5" spans="1:20" s="96" customFormat="1" ht="18" customHeight="1">
      <c r="A5" s="103" t="str">
        <f>Contents!B9</f>
        <v>Table 1: Number and percentage of women giving birth, by age group, 2004–2013</v>
      </c>
    </row>
    <row r="6" spans="1:20" s="95" customFormat="1" ht="14.25">
      <c r="A6" s="382" t="s">
        <v>39</v>
      </c>
      <c r="B6" s="378" t="s">
        <v>27</v>
      </c>
      <c r="C6" s="378"/>
      <c r="D6" s="378"/>
      <c r="E6" s="378"/>
      <c r="F6" s="378"/>
      <c r="G6" s="378"/>
      <c r="H6" s="379"/>
      <c r="I6" s="378" t="s">
        <v>288</v>
      </c>
      <c r="J6" s="378"/>
      <c r="K6" s="378"/>
      <c r="L6" s="378"/>
      <c r="M6" s="378"/>
      <c r="N6" s="378"/>
      <c r="O6" s="97"/>
    </row>
    <row r="7" spans="1:20" s="95" customFormat="1" ht="14.25">
      <c r="A7" s="383"/>
      <c r="B7" s="150" t="s">
        <v>37</v>
      </c>
      <c r="C7" s="150" t="s">
        <v>44</v>
      </c>
      <c r="D7" s="150" t="s">
        <v>40</v>
      </c>
      <c r="E7" s="150" t="s">
        <v>41</v>
      </c>
      <c r="F7" s="150" t="s">
        <v>42</v>
      </c>
      <c r="G7" s="150" t="s">
        <v>38</v>
      </c>
      <c r="H7" s="185" t="s">
        <v>43</v>
      </c>
      <c r="I7" s="150" t="s">
        <v>37</v>
      </c>
      <c r="J7" s="150" t="s">
        <v>44</v>
      </c>
      <c r="K7" s="150" t="s">
        <v>40</v>
      </c>
      <c r="L7" s="150" t="s">
        <v>41</v>
      </c>
      <c r="M7" s="150" t="s">
        <v>42</v>
      </c>
      <c r="N7" s="150" t="s">
        <v>38</v>
      </c>
      <c r="O7" s="98"/>
      <c r="P7" s="99"/>
      <c r="Q7" s="99"/>
      <c r="R7" s="99"/>
      <c r="S7" s="99"/>
    </row>
    <row r="8" spans="1:20" s="95" customFormat="1" ht="14.25">
      <c r="A8" s="160">
        <v>2004</v>
      </c>
      <c r="B8" s="163">
        <v>4161</v>
      </c>
      <c r="C8" s="163">
        <v>10150</v>
      </c>
      <c r="D8" s="163">
        <v>14128</v>
      </c>
      <c r="E8" s="163">
        <v>18226</v>
      </c>
      <c r="F8" s="163">
        <v>9483</v>
      </c>
      <c r="G8" s="163">
        <v>2200</v>
      </c>
      <c r="H8" s="182">
        <v>58348</v>
      </c>
      <c r="I8" s="161">
        <f t="shared" ref="I8:I17" si="0">B8/$H8*100</f>
        <v>7.1313498320422291</v>
      </c>
      <c r="J8" s="161">
        <f t="shared" ref="J8:J17" si="1">C8/$H8*100</f>
        <v>17.395626242544733</v>
      </c>
      <c r="K8" s="161">
        <f t="shared" ref="K8:K17" si="2">D8/$H8*100</f>
        <v>24.213340645780491</v>
      </c>
      <c r="L8" s="161">
        <f t="shared" ref="L8:L17" si="3">E8/$H8*100</f>
        <v>31.236717625282783</v>
      </c>
      <c r="M8" s="161">
        <f t="shared" ref="M8:M17" si="4">F8/$H8*100</f>
        <v>16.252485089463221</v>
      </c>
      <c r="N8" s="161">
        <f t="shared" ref="N8:N17" si="5">G8/$H8*100</f>
        <v>3.7704805648865429</v>
      </c>
      <c r="O8" s="97"/>
    </row>
    <row r="9" spans="1:20" s="95" customFormat="1" ht="14.25">
      <c r="A9" s="160">
        <v>2005</v>
      </c>
      <c r="B9" s="163">
        <v>4329</v>
      </c>
      <c r="C9" s="163">
        <v>10092</v>
      </c>
      <c r="D9" s="163">
        <v>14039</v>
      </c>
      <c r="E9" s="163">
        <v>18037</v>
      </c>
      <c r="F9" s="163">
        <v>10087</v>
      </c>
      <c r="G9" s="163">
        <v>2174</v>
      </c>
      <c r="H9" s="183">
        <v>58758</v>
      </c>
      <c r="I9" s="161">
        <f t="shared" si="0"/>
        <v>7.3675074032472168</v>
      </c>
      <c r="J9" s="161">
        <f t="shared" si="1"/>
        <v>17.175533544368427</v>
      </c>
      <c r="K9" s="161">
        <f t="shared" si="2"/>
        <v>23.892916709214067</v>
      </c>
      <c r="L9" s="161">
        <f t="shared" si="3"/>
        <v>30.69709656557405</v>
      </c>
      <c r="M9" s="161">
        <f t="shared" si="4"/>
        <v>17.167024064808196</v>
      </c>
      <c r="N9" s="161">
        <f t="shared" si="5"/>
        <v>3.6999217127880457</v>
      </c>
      <c r="O9" s="97"/>
      <c r="T9" s="97"/>
    </row>
    <row r="10" spans="1:20" s="95" customFormat="1" ht="14.25">
      <c r="A10" s="160">
        <v>2006</v>
      </c>
      <c r="B10" s="163">
        <v>4486</v>
      </c>
      <c r="C10" s="163">
        <v>10686</v>
      </c>
      <c r="D10" s="163">
        <v>14498</v>
      </c>
      <c r="E10" s="163">
        <v>18120</v>
      </c>
      <c r="F10" s="163">
        <v>10543</v>
      </c>
      <c r="G10" s="163">
        <v>2208</v>
      </c>
      <c r="H10" s="183">
        <v>60541</v>
      </c>
      <c r="I10" s="161">
        <f t="shared" si="0"/>
        <v>7.4098544787829734</v>
      </c>
      <c r="J10" s="161">
        <f t="shared" si="1"/>
        <v>17.650848185527163</v>
      </c>
      <c r="K10" s="161">
        <f t="shared" si="2"/>
        <v>23.947407541996331</v>
      </c>
      <c r="L10" s="161">
        <f t="shared" si="3"/>
        <v>29.930129994549148</v>
      </c>
      <c r="M10" s="161">
        <f t="shared" si="4"/>
        <v>17.414644621000644</v>
      </c>
      <c r="N10" s="161">
        <f t="shared" si="5"/>
        <v>3.6471151781437374</v>
      </c>
      <c r="O10" s="97"/>
    </row>
    <row r="11" spans="1:20" s="95" customFormat="1" ht="14.25">
      <c r="A11" s="160">
        <v>2007</v>
      </c>
      <c r="B11" s="163">
        <v>5075</v>
      </c>
      <c r="C11" s="163">
        <v>11247</v>
      </c>
      <c r="D11" s="163">
        <v>15623</v>
      </c>
      <c r="E11" s="163">
        <v>18313</v>
      </c>
      <c r="F11" s="163">
        <v>11494</v>
      </c>
      <c r="G11" s="163">
        <v>2412</v>
      </c>
      <c r="H11" s="183">
        <v>64164</v>
      </c>
      <c r="I11" s="161">
        <f t="shared" si="0"/>
        <v>7.9094196122436262</v>
      </c>
      <c r="J11" s="161">
        <f t="shared" si="1"/>
        <v>17.528520665793902</v>
      </c>
      <c r="K11" s="161">
        <f t="shared" si="2"/>
        <v>24.34854435509008</v>
      </c>
      <c r="L11" s="161">
        <f t="shared" si="3"/>
        <v>28.540926376161085</v>
      </c>
      <c r="M11" s="161">
        <f t="shared" si="4"/>
        <v>17.913471728695217</v>
      </c>
      <c r="N11" s="161">
        <f t="shared" si="5"/>
        <v>3.7591172620160838</v>
      </c>
      <c r="O11" s="97"/>
    </row>
    <row r="12" spans="1:20" s="95" customFormat="1" ht="14.25">
      <c r="A12" s="160">
        <v>2008</v>
      </c>
      <c r="B12" s="163">
        <v>5296</v>
      </c>
      <c r="C12" s="163">
        <v>11733</v>
      </c>
      <c r="D12" s="163">
        <v>15690</v>
      </c>
      <c r="E12" s="163">
        <v>17728</v>
      </c>
      <c r="F12" s="163">
        <v>11729</v>
      </c>
      <c r="G12" s="163">
        <v>2447</v>
      </c>
      <c r="H12" s="183">
        <v>64623</v>
      </c>
      <c r="I12" s="161">
        <f t="shared" si="0"/>
        <v>8.1952246104328186</v>
      </c>
      <c r="J12" s="161">
        <f t="shared" si="1"/>
        <v>18.156074462652615</v>
      </c>
      <c r="K12" s="161">
        <f t="shared" si="2"/>
        <v>24.279281370409915</v>
      </c>
      <c r="L12" s="161">
        <f t="shared" si="3"/>
        <v>27.432957306222246</v>
      </c>
      <c r="M12" s="161">
        <f t="shared" si="4"/>
        <v>18.149884715968</v>
      </c>
      <c r="N12" s="161">
        <f t="shared" si="5"/>
        <v>3.7865775343144081</v>
      </c>
      <c r="O12" s="97"/>
    </row>
    <row r="13" spans="1:20" s="95" customFormat="1" ht="14.25">
      <c r="A13" s="160">
        <v>2009</v>
      </c>
      <c r="B13" s="163">
        <v>4871</v>
      </c>
      <c r="C13" s="163">
        <v>11929</v>
      </c>
      <c r="D13" s="163">
        <v>15799</v>
      </c>
      <c r="E13" s="163">
        <v>17583</v>
      </c>
      <c r="F13" s="163">
        <v>11546</v>
      </c>
      <c r="G13" s="163">
        <v>2505</v>
      </c>
      <c r="H13" s="183">
        <v>64233</v>
      </c>
      <c r="I13" s="161">
        <f t="shared" si="0"/>
        <v>7.5833294412529382</v>
      </c>
      <c r="J13" s="161">
        <f t="shared" si="1"/>
        <v>18.571450811887971</v>
      </c>
      <c r="K13" s="161">
        <f t="shared" si="2"/>
        <v>24.596391263057928</v>
      </c>
      <c r="L13" s="161">
        <f t="shared" si="3"/>
        <v>27.373779832796224</v>
      </c>
      <c r="M13" s="161">
        <f t="shared" si="4"/>
        <v>17.975184095402675</v>
      </c>
      <c r="N13" s="161">
        <f t="shared" si="5"/>
        <v>3.8998645556022606</v>
      </c>
      <c r="O13" s="97"/>
    </row>
    <row r="14" spans="1:20" s="95" customFormat="1" ht="14.25">
      <c r="A14" s="160">
        <v>2010</v>
      </c>
      <c r="B14" s="163">
        <v>4579</v>
      </c>
      <c r="C14" s="163">
        <v>12120</v>
      </c>
      <c r="D14" s="163">
        <v>16112</v>
      </c>
      <c r="E14" s="163">
        <v>17783</v>
      </c>
      <c r="F14" s="163">
        <v>11189</v>
      </c>
      <c r="G14" s="163">
        <v>2679</v>
      </c>
      <c r="H14" s="183">
        <v>64462</v>
      </c>
      <c r="I14" s="161">
        <f t="shared" si="0"/>
        <v>7.1034097607893019</v>
      </c>
      <c r="J14" s="161">
        <f t="shared" si="1"/>
        <v>18.801774688964041</v>
      </c>
      <c r="K14" s="161">
        <f t="shared" si="2"/>
        <v>24.994570444603024</v>
      </c>
      <c r="L14" s="161">
        <f t="shared" si="3"/>
        <v>27.58679532127455</v>
      </c>
      <c r="M14" s="161">
        <f t="shared" si="4"/>
        <v>17.357512953367877</v>
      </c>
      <c r="N14" s="161">
        <f t="shared" si="5"/>
        <v>4.1559368310012097</v>
      </c>
      <c r="O14" s="97"/>
    </row>
    <row r="15" spans="1:20" s="95" customFormat="1" ht="14.25">
      <c r="A15" s="160">
        <v>2011</v>
      </c>
      <c r="B15" s="163">
        <v>4095</v>
      </c>
      <c r="C15" s="163">
        <v>11808</v>
      </c>
      <c r="D15" s="163">
        <v>15669</v>
      </c>
      <c r="E15" s="163">
        <v>17359</v>
      </c>
      <c r="F15" s="163">
        <v>10799</v>
      </c>
      <c r="G15" s="163">
        <v>2579</v>
      </c>
      <c r="H15" s="183">
        <v>62309</v>
      </c>
      <c r="I15" s="161">
        <f t="shared" si="0"/>
        <v>6.5720842895889833</v>
      </c>
      <c r="J15" s="161">
        <f t="shared" si="1"/>
        <v>18.950713380089553</v>
      </c>
      <c r="K15" s="161">
        <f t="shared" si="2"/>
        <v>25.147249995987735</v>
      </c>
      <c r="L15" s="161">
        <f t="shared" si="3"/>
        <v>27.859538750421287</v>
      </c>
      <c r="M15" s="161">
        <f t="shared" si="4"/>
        <v>17.331364650371537</v>
      </c>
      <c r="N15" s="161">
        <f t="shared" si="5"/>
        <v>4.1390489335409004</v>
      </c>
      <c r="O15" s="97"/>
    </row>
    <row r="16" spans="1:20" s="95" customFormat="1" ht="14.25">
      <c r="A16" s="160">
        <v>2012</v>
      </c>
      <c r="B16" s="163">
        <v>3938</v>
      </c>
      <c r="C16" s="163">
        <v>11546</v>
      </c>
      <c r="D16" s="163">
        <v>16042</v>
      </c>
      <c r="E16" s="163">
        <v>17582</v>
      </c>
      <c r="F16" s="163">
        <v>10483</v>
      </c>
      <c r="G16" s="163">
        <v>2742</v>
      </c>
      <c r="H16" s="183">
        <v>62333</v>
      </c>
      <c r="I16" s="161">
        <f t="shared" si="0"/>
        <v>6.3176808432130649</v>
      </c>
      <c r="J16" s="161">
        <f t="shared" si="1"/>
        <v>18.523093706383456</v>
      </c>
      <c r="K16" s="161">
        <f t="shared" si="2"/>
        <v>25.735966502494666</v>
      </c>
      <c r="L16" s="161">
        <f t="shared" si="3"/>
        <v>28.206567949561229</v>
      </c>
      <c r="M16" s="161">
        <f t="shared" si="4"/>
        <v>16.817736993245951</v>
      </c>
      <c r="N16" s="161">
        <f t="shared" si="5"/>
        <v>4.3989540051016318</v>
      </c>
      <c r="O16" s="97"/>
    </row>
    <row r="17" spans="1:16" s="95" customFormat="1" ht="14.25">
      <c r="A17" s="179">
        <v>2013</v>
      </c>
      <c r="B17" s="180">
        <v>3353</v>
      </c>
      <c r="C17" s="180">
        <v>10878</v>
      </c>
      <c r="D17" s="180">
        <v>15386</v>
      </c>
      <c r="E17" s="180">
        <v>16886</v>
      </c>
      <c r="F17" s="180">
        <v>10111</v>
      </c>
      <c r="G17" s="180">
        <v>2613</v>
      </c>
      <c r="H17" s="184">
        <v>59227</v>
      </c>
      <c r="I17" s="181">
        <f t="shared" si="0"/>
        <v>5.6612693535043137</v>
      </c>
      <c r="J17" s="181">
        <f t="shared" si="1"/>
        <v>18.366623330575582</v>
      </c>
      <c r="K17" s="181">
        <f t="shared" si="2"/>
        <v>25.978016782886183</v>
      </c>
      <c r="L17" s="181">
        <f t="shared" si="3"/>
        <v>28.510645482634612</v>
      </c>
      <c r="M17" s="181">
        <f t="shared" si="4"/>
        <v>17.071605855437554</v>
      </c>
      <c r="N17" s="181">
        <f t="shared" si="5"/>
        <v>4.4118391949617575</v>
      </c>
      <c r="O17" s="97"/>
    </row>
    <row r="18" spans="1:16" s="95" customFormat="1" ht="14.25">
      <c r="O18" s="97"/>
    </row>
    <row r="19" spans="1:16" s="95" customFormat="1" ht="14.25"/>
    <row r="20" spans="1:16" s="96" customFormat="1" ht="18" customHeight="1">
      <c r="A20" s="103" t="str">
        <f>Contents!B10</f>
        <v>Table 2: Birth rate, by age group, 2004−2013</v>
      </c>
      <c r="P20" s="157"/>
    </row>
    <row r="21" spans="1:16" s="95" customFormat="1" ht="14.25">
      <c r="A21" s="384" t="s">
        <v>39</v>
      </c>
      <c r="B21" s="380" t="s">
        <v>264</v>
      </c>
      <c r="C21" s="380"/>
      <c r="D21" s="380"/>
      <c r="E21" s="380"/>
      <c r="F21" s="380"/>
      <c r="G21" s="380"/>
      <c r="H21" s="381"/>
      <c r="I21" s="380" t="s">
        <v>46</v>
      </c>
      <c r="J21" s="380"/>
      <c r="K21" s="380"/>
      <c r="L21" s="380"/>
      <c r="M21" s="380"/>
      <c r="N21" s="380"/>
      <c r="O21" s="380"/>
      <c r="P21" s="97"/>
    </row>
    <row r="22" spans="1:16" s="95" customFormat="1" ht="14.25">
      <c r="A22" s="385"/>
      <c r="B22" s="138" t="s">
        <v>37</v>
      </c>
      <c r="C22" s="138" t="s">
        <v>44</v>
      </c>
      <c r="D22" s="138" t="s">
        <v>40</v>
      </c>
      <c r="E22" s="138" t="s">
        <v>41</v>
      </c>
      <c r="F22" s="138" t="s">
        <v>42</v>
      </c>
      <c r="G22" s="138" t="s">
        <v>38</v>
      </c>
      <c r="H22" s="139" t="s">
        <v>43</v>
      </c>
      <c r="I22" s="138" t="s">
        <v>37</v>
      </c>
      <c r="J22" s="138" t="s">
        <v>44</v>
      </c>
      <c r="K22" s="138" t="s">
        <v>40</v>
      </c>
      <c r="L22" s="138" t="s">
        <v>41</v>
      </c>
      <c r="M22" s="138" t="s">
        <v>42</v>
      </c>
      <c r="N22" s="138" t="s">
        <v>38</v>
      </c>
      <c r="O22" s="138" t="s">
        <v>43</v>
      </c>
      <c r="P22" s="97"/>
    </row>
    <row r="23" spans="1:16" s="95" customFormat="1" ht="14.25">
      <c r="A23" s="160">
        <v>2004</v>
      </c>
      <c r="B23" s="161">
        <f>B8/I23*1000</f>
        <v>28.143388569496111</v>
      </c>
      <c r="C23" s="161">
        <f t="shared" ref="C23:H23" si="6">C8/J23*1000</f>
        <v>71.883852691218138</v>
      </c>
      <c r="D23" s="161">
        <f t="shared" si="6"/>
        <v>108.56835472220088</v>
      </c>
      <c r="E23" s="161">
        <f t="shared" si="6"/>
        <v>117.16379532013372</v>
      </c>
      <c r="F23" s="161">
        <f t="shared" si="6"/>
        <v>59.495576886881238</v>
      </c>
      <c r="G23" s="161">
        <f t="shared" si="6"/>
        <v>13.244235747396303</v>
      </c>
      <c r="H23" s="186">
        <f t="shared" si="6"/>
        <v>64.813827423798102</v>
      </c>
      <c r="I23" s="162">
        <v>147850</v>
      </c>
      <c r="J23" s="162">
        <v>141200</v>
      </c>
      <c r="K23" s="162">
        <v>130130</v>
      </c>
      <c r="L23" s="162">
        <v>155560</v>
      </c>
      <c r="M23" s="162">
        <v>159390</v>
      </c>
      <c r="N23" s="162">
        <v>166110</v>
      </c>
      <c r="O23" s="162">
        <f>SUM(I23:N23)</f>
        <v>900240</v>
      </c>
      <c r="P23" s="97"/>
    </row>
    <row r="24" spans="1:16" s="95" customFormat="1" ht="14.25">
      <c r="A24" s="160">
        <v>2005</v>
      </c>
      <c r="B24" s="161">
        <f t="shared" ref="B24:B32" si="7">B9/I24*1000</f>
        <v>28.701186766558376</v>
      </c>
      <c r="C24" s="161">
        <f t="shared" ref="C24:C32" si="8">C9/J24*1000</f>
        <v>70.425680390788557</v>
      </c>
      <c r="D24" s="161">
        <f t="shared" ref="D24:D32" si="9">D9/K24*1000</f>
        <v>107.06169450163959</v>
      </c>
      <c r="E24" s="161">
        <f t="shared" ref="E24:E32" si="10">E9/L24*1000</f>
        <v>117.33671610720792</v>
      </c>
      <c r="F24" s="161">
        <f t="shared" ref="F24:F32" si="11">F9/M24*1000</f>
        <v>62.788671023965136</v>
      </c>
      <c r="G24" s="161">
        <f t="shared" ref="G24:G32" si="12">G9/N24*1000</f>
        <v>13.013288638812401</v>
      </c>
      <c r="H24" s="186">
        <f t="shared" ref="H24:H32" si="13">H9/O24*1000</f>
        <v>64.804949872613577</v>
      </c>
      <c r="I24" s="162">
        <v>150830</v>
      </c>
      <c r="J24" s="162">
        <v>143300</v>
      </c>
      <c r="K24" s="162">
        <v>131130</v>
      </c>
      <c r="L24" s="162">
        <v>153720</v>
      </c>
      <c r="M24" s="162">
        <v>160650</v>
      </c>
      <c r="N24" s="162">
        <v>167060</v>
      </c>
      <c r="O24" s="162">
        <f t="shared" ref="O24:O32" si="14">SUM(I24:N24)</f>
        <v>906690</v>
      </c>
      <c r="P24" s="97"/>
    </row>
    <row r="25" spans="1:16" s="95" customFormat="1" ht="14.25">
      <c r="A25" s="160">
        <v>2006</v>
      </c>
      <c r="B25" s="161">
        <f t="shared" si="7"/>
        <v>29.099636741048261</v>
      </c>
      <c r="C25" s="161">
        <f t="shared" si="8"/>
        <v>73.529209385536362</v>
      </c>
      <c r="D25" s="161">
        <f t="shared" si="9"/>
        <v>108.5179640718563</v>
      </c>
      <c r="E25" s="161">
        <f t="shared" si="10"/>
        <v>121.04208416833667</v>
      </c>
      <c r="F25" s="161">
        <f t="shared" si="11"/>
        <v>64.510799730771595</v>
      </c>
      <c r="G25" s="161">
        <f t="shared" si="12"/>
        <v>13.258076137864778</v>
      </c>
      <c r="H25" s="186">
        <f t="shared" si="13"/>
        <v>66.327402603093915</v>
      </c>
      <c r="I25" s="162">
        <v>154160</v>
      </c>
      <c r="J25" s="162">
        <v>145330</v>
      </c>
      <c r="K25" s="162">
        <v>133600</v>
      </c>
      <c r="L25" s="162">
        <v>149700</v>
      </c>
      <c r="M25" s="162">
        <v>163430</v>
      </c>
      <c r="N25" s="162">
        <v>166540</v>
      </c>
      <c r="O25" s="162">
        <f t="shared" si="14"/>
        <v>912760</v>
      </c>
      <c r="P25" s="97"/>
    </row>
    <row r="26" spans="1:16" s="95" customFormat="1" ht="14.25">
      <c r="A26" s="160">
        <v>2007</v>
      </c>
      <c r="B26" s="161">
        <f t="shared" si="7"/>
        <v>32.538308649099186</v>
      </c>
      <c r="C26" s="161">
        <f t="shared" si="8"/>
        <v>77.812370278123694</v>
      </c>
      <c r="D26" s="161">
        <f t="shared" si="9"/>
        <v>115.32442607219311</v>
      </c>
      <c r="E26" s="161">
        <f t="shared" si="10"/>
        <v>125.72428944116434</v>
      </c>
      <c r="F26" s="161">
        <f t="shared" si="11"/>
        <v>69.614196596208586</v>
      </c>
      <c r="G26" s="161">
        <f t="shared" si="12"/>
        <v>14.609327680193822</v>
      </c>
      <c r="H26" s="186">
        <f t="shared" si="13"/>
        <v>70.366836650764924</v>
      </c>
      <c r="I26" s="162">
        <v>155970</v>
      </c>
      <c r="J26" s="162">
        <v>144540</v>
      </c>
      <c r="K26" s="162">
        <v>135470</v>
      </c>
      <c r="L26" s="162">
        <v>145660</v>
      </c>
      <c r="M26" s="162">
        <v>165110</v>
      </c>
      <c r="N26" s="162">
        <v>165100</v>
      </c>
      <c r="O26" s="162">
        <f t="shared" si="14"/>
        <v>911850</v>
      </c>
      <c r="P26" s="97"/>
    </row>
    <row r="27" spans="1:16" s="95" customFormat="1" ht="14.25">
      <c r="A27" s="160">
        <v>2008</v>
      </c>
      <c r="B27" s="161">
        <f t="shared" si="7"/>
        <v>33.833769884367214</v>
      </c>
      <c r="C27" s="161">
        <f t="shared" si="8"/>
        <v>81.281607204710767</v>
      </c>
      <c r="D27" s="161">
        <f t="shared" si="9"/>
        <v>114.16721239903951</v>
      </c>
      <c r="E27" s="161">
        <f t="shared" si="10"/>
        <v>124.79234126425453</v>
      </c>
      <c r="F27" s="161">
        <f t="shared" si="11"/>
        <v>71.166798131181366</v>
      </c>
      <c r="G27" s="161">
        <f t="shared" si="12"/>
        <v>14.984690753214942</v>
      </c>
      <c r="H27" s="186">
        <f t="shared" si="13"/>
        <v>71.133101444170478</v>
      </c>
      <c r="I27" s="162">
        <v>156530</v>
      </c>
      <c r="J27" s="162">
        <v>144350</v>
      </c>
      <c r="K27" s="162">
        <v>137430</v>
      </c>
      <c r="L27" s="162">
        <v>142060</v>
      </c>
      <c r="M27" s="162">
        <v>164810</v>
      </c>
      <c r="N27" s="162">
        <v>163300</v>
      </c>
      <c r="O27" s="162">
        <f t="shared" si="14"/>
        <v>908480</v>
      </c>
      <c r="P27" s="97"/>
    </row>
    <row r="28" spans="1:16" s="95" customFormat="1" ht="14.25">
      <c r="A28" s="160">
        <v>2009</v>
      </c>
      <c r="B28" s="161">
        <f t="shared" si="7"/>
        <v>31.080908626850434</v>
      </c>
      <c r="C28" s="161">
        <f t="shared" si="8"/>
        <v>81.856858574075346</v>
      </c>
      <c r="D28" s="161">
        <f t="shared" si="9"/>
        <v>113.66187050359711</v>
      </c>
      <c r="E28" s="161">
        <f t="shared" si="10"/>
        <v>125.19045923816304</v>
      </c>
      <c r="F28" s="161">
        <f t="shared" si="11"/>
        <v>70.786585739684881</v>
      </c>
      <c r="G28" s="161">
        <f t="shared" si="12"/>
        <v>15.359617389171623</v>
      </c>
      <c r="H28" s="186">
        <f t="shared" si="13"/>
        <v>70.733399405351832</v>
      </c>
      <c r="I28" s="162">
        <v>156720</v>
      </c>
      <c r="J28" s="162">
        <v>145730</v>
      </c>
      <c r="K28" s="162">
        <v>139000</v>
      </c>
      <c r="L28" s="162">
        <v>140450</v>
      </c>
      <c r="M28" s="162">
        <v>163110</v>
      </c>
      <c r="N28" s="162">
        <v>163090</v>
      </c>
      <c r="O28" s="162">
        <f t="shared" si="14"/>
        <v>908100</v>
      </c>
      <c r="P28" s="97"/>
    </row>
    <row r="29" spans="1:16" s="95" customFormat="1" ht="14.25">
      <c r="A29" s="160">
        <v>2010</v>
      </c>
      <c r="B29" s="161">
        <f t="shared" si="7"/>
        <v>29.301849363281502</v>
      </c>
      <c r="C29" s="161">
        <f t="shared" si="8"/>
        <v>81.167961425127245</v>
      </c>
      <c r="D29" s="161">
        <f t="shared" si="9"/>
        <v>114.63536108146567</v>
      </c>
      <c r="E29" s="161">
        <f t="shared" si="10"/>
        <v>127.12130960040029</v>
      </c>
      <c r="F29" s="161">
        <f t="shared" si="11"/>
        <v>69.748161077172426</v>
      </c>
      <c r="G29" s="161">
        <f t="shared" si="12"/>
        <v>16.33735821441639</v>
      </c>
      <c r="H29" s="186">
        <f t="shared" si="13"/>
        <v>70.803905846687826</v>
      </c>
      <c r="I29" s="162">
        <v>156270</v>
      </c>
      <c r="J29" s="162">
        <v>149320</v>
      </c>
      <c r="K29" s="162">
        <v>140550</v>
      </c>
      <c r="L29" s="162">
        <v>139890</v>
      </c>
      <c r="M29" s="162">
        <v>160420</v>
      </c>
      <c r="N29" s="162">
        <v>163980</v>
      </c>
      <c r="O29" s="162">
        <f t="shared" si="14"/>
        <v>910430</v>
      </c>
      <c r="P29" s="97"/>
    </row>
    <row r="30" spans="1:16" s="95" customFormat="1" ht="14.25">
      <c r="A30" s="160">
        <v>2011</v>
      </c>
      <c r="B30" s="161">
        <f t="shared" si="7"/>
        <v>26.552976267669564</v>
      </c>
      <c r="C30" s="161">
        <f t="shared" si="8"/>
        <v>77.307843394002887</v>
      </c>
      <c r="D30" s="161">
        <f t="shared" si="9"/>
        <v>111.28551136363636</v>
      </c>
      <c r="E30" s="161">
        <f t="shared" si="10"/>
        <v>123.99285714285715</v>
      </c>
      <c r="F30" s="161">
        <f t="shared" si="11"/>
        <v>69.801564216921975</v>
      </c>
      <c r="G30" s="161">
        <f t="shared" si="12"/>
        <v>15.542698728379436</v>
      </c>
      <c r="H30" s="186">
        <f t="shared" si="13"/>
        <v>68.592029942756497</v>
      </c>
      <c r="I30" s="162">
        <v>154220</v>
      </c>
      <c r="J30" s="162">
        <v>152740</v>
      </c>
      <c r="K30" s="162">
        <v>140800</v>
      </c>
      <c r="L30" s="162">
        <v>140000</v>
      </c>
      <c r="M30" s="162">
        <v>154710</v>
      </c>
      <c r="N30" s="162">
        <v>165930</v>
      </c>
      <c r="O30" s="162">
        <f t="shared" si="14"/>
        <v>908400</v>
      </c>
      <c r="P30" s="97"/>
    </row>
    <row r="31" spans="1:16" s="95" customFormat="1" ht="14.25">
      <c r="A31" s="160">
        <v>2012</v>
      </c>
      <c r="B31" s="161">
        <f t="shared" si="7"/>
        <v>25.738562091503265</v>
      </c>
      <c r="C31" s="161">
        <f t="shared" si="8"/>
        <v>74.82825664290344</v>
      </c>
      <c r="D31" s="161">
        <f t="shared" si="9"/>
        <v>114.12107846624457</v>
      </c>
      <c r="E31" s="161">
        <f t="shared" si="10"/>
        <v>125.33504419731963</v>
      </c>
      <c r="F31" s="161">
        <f t="shared" si="11"/>
        <v>70.284948038887038</v>
      </c>
      <c r="G31" s="161">
        <f t="shared" si="12"/>
        <v>16.444764303706371</v>
      </c>
      <c r="H31" s="186">
        <f t="shared" si="13"/>
        <v>68.949382770673864</v>
      </c>
      <c r="I31" s="162">
        <v>153000</v>
      </c>
      <c r="J31" s="162">
        <v>154300</v>
      </c>
      <c r="K31" s="162">
        <v>140570</v>
      </c>
      <c r="L31" s="162">
        <v>140280</v>
      </c>
      <c r="M31" s="162">
        <v>149150</v>
      </c>
      <c r="N31" s="162">
        <v>166740</v>
      </c>
      <c r="O31" s="162">
        <f t="shared" si="14"/>
        <v>904040</v>
      </c>
      <c r="P31" s="97"/>
    </row>
    <row r="32" spans="1:16" s="95" customFormat="1" ht="14.25">
      <c r="A32" s="179">
        <v>2013</v>
      </c>
      <c r="B32" s="181">
        <f t="shared" si="7"/>
        <v>22.011422569421651</v>
      </c>
      <c r="C32" s="181">
        <f t="shared" si="8"/>
        <v>69.847181199434942</v>
      </c>
      <c r="D32" s="181">
        <f t="shared" si="9"/>
        <v>108.23016319639844</v>
      </c>
      <c r="E32" s="181">
        <f t="shared" si="10"/>
        <v>119.26825822856335</v>
      </c>
      <c r="F32" s="181">
        <f t="shared" si="11"/>
        <v>69.798426066547009</v>
      </c>
      <c r="G32" s="181">
        <f t="shared" si="12"/>
        <v>15.702181359293313</v>
      </c>
      <c r="H32" s="187">
        <f t="shared" si="13"/>
        <v>65.583337024405367</v>
      </c>
      <c r="I32" s="180">
        <v>152330</v>
      </c>
      <c r="J32" s="180">
        <v>155740</v>
      </c>
      <c r="K32" s="180">
        <v>142160</v>
      </c>
      <c r="L32" s="180">
        <v>141580</v>
      </c>
      <c r="M32" s="180">
        <v>144860</v>
      </c>
      <c r="N32" s="180">
        <v>166410</v>
      </c>
      <c r="O32" s="180">
        <f t="shared" si="14"/>
        <v>903080</v>
      </c>
      <c r="P32" s="97"/>
    </row>
    <row r="33" spans="1:5" s="95" customFormat="1" ht="14.25">
      <c r="A33" s="158" t="s">
        <v>353</v>
      </c>
    </row>
    <row r="34" spans="1:5" s="95" customFormat="1" ht="14.25">
      <c r="A34" s="37" t="s">
        <v>354</v>
      </c>
    </row>
    <row r="35" spans="1:5" s="95" customFormat="1" ht="14.25">
      <c r="A35" s="116" t="s">
        <v>355</v>
      </c>
    </row>
    <row r="36" spans="1:5" s="95" customFormat="1" ht="14.25">
      <c r="E36" s="97"/>
    </row>
    <row r="37" spans="1:5" s="95" customFormat="1" ht="14.25"/>
    <row r="38" spans="1:5" s="95" customFormat="1" ht="14.25"/>
    <row r="39" spans="1:5" s="95" customFormat="1" ht="14.25"/>
    <row r="40" spans="1:5" s="95" customFormat="1" ht="14.25"/>
    <row r="41" spans="1:5" s="95" customFormat="1" ht="14.25"/>
    <row r="42" spans="1:5" s="95" customFormat="1" ht="14.25"/>
    <row r="43" spans="1:5" s="95" customFormat="1" ht="14.25"/>
    <row r="44" spans="1:5" s="95" customFormat="1" ht="14.25"/>
    <row r="45" spans="1:5" s="95" customFormat="1" ht="14.25"/>
    <row r="46" spans="1:5" s="95" customFormat="1" ht="14.25"/>
    <row r="47" spans="1:5" s="95" customFormat="1" ht="14.25"/>
    <row r="48" spans="1:5" s="95" customFormat="1" ht="14.25"/>
    <row r="49" s="95" customFormat="1" ht="14.25"/>
    <row r="50" s="95" customFormat="1" ht="14.25"/>
    <row r="51" s="95" customFormat="1" ht="14.25"/>
    <row r="52" s="95" customFormat="1" ht="14.25"/>
    <row r="53" s="95" customFormat="1" ht="14.25"/>
    <row r="54" s="95" customFormat="1" ht="14.25"/>
    <row r="55" s="95" customFormat="1" ht="14.25"/>
    <row r="56" s="95" customFormat="1" ht="14.25"/>
    <row r="57" s="95" customFormat="1" ht="14.25"/>
    <row r="58" s="95" customFormat="1" ht="14.25"/>
    <row r="59" s="95" customFormat="1" ht="14.25"/>
    <row r="60" s="95" customFormat="1" ht="14.25"/>
    <row r="61" s="95" customFormat="1" ht="14.25"/>
    <row r="62" s="95" customFormat="1" ht="14.25"/>
    <row r="63" s="95" customFormat="1" ht="14.25"/>
    <row r="64" s="95" customFormat="1" ht="14.25"/>
    <row r="65" s="95" customFormat="1" ht="14.25"/>
    <row r="66" s="95" customFormat="1" ht="14.25"/>
    <row r="67" s="95" customFormat="1" ht="14.25"/>
    <row r="68" s="95" customFormat="1" ht="14.25"/>
    <row r="69" s="95" customFormat="1" ht="14.25"/>
    <row r="70" s="95" customFormat="1" ht="14.25"/>
    <row r="71" s="95" customFormat="1" ht="14.25"/>
    <row r="72" s="95" customFormat="1" ht="14.25"/>
    <row r="73" s="95" customFormat="1" ht="14.25"/>
    <row r="74" s="95" customFormat="1" ht="14.25"/>
    <row r="75" s="95" customFormat="1" ht="14.25"/>
    <row r="76" s="95" customFormat="1" ht="14.25"/>
    <row r="77" s="95" customFormat="1" ht="14.25"/>
    <row r="78" s="95" customFormat="1" ht="14.25"/>
    <row r="79" s="95" customFormat="1" ht="14.25"/>
    <row r="80" s="95" customFormat="1" ht="14.25"/>
    <row r="81" s="95" customFormat="1" ht="14.25"/>
    <row r="82" s="95" customFormat="1" ht="14.25"/>
    <row r="83" s="95" customFormat="1" ht="14.25"/>
    <row r="84" s="95" customFormat="1" ht="14.25"/>
    <row r="85" s="95" customFormat="1" ht="14.25"/>
    <row r="86" s="95" customFormat="1" ht="14.25"/>
    <row r="87" s="95" customFormat="1" ht="14.25"/>
    <row r="88" s="95" customFormat="1" ht="14.25"/>
    <row r="89" s="95" customFormat="1" ht="14.25"/>
    <row r="90" s="95" customFormat="1" ht="14.25"/>
    <row r="91" s="95" customFormat="1" ht="14.25"/>
    <row r="92" s="95" customFormat="1" ht="14.25"/>
    <row r="93" s="95" customFormat="1" ht="14.25"/>
    <row r="94" s="95" customFormat="1" ht="14.25"/>
    <row r="95" s="95" customFormat="1" ht="14.25"/>
    <row r="96" s="95" customFormat="1" ht="14.25"/>
    <row r="97" s="95" customFormat="1" ht="14.25"/>
    <row r="98" s="95" customFormat="1" ht="14.25"/>
    <row r="99" s="95" customFormat="1" ht="14.25"/>
    <row r="100" s="95" customFormat="1" ht="14.25"/>
    <row r="101" s="95" customFormat="1" ht="14.25"/>
    <row r="102" s="95" customFormat="1" ht="14.25"/>
    <row r="103" s="95" customFormat="1" ht="14.25"/>
    <row r="104" s="95" customFormat="1" ht="14.25"/>
    <row r="105" s="95" customFormat="1" ht="14.25"/>
    <row r="106" s="95" customFormat="1" ht="14.25"/>
    <row r="107" s="95" customFormat="1" ht="14.25"/>
    <row r="108" s="95" customFormat="1" ht="14.25"/>
    <row r="109" s="95" customFormat="1" ht="14.25"/>
    <row r="110" s="95" customFormat="1" ht="14.25"/>
    <row r="111" s="95" customFormat="1" ht="14.25"/>
    <row r="112" s="95" customFormat="1" ht="14.25"/>
    <row r="113" s="95" customFormat="1" ht="14.25"/>
    <row r="114" s="95" customFormat="1" ht="14.25"/>
    <row r="115" s="95" customFormat="1" ht="14.25"/>
    <row r="116" s="95" customFormat="1" ht="14.25"/>
    <row r="117" s="95" customFormat="1" ht="14.25"/>
    <row r="118" s="95" customFormat="1" ht="14.25"/>
    <row r="119" s="95" customFormat="1" ht="14.25"/>
    <row r="120" s="95" customFormat="1" ht="14.25"/>
    <row r="121" s="95" customFormat="1" ht="14.25"/>
    <row r="122" s="95" customFormat="1" ht="14.25"/>
    <row r="123" s="95" customFormat="1" ht="14.25"/>
  </sheetData>
  <mergeCells count="6">
    <mergeCell ref="B6:H6"/>
    <mergeCell ref="I6:N6"/>
    <mergeCell ref="B21:H21"/>
    <mergeCell ref="I21:O21"/>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&amp;L&amp;8&amp;K01+022Maternity Tables 2013&amp;R&amp;8&amp;K01+022Page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6"/>
  <sheetViews>
    <sheetView zoomScaleNormal="100" workbookViewId="0">
      <pane ySplit="3" topLeftCell="A4" activePane="bottomLeft" state="frozen"/>
      <selection activeCell="B103" sqref="B103"/>
      <selection pane="bottomLeft" activeCell="A3" sqref="A3"/>
    </sheetView>
  </sheetViews>
  <sheetFormatPr defaultRowHeight="12"/>
  <cols>
    <col min="1" max="1" width="9.140625" style="79"/>
    <col min="2" max="13" width="10" style="79" customWidth="1"/>
    <col min="14" max="21" width="9.140625" style="79"/>
    <col min="22" max="22" width="6" style="79" customWidth="1"/>
    <col min="23" max="16384" width="9.140625" style="79"/>
  </cols>
  <sheetData>
    <row r="1" spans="1:15">
      <c r="A1" s="334" t="s">
        <v>26</v>
      </c>
      <c r="B1" s="162"/>
      <c r="C1" s="334" t="s">
        <v>36</v>
      </c>
      <c r="D1" s="162"/>
      <c r="E1" s="162"/>
    </row>
    <row r="2" spans="1:15" ht="10.5" customHeight="1"/>
    <row r="3" spans="1:15" ht="19.5">
      <c r="A3" s="20" t="s">
        <v>122</v>
      </c>
    </row>
    <row r="5" spans="1:15" s="41" customFormat="1" ht="18" customHeight="1">
      <c r="A5" s="103" t="str">
        <f>Contents!B11</f>
        <v>Table 3: Number and percentage of women giving birth, by ethnic group, 2004–2013</v>
      </c>
    </row>
    <row r="6" spans="1:15">
      <c r="A6" s="390" t="s">
        <v>39</v>
      </c>
      <c r="B6" s="378" t="s">
        <v>27</v>
      </c>
      <c r="C6" s="378"/>
      <c r="D6" s="378"/>
      <c r="E6" s="378"/>
      <c r="F6" s="378"/>
      <c r="G6" s="378"/>
      <c r="H6" s="379"/>
      <c r="I6" s="378" t="s">
        <v>288</v>
      </c>
      <c r="J6" s="378"/>
      <c r="K6" s="378"/>
      <c r="L6" s="378"/>
      <c r="M6" s="378"/>
      <c r="N6" s="170"/>
      <c r="O6" s="77"/>
    </row>
    <row r="7" spans="1:15">
      <c r="A7" s="383"/>
      <c r="B7" s="150" t="s">
        <v>62</v>
      </c>
      <c r="C7" s="150" t="s">
        <v>356</v>
      </c>
      <c r="D7" s="150" t="s">
        <v>47</v>
      </c>
      <c r="E7" s="150" t="s">
        <v>48</v>
      </c>
      <c r="F7" s="150" t="s">
        <v>49</v>
      </c>
      <c r="G7" s="150" t="s">
        <v>50</v>
      </c>
      <c r="H7" s="185" t="s">
        <v>43</v>
      </c>
      <c r="I7" s="150" t="str">
        <f>B7</f>
        <v>Māori</v>
      </c>
      <c r="J7" s="150" t="str">
        <f t="shared" ref="J7:M7" si="0">C7</f>
        <v>Pacific</v>
      </c>
      <c r="K7" s="150" t="str">
        <f t="shared" si="0"/>
        <v>Asian</v>
      </c>
      <c r="L7" s="150" t="str">
        <f t="shared" si="0"/>
        <v>Other</v>
      </c>
      <c r="M7" s="150" t="str">
        <f t="shared" si="0"/>
        <v>European</v>
      </c>
      <c r="N7" s="170"/>
      <c r="O7" s="164"/>
    </row>
    <row r="8" spans="1:15">
      <c r="A8" s="174">
        <v>2004</v>
      </c>
      <c r="B8" s="172">
        <v>14099</v>
      </c>
      <c r="C8" s="172">
        <v>6351</v>
      </c>
      <c r="D8" s="172">
        <v>5266</v>
      </c>
      <c r="E8" s="172">
        <v>748</v>
      </c>
      <c r="F8" s="172">
        <v>31596</v>
      </c>
      <c r="G8" s="172">
        <v>288</v>
      </c>
      <c r="H8" s="191">
        <v>58348</v>
      </c>
      <c r="I8" s="173">
        <f>B8/($H8-$G8)*100</f>
        <v>24.283499827764381</v>
      </c>
      <c r="J8" s="173">
        <f t="shared" ref="J8:M8" si="1">C8/($H8-$G8)*100</f>
        <v>10.93868411987599</v>
      </c>
      <c r="K8" s="173">
        <f t="shared" si="1"/>
        <v>9.0699276610403032</v>
      </c>
      <c r="L8" s="173">
        <f t="shared" si="1"/>
        <v>1.2883224250775061</v>
      </c>
      <c r="M8" s="173">
        <f t="shared" si="1"/>
        <v>54.419565966241819</v>
      </c>
      <c r="N8" s="170"/>
      <c r="O8" s="164"/>
    </row>
    <row r="9" spans="1:15">
      <c r="A9" s="174">
        <v>2005</v>
      </c>
      <c r="B9" s="172">
        <v>14849</v>
      </c>
      <c r="C9" s="172">
        <v>6858</v>
      </c>
      <c r="D9" s="172">
        <v>4974</v>
      </c>
      <c r="E9" s="172">
        <v>858</v>
      </c>
      <c r="F9" s="172">
        <v>31162</v>
      </c>
      <c r="G9" s="172">
        <v>57</v>
      </c>
      <c r="H9" s="191">
        <v>58758</v>
      </c>
      <c r="I9" s="173">
        <f t="shared" ref="I9:I17" si="2">B9/($H9-$G9)*100</f>
        <v>25.295991550399481</v>
      </c>
      <c r="J9" s="173">
        <f t="shared" ref="J9:J17" si="3">C9/($H9-$G9)*100</f>
        <v>11.682935554760567</v>
      </c>
      <c r="K9" s="173">
        <f t="shared" ref="K9:K17" si="4">D9/($H9-$G9)*100</f>
        <v>8.4734501967598508</v>
      </c>
      <c r="L9" s="173">
        <f t="shared" ref="L9:L17" si="5">E9/($H9-$G9)*100</f>
        <v>1.4616446057137016</v>
      </c>
      <c r="M9" s="173">
        <f t="shared" ref="M9:M17" si="6">F9/($H9-$G9)*100</f>
        <v>53.085978092366403</v>
      </c>
      <c r="N9" s="170"/>
      <c r="O9" s="164"/>
    </row>
    <row r="10" spans="1:15">
      <c r="A10" s="174">
        <v>2006</v>
      </c>
      <c r="B10" s="172">
        <v>15531</v>
      </c>
      <c r="C10" s="172">
        <v>7194</v>
      </c>
      <c r="D10" s="172">
        <v>5130</v>
      </c>
      <c r="E10" s="172">
        <v>928</v>
      </c>
      <c r="F10" s="172">
        <v>31714</v>
      </c>
      <c r="G10" s="172">
        <v>44</v>
      </c>
      <c r="H10" s="191">
        <v>60541</v>
      </c>
      <c r="I10" s="173">
        <f t="shared" si="2"/>
        <v>25.672347389126731</v>
      </c>
      <c r="J10" s="173">
        <f t="shared" si="3"/>
        <v>11.891498752004232</v>
      </c>
      <c r="K10" s="173">
        <f t="shared" si="4"/>
        <v>8.4797593269087734</v>
      </c>
      <c r="L10" s="173">
        <f t="shared" si="5"/>
        <v>1.5339603616708266</v>
      </c>
      <c r="M10" s="173">
        <f t="shared" si="6"/>
        <v>52.422434170289435</v>
      </c>
      <c r="N10" s="170"/>
      <c r="O10" s="164"/>
    </row>
    <row r="11" spans="1:15">
      <c r="A11" s="174">
        <v>2007</v>
      </c>
      <c r="B11" s="172">
        <v>16500</v>
      </c>
      <c r="C11" s="172">
        <v>7874</v>
      </c>
      <c r="D11" s="172">
        <v>5890</v>
      </c>
      <c r="E11" s="172">
        <v>1002</v>
      </c>
      <c r="F11" s="172">
        <v>32842</v>
      </c>
      <c r="G11" s="172">
        <v>56</v>
      </c>
      <c r="H11" s="191">
        <v>64164</v>
      </c>
      <c r="I11" s="173">
        <f t="shared" si="2"/>
        <v>25.737817433081673</v>
      </c>
      <c r="J11" s="173">
        <f t="shared" si="3"/>
        <v>12.282398452611218</v>
      </c>
      <c r="K11" s="173">
        <f t="shared" si="4"/>
        <v>9.1876208897485494</v>
      </c>
      <c r="L11" s="173">
        <f t="shared" si="5"/>
        <v>1.5629874586635055</v>
      </c>
      <c r="M11" s="173">
        <f t="shared" si="6"/>
        <v>51.22917576589505</v>
      </c>
      <c r="N11" s="170"/>
      <c r="O11" s="164"/>
    </row>
    <row r="12" spans="1:15">
      <c r="A12" s="174">
        <v>2008</v>
      </c>
      <c r="B12" s="172">
        <v>16755</v>
      </c>
      <c r="C12" s="172">
        <v>7703</v>
      </c>
      <c r="D12" s="172">
        <v>6042</v>
      </c>
      <c r="E12" s="172">
        <v>1105</v>
      </c>
      <c r="F12" s="172">
        <v>32943</v>
      </c>
      <c r="G12" s="172">
        <v>75</v>
      </c>
      <c r="H12" s="191">
        <v>64623</v>
      </c>
      <c r="I12" s="173">
        <f t="shared" si="2"/>
        <v>25.957427031046663</v>
      </c>
      <c r="J12" s="173">
        <f t="shared" si="3"/>
        <v>11.933754725165768</v>
      </c>
      <c r="K12" s="173">
        <f t="shared" si="4"/>
        <v>9.3604759248931018</v>
      </c>
      <c r="L12" s="173">
        <f t="shared" si="5"/>
        <v>1.7119043192662824</v>
      </c>
      <c r="M12" s="173">
        <f t="shared" si="6"/>
        <v>51.036437999628184</v>
      </c>
      <c r="N12" s="170"/>
      <c r="O12" s="164"/>
    </row>
    <row r="13" spans="1:15">
      <c r="A13" s="174">
        <v>2009</v>
      </c>
      <c r="B13" s="172">
        <v>16613</v>
      </c>
      <c r="C13" s="172">
        <v>7441</v>
      </c>
      <c r="D13" s="172">
        <v>6361</v>
      </c>
      <c r="E13" s="172">
        <v>1176</v>
      </c>
      <c r="F13" s="172">
        <v>32587</v>
      </c>
      <c r="G13" s="172">
        <v>55</v>
      </c>
      <c r="H13" s="191">
        <v>64233</v>
      </c>
      <c r="I13" s="173">
        <f t="shared" si="2"/>
        <v>25.885817569883763</v>
      </c>
      <c r="J13" s="173">
        <f t="shared" si="3"/>
        <v>11.594315809155784</v>
      </c>
      <c r="K13" s="173">
        <f t="shared" si="4"/>
        <v>9.911496151329116</v>
      </c>
      <c r="L13" s="173">
        <f t="shared" si="5"/>
        <v>1.8324036274112623</v>
      </c>
      <c r="M13" s="173">
        <f t="shared" si="6"/>
        <v>50.775966842220079</v>
      </c>
      <c r="N13" s="170"/>
      <c r="O13" s="77"/>
    </row>
    <row r="14" spans="1:15">
      <c r="A14" s="174">
        <v>2010</v>
      </c>
      <c r="B14" s="172">
        <v>16458</v>
      </c>
      <c r="C14" s="172">
        <v>7531</v>
      </c>
      <c r="D14" s="172">
        <v>6960</v>
      </c>
      <c r="E14" s="172">
        <v>1282</v>
      </c>
      <c r="F14" s="172">
        <v>32184</v>
      </c>
      <c r="G14" s="172">
        <v>47</v>
      </c>
      <c r="H14" s="191">
        <v>64462</v>
      </c>
      <c r="I14" s="173">
        <f t="shared" si="2"/>
        <v>25.549949545913218</v>
      </c>
      <c r="J14" s="173">
        <f t="shared" si="3"/>
        <v>11.691376232244043</v>
      </c>
      <c r="K14" s="173">
        <f t="shared" si="4"/>
        <v>10.804936738337343</v>
      </c>
      <c r="L14" s="173">
        <f t="shared" si="5"/>
        <v>1.9902196693316772</v>
      </c>
      <c r="M14" s="173">
        <f t="shared" si="6"/>
        <v>49.96351781417372</v>
      </c>
      <c r="N14" s="170"/>
      <c r="O14" s="77"/>
    </row>
    <row r="15" spans="1:15">
      <c r="A15" s="174">
        <v>2011</v>
      </c>
      <c r="B15" s="172">
        <v>15928</v>
      </c>
      <c r="C15" s="172">
        <v>7137</v>
      </c>
      <c r="D15" s="172">
        <v>7178</v>
      </c>
      <c r="E15" s="172">
        <v>1280</v>
      </c>
      <c r="F15" s="172">
        <v>30729</v>
      </c>
      <c r="G15" s="172">
        <v>57</v>
      </c>
      <c r="H15" s="191">
        <v>62309</v>
      </c>
      <c r="I15" s="173">
        <f t="shared" si="2"/>
        <v>25.586326543725502</v>
      </c>
      <c r="J15" s="173">
        <f t="shared" si="3"/>
        <v>11.464691897449079</v>
      </c>
      <c r="K15" s="173">
        <f t="shared" si="4"/>
        <v>11.530553235237422</v>
      </c>
      <c r="L15" s="173">
        <f t="shared" si="5"/>
        <v>2.0561588382702563</v>
      </c>
      <c r="M15" s="173">
        <f t="shared" si="6"/>
        <v>49.362269485317739</v>
      </c>
      <c r="N15" s="170"/>
      <c r="O15" s="77"/>
    </row>
    <row r="16" spans="1:15">
      <c r="A16" s="174">
        <v>2012</v>
      </c>
      <c r="B16" s="172">
        <v>15749</v>
      </c>
      <c r="C16" s="172">
        <v>6953</v>
      </c>
      <c r="D16" s="172">
        <v>8508</v>
      </c>
      <c r="E16" s="172">
        <v>1228</v>
      </c>
      <c r="F16" s="172">
        <v>29854</v>
      </c>
      <c r="G16" s="172">
        <v>41</v>
      </c>
      <c r="H16" s="191">
        <v>62333</v>
      </c>
      <c r="I16" s="173">
        <f t="shared" si="2"/>
        <v>25.282540294098759</v>
      </c>
      <c r="J16" s="173">
        <f t="shared" si="3"/>
        <v>11.161946959481153</v>
      </c>
      <c r="K16" s="173">
        <f t="shared" si="4"/>
        <v>13.658254671546906</v>
      </c>
      <c r="L16" s="173">
        <f t="shared" si="5"/>
        <v>1.9713606883708983</v>
      </c>
      <c r="M16" s="173">
        <f t="shared" si="6"/>
        <v>47.925897386502278</v>
      </c>
      <c r="N16" s="170"/>
      <c r="O16" s="77"/>
    </row>
    <row r="17" spans="1:15">
      <c r="A17" s="188">
        <v>2013</v>
      </c>
      <c r="B17" s="189">
        <v>14619</v>
      </c>
      <c r="C17" s="189">
        <v>6407</v>
      </c>
      <c r="D17" s="189">
        <v>8190</v>
      </c>
      <c r="E17" s="189">
        <v>1279</v>
      </c>
      <c r="F17" s="189">
        <v>28695</v>
      </c>
      <c r="G17" s="189">
        <v>37</v>
      </c>
      <c r="H17" s="192">
        <v>59227</v>
      </c>
      <c r="I17" s="190">
        <f t="shared" si="2"/>
        <v>24.69842878864673</v>
      </c>
      <c r="J17" s="190">
        <f t="shared" si="3"/>
        <v>10.824463591822942</v>
      </c>
      <c r="K17" s="190">
        <f t="shared" si="4"/>
        <v>13.83679675620882</v>
      </c>
      <c r="L17" s="190">
        <f t="shared" si="5"/>
        <v>2.1608379793884103</v>
      </c>
      <c r="M17" s="190">
        <f t="shared" si="6"/>
        <v>48.479472883933092</v>
      </c>
      <c r="N17" s="170"/>
      <c r="O17" s="77"/>
    </row>
    <row r="18" spans="1:15">
      <c r="A18" s="77"/>
      <c r="B18" s="77"/>
      <c r="C18" s="77"/>
      <c r="D18" s="77"/>
      <c r="E18" s="77"/>
      <c r="F18" s="77"/>
      <c r="G18" s="77"/>
      <c r="H18" s="77"/>
      <c r="I18" s="77"/>
      <c r="J18" s="77"/>
      <c r="K18" s="77"/>
      <c r="L18" s="77"/>
      <c r="M18" s="77"/>
      <c r="N18" s="170"/>
      <c r="O18" s="77"/>
    </row>
    <row r="19" spans="1:15">
      <c r="A19" s="77"/>
      <c r="B19" s="77"/>
      <c r="C19" s="77"/>
      <c r="D19" s="77"/>
      <c r="E19" s="77"/>
      <c r="F19" s="77"/>
      <c r="G19" s="77"/>
      <c r="H19" s="77"/>
      <c r="I19" s="77"/>
      <c r="J19" s="77"/>
      <c r="K19" s="77"/>
      <c r="L19" s="77"/>
      <c r="M19" s="77"/>
      <c r="N19" s="77"/>
    </row>
    <row r="20" spans="1:15" s="41" customFormat="1" ht="18" customHeight="1">
      <c r="A20" s="171" t="str">
        <f>Contents!B12</f>
        <v>Table 4: Birth rate, by ethnic group, 2004−2013</v>
      </c>
      <c r="B20" s="39"/>
      <c r="C20" s="39"/>
      <c r="D20" s="39"/>
      <c r="E20" s="39"/>
      <c r="F20" s="39"/>
      <c r="G20" s="39"/>
      <c r="H20" s="39"/>
      <c r="I20" s="39"/>
      <c r="J20" s="39"/>
      <c r="K20" s="39"/>
      <c r="L20" s="39"/>
      <c r="M20" s="39"/>
      <c r="N20" s="39"/>
    </row>
    <row r="21" spans="1:15">
      <c r="A21" s="388" t="s">
        <v>39</v>
      </c>
      <c r="B21" s="386" t="s">
        <v>264</v>
      </c>
      <c r="C21" s="386"/>
      <c r="D21" s="386"/>
      <c r="E21" s="386"/>
      <c r="F21" s="387"/>
      <c r="G21" s="386" t="s">
        <v>46</v>
      </c>
      <c r="H21" s="386"/>
      <c r="I21" s="386"/>
      <c r="J21" s="386"/>
      <c r="K21" s="386"/>
      <c r="L21" s="77"/>
      <c r="M21" s="77"/>
      <c r="N21" s="77"/>
    </row>
    <row r="22" spans="1:15" ht="24">
      <c r="A22" s="389"/>
      <c r="B22" s="143" t="s">
        <v>62</v>
      </c>
      <c r="C22" s="143" t="s">
        <v>356</v>
      </c>
      <c r="D22" s="143" t="s">
        <v>47</v>
      </c>
      <c r="E22" s="143" t="s">
        <v>51</v>
      </c>
      <c r="F22" s="144" t="s">
        <v>43</v>
      </c>
      <c r="G22" s="143" t="str">
        <f>B22</f>
        <v>Māori</v>
      </c>
      <c r="H22" s="143" t="str">
        <f t="shared" ref="H22:K22" si="7">C22</f>
        <v>Pacific</v>
      </c>
      <c r="I22" s="143" t="str">
        <f t="shared" si="7"/>
        <v>Asian</v>
      </c>
      <c r="J22" s="143" t="str">
        <f t="shared" si="7"/>
        <v>European or Other</v>
      </c>
      <c r="K22" s="143" t="str">
        <f t="shared" si="7"/>
        <v>Total</v>
      </c>
      <c r="L22" s="77"/>
      <c r="M22" s="77"/>
      <c r="N22" s="77"/>
    </row>
    <row r="23" spans="1:15">
      <c r="A23" s="174">
        <v>2004</v>
      </c>
      <c r="B23" s="175">
        <f>B8/G23*1000</f>
        <v>96.661181955299597</v>
      </c>
      <c r="C23" s="175">
        <f t="shared" ref="C23:D23" si="8">C8/H23*1000</f>
        <v>107.42557510148849</v>
      </c>
      <c r="D23" s="175">
        <f t="shared" si="8"/>
        <v>49.791981845688355</v>
      </c>
      <c r="E23" s="175">
        <f>(E8+F8)/J23*1000</f>
        <v>54.865905582602501</v>
      </c>
      <c r="F23" s="193">
        <f>H8/K23*1000</f>
        <v>64.813827423798102</v>
      </c>
      <c r="G23" s="172">
        <v>145860</v>
      </c>
      <c r="H23" s="172">
        <v>59120</v>
      </c>
      <c r="I23" s="172">
        <v>105760</v>
      </c>
      <c r="J23" s="172">
        <v>589510</v>
      </c>
      <c r="K23" s="172">
        <v>900240</v>
      </c>
      <c r="L23" s="77"/>
      <c r="M23" s="77"/>
      <c r="N23" s="77"/>
    </row>
    <row r="24" spans="1:15">
      <c r="A24" s="174">
        <v>2005</v>
      </c>
      <c r="B24" s="175">
        <f t="shared" ref="B24:B32" si="9">B9/G24*1000</f>
        <v>100.58935103644492</v>
      </c>
      <c r="C24" s="175">
        <f t="shared" ref="C24:C32" si="10">C9/H24*1000</f>
        <v>112.94466403162055</v>
      </c>
      <c r="D24" s="175">
        <f t="shared" ref="D24:D32" si="11">D9/I24*1000</f>
        <v>44.997286050298534</v>
      </c>
      <c r="E24" s="175">
        <f t="shared" ref="E24:E32" si="12">(E9+F9)/J24*1000</f>
        <v>54.472457555033856</v>
      </c>
      <c r="F24" s="193">
        <f t="shared" ref="F24:F32" si="13">H9/K24*1000</f>
        <v>64.804949872613577</v>
      </c>
      <c r="G24" s="172">
        <v>147620</v>
      </c>
      <c r="H24" s="172">
        <v>60720</v>
      </c>
      <c r="I24" s="172">
        <v>110540</v>
      </c>
      <c r="J24" s="172">
        <v>587820</v>
      </c>
      <c r="K24" s="172">
        <v>906690</v>
      </c>
      <c r="L24" s="77"/>
      <c r="M24" s="77"/>
      <c r="N24" s="77"/>
    </row>
    <row r="25" spans="1:15">
      <c r="A25" s="174">
        <v>2006</v>
      </c>
      <c r="B25" s="175">
        <f t="shared" si="9"/>
        <v>104.26288936627283</v>
      </c>
      <c r="C25" s="175">
        <f t="shared" si="10"/>
        <v>115.14084507042253</v>
      </c>
      <c r="D25" s="175">
        <f t="shared" si="11"/>
        <v>44.129032258064512</v>
      </c>
      <c r="E25" s="175">
        <f t="shared" si="12"/>
        <v>55.791614678585468</v>
      </c>
      <c r="F25" s="193">
        <f t="shared" si="13"/>
        <v>66.327402603093915</v>
      </c>
      <c r="G25" s="172">
        <v>148960</v>
      </c>
      <c r="H25" s="172">
        <v>62480</v>
      </c>
      <c r="I25" s="172">
        <v>116250</v>
      </c>
      <c r="J25" s="172">
        <v>585070</v>
      </c>
      <c r="K25" s="172">
        <v>912760</v>
      </c>
      <c r="L25" s="77"/>
      <c r="M25" s="77"/>
      <c r="N25" s="77"/>
    </row>
    <row r="26" spans="1:15">
      <c r="A26" s="174">
        <v>2007</v>
      </c>
      <c r="B26" s="175">
        <f t="shared" si="9"/>
        <v>110.36789297658862</v>
      </c>
      <c r="C26" s="175">
        <f t="shared" si="10"/>
        <v>124.72675431648979</v>
      </c>
      <c r="D26" s="175">
        <f t="shared" si="11"/>
        <v>49.454240134340893</v>
      </c>
      <c r="E26" s="175">
        <f t="shared" si="12"/>
        <v>58.338648234016517</v>
      </c>
      <c r="F26" s="193">
        <f t="shared" si="13"/>
        <v>70.366836650764924</v>
      </c>
      <c r="G26" s="172">
        <v>149500</v>
      </c>
      <c r="H26" s="172">
        <v>63130</v>
      </c>
      <c r="I26" s="172">
        <v>119100</v>
      </c>
      <c r="J26" s="172">
        <v>580130</v>
      </c>
      <c r="K26" s="172">
        <v>911850</v>
      </c>
      <c r="L26" s="77"/>
      <c r="M26" s="77"/>
      <c r="N26" s="77"/>
    </row>
    <row r="27" spans="1:15">
      <c r="A27" s="174">
        <v>2008</v>
      </c>
      <c r="B27" s="175">
        <f t="shared" si="9"/>
        <v>111.77451634422948</v>
      </c>
      <c r="C27" s="175">
        <f t="shared" si="10"/>
        <v>121.21164437450827</v>
      </c>
      <c r="D27" s="175">
        <f t="shared" si="11"/>
        <v>49.500245780763557</v>
      </c>
      <c r="E27" s="175">
        <f t="shared" si="12"/>
        <v>59.421630394945808</v>
      </c>
      <c r="F27" s="193">
        <f t="shared" si="13"/>
        <v>71.133101444170478</v>
      </c>
      <c r="G27" s="172">
        <v>149900</v>
      </c>
      <c r="H27" s="172">
        <v>63550</v>
      </c>
      <c r="I27" s="172">
        <v>122060</v>
      </c>
      <c r="J27" s="172">
        <v>572990</v>
      </c>
      <c r="K27" s="172">
        <v>908480</v>
      </c>
      <c r="L27" s="77"/>
      <c r="M27" s="77"/>
      <c r="N27" s="77"/>
    </row>
    <row r="28" spans="1:15">
      <c r="A28" s="174">
        <v>2009</v>
      </c>
      <c r="B28" s="175">
        <f t="shared" si="9"/>
        <v>110.43674798909791</v>
      </c>
      <c r="C28" s="175">
        <f t="shared" si="10"/>
        <v>116.15672806743677</v>
      </c>
      <c r="D28" s="175">
        <f t="shared" si="11"/>
        <v>50.616694517386804</v>
      </c>
      <c r="E28" s="175">
        <f t="shared" si="12"/>
        <v>59.446087752658642</v>
      </c>
      <c r="F28" s="193">
        <f t="shared" si="13"/>
        <v>70.733399405351832</v>
      </c>
      <c r="G28" s="172">
        <v>150430</v>
      </c>
      <c r="H28" s="172">
        <v>64060</v>
      </c>
      <c r="I28" s="172">
        <v>125670</v>
      </c>
      <c r="J28" s="172">
        <v>567960</v>
      </c>
      <c r="K28" s="172">
        <v>908100</v>
      </c>
      <c r="L28" s="77"/>
      <c r="M28" s="77"/>
      <c r="N28" s="77"/>
    </row>
    <row r="29" spans="1:15">
      <c r="A29" s="174">
        <v>2010</v>
      </c>
      <c r="B29" s="175">
        <f t="shared" si="9"/>
        <v>108.53336850435241</v>
      </c>
      <c r="C29" s="175">
        <f t="shared" si="10"/>
        <v>116.8140220257484</v>
      </c>
      <c r="D29" s="175">
        <f t="shared" si="11"/>
        <v>53.878309335810499</v>
      </c>
      <c r="E29" s="175">
        <f t="shared" si="12"/>
        <v>59.217185122270585</v>
      </c>
      <c r="F29" s="193">
        <f t="shared" si="13"/>
        <v>70.803905846687826</v>
      </c>
      <c r="G29" s="172">
        <v>151640</v>
      </c>
      <c r="H29" s="172">
        <v>64470</v>
      </c>
      <c r="I29" s="172">
        <v>129180</v>
      </c>
      <c r="J29" s="172">
        <v>565140</v>
      </c>
      <c r="K29" s="172">
        <v>910430</v>
      </c>
      <c r="L29" s="77"/>
      <c r="M29" s="77"/>
      <c r="N29" s="77"/>
    </row>
    <row r="30" spans="1:15">
      <c r="A30" s="174">
        <v>2011</v>
      </c>
      <c r="B30" s="175">
        <f t="shared" si="9"/>
        <v>104.33643390541071</v>
      </c>
      <c r="C30" s="175">
        <f t="shared" si="10"/>
        <v>109.71560338201384</v>
      </c>
      <c r="D30" s="175">
        <f t="shared" si="11"/>
        <v>53.852502063170526</v>
      </c>
      <c r="E30" s="175">
        <f t="shared" si="12"/>
        <v>57.42554718335127</v>
      </c>
      <c r="F30" s="193">
        <f t="shared" si="13"/>
        <v>68.592029942756497</v>
      </c>
      <c r="G30" s="172">
        <v>152660</v>
      </c>
      <c r="H30" s="172">
        <v>65050</v>
      </c>
      <c r="I30" s="172">
        <v>133290</v>
      </c>
      <c r="J30" s="172">
        <v>557400</v>
      </c>
      <c r="K30" s="172">
        <v>908400</v>
      </c>
      <c r="L30" s="77"/>
      <c r="M30" s="77"/>
      <c r="N30" s="77"/>
    </row>
    <row r="31" spans="1:15">
      <c r="A31" s="174">
        <v>2012</v>
      </c>
      <c r="B31" s="175">
        <f t="shared" si="9"/>
        <v>102.49251594429259</v>
      </c>
      <c r="C31" s="175">
        <f t="shared" si="10"/>
        <v>105.71689220009122</v>
      </c>
      <c r="D31" s="175">
        <f t="shared" si="11"/>
        <v>61.518438177874188</v>
      </c>
      <c r="E31" s="175">
        <f t="shared" si="12"/>
        <v>56.89339581197833</v>
      </c>
      <c r="F31" s="193">
        <f t="shared" si="13"/>
        <v>68.949382770673864</v>
      </c>
      <c r="G31" s="172">
        <v>153660</v>
      </c>
      <c r="H31" s="172">
        <v>65770</v>
      </c>
      <c r="I31" s="172">
        <v>138300</v>
      </c>
      <c r="J31" s="172">
        <v>546320</v>
      </c>
      <c r="K31" s="172">
        <v>904040</v>
      </c>
      <c r="L31" s="77"/>
      <c r="M31" s="77"/>
      <c r="N31" s="77"/>
    </row>
    <row r="32" spans="1:15">
      <c r="A32" s="188">
        <v>2013</v>
      </c>
      <c r="B32" s="194">
        <f t="shared" si="9"/>
        <v>94.541809480695846</v>
      </c>
      <c r="C32" s="194">
        <f t="shared" si="10"/>
        <v>96.418359668924012</v>
      </c>
      <c r="D32" s="194">
        <f t="shared" si="11"/>
        <v>57.192737430167597</v>
      </c>
      <c r="E32" s="194">
        <f t="shared" si="12"/>
        <v>55.632064440691181</v>
      </c>
      <c r="F32" s="195">
        <f t="shared" si="13"/>
        <v>65.583337024405367</v>
      </c>
      <c r="G32" s="189">
        <v>154630</v>
      </c>
      <c r="H32" s="189">
        <v>66450</v>
      </c>
      <c r="I32" s="189">
        <v>143200</v>
      </c>
      <c r="J32" s="189">
        <v>538790</v>
      </c>
      <c r="K32" s="189">
        <v>903080</v>
      </c>
      <c r="L32" s="77"/>
      <c r="M32" s="77"/>
      <c r="N32" s="77"/>
    </row>
    <row r="33" spans="1:13">
      <c r="A33" s="116" t="s">
        <v>353</v>
      </c>
    </row>
    <row r="34" spans="1:13">
      <c r="A34" s="116" t="s">
        <v>357</v>
      </c>
    </row>
    <row r="35" spans="1:13">
      <c r="A35" s="116" t="s">
        <v>358</v>
      </c>
    </row>
    <row r="38" spans="1:13" s="41" customFormat="1" ht="18" customHeight="1">
      <c r="A38" s="103" t="str">
        <f>Contents!B13</f>
        <v>Table 5: Number and percentage of women giving birth for each ethnic group, by age group, 2013</v>
      </c>
    </row>
    <row r="39" spans="1:13">
      <c r="A39" s="388" t="s">
        <v>289</v>
      </c>
      <c r="B39" s="386" t="s">
        <v>27</v>
      </c>
      <c r="C39" s="386"/>
      <c r="D39" s="386"/>
      <c r="E39" s="386"/>
      <c r="F39" s="386"/>
      <c r="G39" s="386"/>
      <c r="H39" s="387"/>
      <c r="I39" s="386" t="s">
        <v>288</v>
      </c>
      <c r="J39" s="386"/>
      <c r="K39" s="386"/>
      <c r="L39" s="386"/>
      <c r="M39" s="386"/>
    </row>
    <row r="40" spans="1:13" ht="24">
      <c r="A40" s="389"/>
      <c r="B40" s="143" t="s">
        <v>62</v>
      </c>
      <c r="C40" s="143" t="s">
        <v>356</v>
      </c>
      <c r="D40" s="143" t="s">
        <v>47</v>
      </c>
      <c r="E40" s="143" t="s">
        <v>48</v>
      </c>
      <c r="F40" s="143" t="s">
        <v>49</v>
      </c>
      <c r="G40" s="143" t="s">
        <v>50</v>
      </c>
      <c r="H40" s="144" t="s">
        <v>43</v>
      </c>
      <c r="I40" s="143" t="str">
        <f>B40</f>
        <v>Māori</v>
      </c>
      <c r="J40" s="143" t="str">
        <f t="shared" ref="J40" si="14">C40</f>
        <v>Pacific</v>
      </c>
      <c r="K40" s="143" t="str">
        <f t="shared" ref="K40" si="15">D40</f>
        <v>Asian</v>
      </c>
      <c r="L40" s="143" t="s">
        <v>51</v>
      </c>
      <c r="M40" s="143" t="s">
        <v>43</v>
      </c>
    </row>
    <row r="41" spans="1:13">
      <c r="A41" s="120">
        <v>11</v>
      </c>
      <c r="B41" s="104"/>
      <c r="C41" s="104"/>
      <c r="D41" s="104"/>
      <c r="E41" s="104"/>
      <c r="F41" s="104">
        <v>1</v>
      </c>
      <c r="G41" s="104"/>
      <c r="H41" s="105">
        <v>1</v>
      </c>
      <c r="I41" s="368">
        <f t="shared" ref="I41:I84" si="16">B41/B$85*100</f>
        <v>0</v>
      </c>
      <c r="J41" s="368">
        <f t="shared" ref="J41:J84" si="17">C41/C$85*100</f>
        <v>0</v>
      </c>
      <c r="K41" s="368">
        <f t="shared" ref="K41:K84" si="18">D41/D$85*100</f>
        <v>0</v>
      </c>
      <c r="L41" s="368">
        <f t="shared" ref="L41:L84" si="19">(E41+F41)/(E$85+F$85)*100</f>
        <v>3.3362247280976846E-3</v>
      </c>
      <c r="M41" s="368">
        <f t="shared" ref="M41:M84" si="20">F41/F$85*100</f>
        <v>3.4849276877504795E-3</v>
      </c>
    </row>
    <row r="42" spans="1:13">
      <c r="A42" s="120">
        <v>13</v>
      </c>
      <c r="B42" s="104">
        <v>7</v>
      </c>
      <c r="C42" s="104"/>
      <c r="D42" s="104"/>
      <c r="E42" s="104">
        <v>1</v>
      </c>
      <c r="F42" s="104">
        <v>1</v>
      </c>
      <c r="G42" s="104"/>
      <c r="H42" s="105">
        <v>9</v>
      </c>
      <c r="I42" s="368">
        <f t="shared" si="16"/>
        <v>4.7882892126684451E-2</v>
      </c>
      <c r="J42" s="368">
        <f t="shared" si="17"/>
        <v>0</v>
      </c>
      <c r="K42" s="368">
        <f t="shared" si="18"/>
        <v>0</v>
      </c>
      <c r="L42" s="368">
        <f t="shared" si="19"/>
        <v>6.6724494561953692E-3</v>
      </c>
      <c r="M42" s="368">
        <f t="shared" si="20"/>
        <v>3.4849276877504795E-3</v>
      </c>
    </row>
    <row r="43" spans="1:13">
      <c r="A43" s="120">
        <v>14</v>
      </c>
      <c r="B43" s="104">
        <v>9</v>
      </c>
      <c r="C43" s="104">
        <v>1</v>
      </c>
      <c r="D43" s="104"/>
      <c r="E43" s="104"/>
      <c r="F43" s="104">
        <v>2</v>
      </c>
      <c r="G43" s="104"/>
      <c r="H43" s="105">
        <v>12</v>
      </c>
      <c r="I43" s="368">
        <f t="shared" si="16"/>
        <v>6.1563718448594297E-2</v>
      </c>
      <c r="J43" s="368">
        <f t="shared" si="17"/>
        <v>1.5607928827844546E-2</v>
      </c>
      <c r="K43" s="368">
        <f t="shared" si="18"/>
        <v>0</v>
      </c>
      <c r="L43" s="368">
        <f t="shared" si="19"/>
        <v>6.6724494561953692E-3</v>
      </c>
      <c r="M43" s="368">
        <f t="shared" si="20"/>
        <v>6.9698553755009589E-3</v>
      </c>
    </row>
    <row r="44" spans="1:13">
      <c r="A44" s="120">
        <v>15</v>
      </c>
      <c r="B44" s="104">
        <v>66</v>
      </c>
      <c r="C44" s="104">
        <v>8</v>
      </c>
      <c r="D44" s="104">
        <v>2</v>
      </c>
      <c r="E44" s="104"/>
      <c r="F44" s="104">
        <v>13</v>
      </c>
      <c r="G44" s="104"/>
      <c r="H44" s="105">
        <v>89</v>
      </c>
      <c r="I44" s="368">
        <f t="shared" si="16"/>
        <v>0.45146726862302478</v>
      </c>
      <c r="J44" s="368">
        <f t="shared" si="17"/>
        <v>0.12486343062275637</v>
      </c>
      <c r="K44" s="368">
        <f t="shared" si="18"/>
        <v>2.442002442002442E-2</v>
      </c>
      <c r="L44" s="368">
        <f t="shared" si="19"/>
        <v>4.3370921465269899E-2</v>
      </c>
      <c r="M44" s="368">
        <f t="shared" si="20"/>
        <v>4.5304059940756231E-2</v>
      </c>
    </row>
    <row r="45" spans="1:13">
      <c r="A45" s="120">
        <v>16</v>
      </c>
      <c r="B45" s="104">
        <v>176</v>
      </c>
      <c r="C45" s="104">
        <v>39</v>
      </c>
      <c r="D45" s="104">
        <v>5</v>
      </c>
      <c r="E45" s="104">
        <v>1</v>
      </c>
      <c r="F45" s="104">
        <v>57</v>
      </c>
      <c r="G45" s="104"/>
      <c r="H45" s="105">
        <v>278</v>
      </c>
      <c r="I45" s="368">
        <f t="shared" si="16"/>
        <v>1.2039127163280661</v>
      </c>
      <c r="J45" s="368">
        <f t="shared" si="17"/>
        <v>0.60870922428593732</v>
      </c>
      <c r="K45" s="368">
        <f t="shared" si="18"/>
        <v>6.1050061050061048E-2</v>
      </c>
      <c r="L45" s="368">
        <f t="shared" si="19"/>
        <v>0.19350103422966572</v>
      </c>
      <c r="M45" s="368">
        <f t="shared" si="20"/>
        <v>0.19864087820177734</v>
      </c>
    </row>
    <row r="46" spans="1:13">
      <c r="A46" s="120">
        <v>17</v>
      </c>
      <c r="B46" s="104">
        <v>354</v>
      </c>
      <c r="C46" s="104">
        <v>72</v>
      </c>
      <c r="D46" s="104">
        <v>4</v>
      </c>
      <c r="E46" s="104">
        <v>5</v>
      </c>
      <c r="F46" s="104">
        <v>137</v>
      </c>
      <c r="G46" s="104">
        <v>1</v>
      </c>
      <c r="H46" s="105">
        <v>573</v>
      </c>
      <c r="I46" s="368">
        <f t="shared" si="16"/>
        <v>2.4215062589780421</v>
      </c>
      <c r="J46" s="368">
        <f t="shared" si="17"/>
        <v>1.1237708756048073</v>
      </c>
      <c r="K46" s="368">
        <f t="shared" si="18"/>
        <v>4.884004884004884E-2</v>
      </c>
      <c r="L46" s="368">
        <f t="shared" si="19"/>
        <v>0.47374391138987121</v>
      </c>
      <c r="M46" s="368">
        <f t="shared" si="20"/>
        <v>0.4774350932218156</v>
      </c>
    </row>
    <row r="47" spans="1:13">
      <c r="A47" s="120">
        <v>18</v>
      </c>
      <c r="B47" s="104">
        <v>542</v>
      </c>
      <c r="C47" s="104">
        <v>123</v>
      </c>
      <c r="D47" s="104">
        <v>19</v>
      </c>
      <c r="E47" s="104">
        <v>9</v>
      </c>
      <c r="F47" s="104">
        <v>267</v>
      </c>
      <c r="G47" s="104"/>
      <c r="H47" s="105">
        <v>960</v>
      </c>
      <c r="I47" s="368">
        <f t="shared" si="16"/>
        <v>3.7075039332375672</v>
      </c>
      <c r="J47" s="368">
        <f t="shared" si="17"/>
        <v>1.9197752458248791</v>
      </c>
      <c r="K47" s="368">
        <f t="shared" si="18"/>
        <v>0.231990231990232</v>
      </c>
      <c r="L47" s="368">
        <f t="shared" si="19"/>
        <v>0.92079802495496099</v>
      </c>
      <c r="M47" s="368">
        <f t="shared" si="20"/>
        <v>0.9304756926293779</v>
      </c>
    </row>
    <row r="48" spans="1:13">
      <c r="A48" s="120">
        <v>19</v>
      </c>
      <c r="B48" s="104">
        <v>735</v>
      </c>
      <c r="C48" s="104">
        <v>223</v>
      </c>
      <c r="D48" s="104">
        <v>24</v>
      </c>
      <c r="E48" s="104">
        <v>15</v>
      </c>
      <c r="F48" s="104">
        <v>433</v>
      </c>
      <c r="G48" s="104">
        <v>1</v>
      </c>
      <c r="H48" s="105">
        <v>1431</v>
      </c>
      <c r="I48" s="368">
        <f t="shared" si="16"/>
        <v>5.0277036733018674</v>
      </c>
      <c r="J48" s="368">
        <f t="shared" si="17"/>
        <v>3.4805681286093333</v>
      </c>
      <c r="K48" s="368">
        <f t="shared" si="18"/>
        <v>0.29304029304029305</v>
      </c>
      <c r="L48" s="368">
        <f t="shared" si="19"/>
        <v>1.4946286781877627</v>
      </c>
      <c r="M48" s="368">
        <f t="shared" si="20"/>
        <v>1.5089736887959575</v>
      </c>
    </row>
    <row r="49" spans="1:13">
      <c r="A49" s="120">
        <v>20</v>
      </c>
      <c r="B49" s="104">
        <v>870</v>
      </c>
      <c r="C49" s="104">
        <v>257</v>
      </c>
      <c r="D49" s="104">
        <v>51</v>
      </c>
      <c r="E49" s="104">
        <v>15</v>
      </c>
      <c r="F49" s="104">
        <v>553</v>
      </c>
      <c r="G49" s="104">
        <v>1</v>
      </c>
      <c r="H49" s="105">
        <v>1747</v>
      </c>
      <c r="I49" s="368">
        <f t="shared" si="16"/>
        <v>5.9511594500307821</v>
      </c>
      <c r="J49" s="368">
        <f t="shared" si="17"/>
        <v>4.011237708756048</v>
      </c>
      <c r="K49" s="368">
        <f t="shared" si="18"/>
        <v>0.62271062271062272</v>
      </c>
      <c r="L49" s="368">
        <f t="shared" si="19"/>
        <v>1.8949756455594848</v>
      </c>
      <c r="M49" s="368">
        <f t="shared" si="20"/>
        <v>1.9271650113260148</v>
      </c>
    </row>
    <row r="50" spans="1:13">
      <c r="A50" s="120">
        <v>21</v>
      </c>
      <c r="B50" s="104">
        <v>914</v>
      </c>
      <c r="C50" s="104">
        <v>317</v>
      </c>
      <c r="D50" s="104">
        <v>88</v>
      </c>
      <c r="E50" s="104">
        <v>31</v>
      </c>
      <c r="F50" s="104">
        <v>626</v>
      </c>
      <c r="G50" s="104">
        <v>2</v>
      </c>
      <c r="H50" s="105">
        <v>1978</v>
      </c>
      <c r="I50" s="368">
        <f t="shared" si="16"/>
        <v>6.2521376291127986</v>
      </c>
      <c r="J50" s="368">
        <f t="shared" si="17"/>
        <v>4.947713438426721</v>
      </c>
      <c r="K50" s="368">
        <f t="shared" si="18"/>
        <v>1.0744810744810744</v>
      </c>
      <c r="L50" s="368">
        <f t="shared" si="19"/>
        <v>2.191899646360179</v>
      </c>
      <c r="M50" s="368">
        <f t="shared" si="20"/>
        <v>2.1815647325317999</v>
      </c>
    </row>
    <row r="51" spans="1:13">
      <c r="A51" s="120">
        <v>22</v>
      </c>
      <c r="B51" s="104">
        <v>955</v>
      </c>
      <c r="C51" s="104">
        <v>343</v>
      </c>
      <c r="D51" s="104">
        <v>128</v>
      </c>
      <c r="E51" s="104">
        <v>29</v>
      </c>
      <c r="F51" s="104">
        <v>767</v>
      </c>
      <c r="G51" s="104">
        <v>1</v>
      </c>
      <c r="H51" s="105">
        <v>2223</v>
      </c>
      <c r="I51" s="368">
        <f t="shared" si="16"/>
        <v>6.53259456871195</v>
      </c>
      <c r="J51" s="368">
        <f t="shared" si="17"/>
        <v>5.3535195879506787</v>
      </c>
      <c r="K51" s="368">
        <f t="shared" si="18"/>
        <v>1.5628815628815629</v>
      </c>
      <c r="L51" s="368">
        <f t="shared" si="19"/>
        <v>2.6556348835657571</v>
      </c>
      <c r="M51" s="368">
        <f t="shared" si="20"/>
        <v>2.6729395365046176</v>
      </c>
    </row>
    <row r="52" spans="1:13">
      <c r="A52" s="120">
        <v>23</v>
      </c>
      <c r="B52" s="104">
        <v>922</v>
      </c>
      <c r="C52" s="104">
        <v>380</v>
      </c>
      <c r="D52" s="104">
        <v>167</v>
      </c>
      <c r="E52" s="104">
        <v>49</v>
      </c>
      <c r="F52" s="104">
        <v>900</v>
      </c>
      <c r="G52" s="104"/>
      <c r="H52" s="105">
        <v>2418</v>
      </c>
      <c r="I52" s="368">
        <f t="shared" si="16"/>
        <v>6.3068609344004383</v>
      </c>
      <c r="J52" s="368">
        <f t="shared" si="17"/>
        <v>5.9310129545809271</v>
      </c>
      <c r="K52" s="368">
        <f t="shared" si="18"/>
        <v>2.0390720390720389</v>
      </c>
      <c r="L52" s="368">
        <f t="shared" si="19"/>
        <v>3.1660772669647028</v>
      </c>
      <c r="M52" s="368">
        <f t="shared" si="20"/>
        <v>3.1364349189754308</v>
      </c>
    </row>
    <row r="53" spans="1:13">
      <c r="A53" s="120">
        <v>24</v>
      </c>
      <c r="B53" s="104">
        <v>910</v>
      </c>
      <c r="C53" s="104">
        <v>363</v>
      </c>
      <c r="D53" s="104">
        <v>261</v>
      </c>
      <c r="E53" s="104">
        <v>35</v>
      </c>
      <c r="F53" s="104">
        <v>939</v>
      </c>
      <c r="G53" s="104">
        <v>4</v>
      </c>
      <c r="H53" s="105">
        <v>2512</v>
      </c>
      <c r="I53" s="368">
        <f t="shared" si="16"/>
        <v>6.2247759764689787</v>
      </c>
      <c r="J53" s="368">
        <f t="shared" si="17"/>
        <v>5.66567816450757</v>
      </c>
      <c r="K53" s="368">
        <f t="shared" si="18"/>
        <v>3.1868131868131866</v>
      </c>
      <c r="L53" s="368">
        <f t="shared" si="19"/>
        <v>3.2494828851671453</v>
      </c>
      <c r="M53" s="368">
        <f t="shared" si="20"/>
        <v>3.2723470987976997</v>
      </c>
    </row>
    <row r="54" spans="1:13">
      <c r="A54" s="120">
        <v>25</v>
      </c>
      <c r="B54" s="104">
        <v>883</v>
      </c>
      <c r="C54" s="104">
        <v>327</v>
      </c>
      <c r="D54" s="104">
        <v>291</v>
      </c>
      <c r="E54" s="104">
        <v>65</v>
      </c>
      <c r="F54" s="104">
        <v>1067</v>
      </c>
      <c r="G54" s="104">
        <v>2</v>
      </c>
      <c r="H54" s="105">
        <v>2635</v>
      </c>
      <c r="I54" s="368">
        <f t="shared" si="16"/>
        <v>6.0400848211231954</v>
      </c>
      <c r="J54" s="368">
        <f t="shared" si="17"/>
        <v>5.1037927267051666</v>
      </c>
      <c r="K54" s="368">
        <f t="shared" si="18"/>
        <v>3.5531135531135529</v>
      </c>
      <c r="L54" s="368">
        <f t="shared" si="19"/>
        <v>3.7766063922065789</v>
      </c>
      <c r="M54" s="368">
        <f t="shared" si="20"/>
        <v>3.7184178428297612</v>
      </c>
    </row>
    <row r="55" spans="1:13">
      <c r="A55" s="120">
        <v>26</v>
      </c>
      <c r="B55" s="104">
        <v>802</v>
      </c>
      <c r="C55" s="104">
        <v>347</v>
      </c>
      <c r="D55" s="104">
        <v>399</v>
      </c>
      <c r="E55" s="104">
        <v>56</v>
      </c>
      <c r="F55" s="104">
        <v>1254</v>
      </c>
      <c r="G55" s="104">
        <v>1</v>
      </c>
      <c r="H55" s="105">
        <v>2859</v>
      </c>
      <c r="I55" s="368">
        <f t="shared" si="16"/>
        <v>5.4860113550858474</v>
      </c>
      <c r="J55" s="368">
        <f t="shared" si="17"/>
        <v>5.415951303262057</v>
      </c>
      <c r="K55" s="368">
        <f t="shared" si="18"/>
        <v>4.8717948717948723</v>
      </c>
      <c r="L55" s="368">
        <f t="shared" si="19"/>
        <v>4.3704543938079672</v>
      </c>
      <c r="M55" s="368">
        <f t="shared" si="20"/>
        <v>4.3700993204391008</v>
      </c>
    </row>
    <row r="56" spans="1:13">
      <c r="A56" s="120">
        <v>27</v>
      </c>
      <c r="B56" s="104">
        <v>735</v>
      </c>
      <c r="C56" s="104">
        <v>343</v>
      </c>
      <c r="D56" s="104">
        <v>513</v>
      </c>
      <c r="E56" s="104">
        <v>77</v>
      </c>
      <c r="F56" s="104">
        <v>1365</v>
      </c>
      <c r="G56" s="104">
        <v>2</v>
      </c>
      <c r="H56" s="105">
        <v>3035</v>
      </c>
      <c r="I56" s="368">
        <f t="shared" si="16"/>
        <v>5.0277036733018674</v>
      </c>
      <c r="J56" s="368">
        <f t="shared" si="17"/>
        <v>5.3535195879506787</v>
      </c>
      <c r="K56" s="368">
        <f t="shared" si="18"/>
        <v>6.2637362637362637</v>
      </c>
      <c r="L56" s="368">
        <f t="shared" si="19"/>
        <v>4.8108360579168608</v>
      </c>
      <c r="M56" s="368">
        <f t="shared" si="20"/>
        <v>4.7569262937794035</v>
      </c>
    </row>
    <row r="57" spans="1:13">
      <c r="A57" s="120">
        <v>28</v>
      </c>
      <c r="B57" s="104">
        <v>666</v>
      </c>
      <c r="C57" s="104">
        <v>381</v>
      </c>
      <c r="D57" s="104">
        <v>680</v>
      </c>
      <c r="E57" s="104">
        <v>83</v>
      </c>
      <c r="F57" s="104">
        <v>1543</v>
      </c>
      <c r="G57" s="104">
        <v>2</v>
      </c>
      <c r="H57" s="105">
        <v>3355</v>
      </c>
      <c r="I57" s="368">
        <f t="shared" si="16"/>
        <v>4.5557151651959771</v>
      </c>
      <c r="J57" s="368">
        <f t="shared" si="17"/>
        <v>5.9466208834087713</v>
      </c>
      <c r="K57" s="368">
        <f t="shared" si="18"/>
        <v>8.3028083028083017</v>
      </c>
      <c r="L57" s="368">
        <f t="shared" si="19"/>
        <v>5.4247014078868352</v>
      </c>
      <c r="M57" s="368">
        <f t="shared" si="20"/>
        <v>5.3772434221989895</v>
      </c>
    </row>
    <row r="58" spans="1:13">
      <c r="A58" s="120">
        <v>29</v>
      </c>
      <c r="B58" s="104">
        <v>667</v>
      </c>
      <c r="C58" s="104">
        <v>332</v>
      </c>
      <c r="D58" s="104">
        <v>729</v>
      </c>
      <c r="E58" s="104">
        <v>79</v>
      </c>
      <c r="F58" s="104">
        <v>1694</v>
      </c>
      <c r="G58" s="104">
        <v>1</v>
      </c>
      <c r="H58" s="105">
        <v>3502</v>
      </c>
      <c r="I58" s="368">
        <f t="shared" si="16"/>
        <v>4.5625555783569327</v>
      </c>
      <c r="J58" s="368">
        <f t="shared" si="17"/>
        <v>5.181832370844389</v>
      </c>
      <c r="K58" s="368">
        <f t="shared" si="18"/>
        <v>8.9010989010989015</v>
      </c>
      <c r="L58" s="368">
        <f t="shared" si="19"/>
        <v>5.9151264429171952</v>
      </c>
      <c r="M58" s="368">
        <f t="shared" si="20"/>
        <v>5.9034675030493116</v>
      </c>
    </row>
    <row r="59" spans="1:13">
      <c r="A59" s="120">
        <v>30</v>
      </c>
      <c r="B59" s="104">
        <v>586</v>
      </c>
      <c r="C59" s="104">
        <v>310</v>
      </c>
      <c r="D59" s="104">
        <v>753</v>
      </c>
      <c r="E59" s="104">
        <v>103</v>
      </c>
      <c r="F59" s="104">
        <v>1838</v>
      </c>
      <c r="G59" s="104">
        <v>1</v>
      </c>
      <c r="H59" s="105">
        <v>3591</v>
      </c>
      <c r="I59" s="368">
        <f t="shared" si="16"/>
        <v>4.0084821123195846</v>
      </c>
      <c r="J59" s="368">
        <f t="shared" si="17"/>
        <v>4.8384579366318095</v>
      </c>
      <c r="K59" s="368">
        <f t="shared" si="18"/>
        <v>9.1941391941391952</v>
      </c>
      <c r="L59" s="368">
        <f t="shared" si="19"/>
        <v>6.4756121972376057</v>
      </c>
      <c r="M59" s="368">
        <f t="shared" si="20"/>
        <v>6.405297090085381</v>
      </c>
    </row>
    <row r="60" spans="1:13">
      <c r="A60" s="120">
        <v>31</v>
      </c>
      <c r="B60" s="104">
        <v>568</v>
      </c>
      <c r="C60" s="104">
        <v>316</v>
      </c>
      <c r="D60" s="104">
        <v>703</v>
      </c>
      <c r="E60" s="104">
        <v>108</v>
      </c>
      <c r="F60" s="104">
        <v>1914</v>
      </c>
      <c r="G60" s="104">
        <v>2</v>
      </c>
      <c r="H60" s="105">
        <v>3611</v>
      </c>
      <c r="I60" s="368">
        <f t="shared" si="16"/>
        <v>3.8853546754223958</v>
      </c>
      <c r="J60" s="368">
        <f t="shared" si="17"/>
        <v>4.9321055095988759</v>
      </c>
      <c r="K60" s="368">
        <f t="shared" si="18"/>
        <v>8.5836385836385833</v>
      </c>
      <c r="L60" s="368">
        <f t="shared" si="19"/>
        <v>6.7458464002135194</v>
      </c>
      <c r="M60" s="368">
        <f t="shared" si="20"/>
        <v>6.6701515943544178</v>
      </c>
    </row>
    <row r="61" spans="1:13">
      <c r="A61" s="120">
        <v>32</v>
      </c>
      <c r="B61" s="104">
        <v>500</v>
      </c>
      <c r="C61" s="104">
        <v>289</v>
      </c>
      <c r="D61" s="104">
        <v>643</v>
      </c>
      <c r="E61" s="104">
        <v>83</v>
      </c>
      <c r="F61" s="104">
        <v>1943</v>
      </c>
      <c r="G61" s="104">
        <v>3</v>
      </c>
      <c r="H61" s="105">
        <v>3461</v>
      </c>
      <c r="I61" s="368">
        <f t="shared" si="16"/>
        <v>3.4202065804774611</v>
      </c>
      <c r="J61" s="368">
        <f t="shared" si="17"/>
        <v>4.5106914312470732</v>
      </c>
      <c r="K61" s="368">
        <f t="shared" si="18"/>
        <v>7.8510378510378507</v>
      </c>
      <c r="L61" s="368">
        <f t="shared" si="19"/>
        <v>6.7591912991259093</v>
      </c>
      <c r="M61" s="368">
        <f t="shared" si="20"/>
        <v>6.771214497299181</v>
      </c>
    </row>
    <row r="62" spans="1:13">
      <c r="A62" s="120">
        <v>33</v>
      </c>
      <c r="B62" s="104">
        <v>467</v>
      </c>
      <c r="C62" s="104">
        <v>255</v>
      </c>
      <c r="D62" s="104">
        <v>542</v>
      </c>
      <c r="E62" s="104">
        <v>85</v>
      </c>
      <c r="F62" s="104">
        <v>1939</v>
      </c>
      <c r="G62" s="104"/>
      <c r="H62" s="105">
        <v>3288</v>
      </c>
      <c r="I62" s="368">
        <f t="shared" si="16"/>
        <v>3.1944729461659485</v>
      </c>
      <c r="J62" s="368">
        <f t="shared" si="17"/>
        <v>3.9800218511003593</v>
      </c>
      <c r="K62" s="368">
        <f t="shared" si="18"/>
        <v>6.6178266178266183</v>
      </c>
      <c r="L62" s="368">
        <f t="shared" si="19"/>
        <v>6.7525188496697144</v>
      </c>
      <c r="M62" s="368">
        <f t="shared" si="20"/>
        <v>6.7572747865481784</v>
      </c>
    </row>
    <row r="63" spans="1:13">
      <c r="A63" s="120">
        <v>34</v>
      </c>
      <c r="B63" s="104">
        <v>406</v>
      </c>
      <c r="C63" s="104">
        <v>256</v>
      </c>
      <c r="D63" s="104">
        <v>491</v>
      </c>
      <c r="E63" s="104">
        <v>67</v>
      </c>
      <c r="F63" s="104">
        <v>1713</v>
      </c>
      <c r="G63" s="104">
        <v>2</v>
      </c>
      <c r="H63" s="105">
        <v>2935</v>
      </c>
      <c r="I63" s="368">
        <f t="shared" si="16"/>
        <v>2.7772077433476983</v>
      </c>
      <c r="J63" s="368">
        <f t="shared" si="17"/>
        <v>3.9956297799282039</v>
      </c>
      <c r="K63" s="368">
        <f t="shared" si="18"/>
        <v>5.9951159951159951</v>
      </c>
      <c r="L63" s="368">
        <f t="shared" si="19"/>
        <v>5.9384800160138784</v>
      </c>
      <c r="M63" s="368">
        <f t="shared" si="20"/>
        <v>5.9696811291165703</v>
      </c>
    </row>
    <row r="64" spans="1:13">
      <c r="A64" s="120">
        <v>35</v>
      </c>
      <c r="B64" s="104">
        <v>375</v>
      </c>
      <c r="C64" s="104">
        <v>224</v>
      </c>
      <c r="D64" s="104">
        <v>408</v>
      </c>
      <c r="E64" s="104">
        <v>52</v>
      </c>
      <c r="F64" s="104">
        <v>1649</v>
      </c>
      <c r="G64" s="104">
        <v>3</v>
      </c>
      <c r="H64" s="105">
        <v>2711</v>
      </c>
      <c r="I64" s="368">
        <f t="shared" si="16"/>
        <v>2.5651549353580956</v>
      </c>
      <c r="J64" s="368">
        <f t="shared" si="17"/>
        <v>3.4961760574371779</v>
      </c>
      <c r="K64" s="368">
        <f t="shared" si="18"/>
        <v>4.9816849816849818</v>
      </c>
      <c r="L64" s="368">
        <f t="shared" si="19"/>
        <v>5.6749182624941614</v>
      </c>
      <c r="M64" s="368">
        <f t="shared" si="20"/>
        <v>5.7466457571005405</v>
      </c>
    </row>
    <row r="65" spans="1:13">
      <c r="A65" s="120">
        <v>36</v>
      </c>
      <c r="B65" s="104">
        <v>355</v>
      </c>
      <c r="C65" s="104">
        <v>197</v>
      </c>
      <c r="D65" s="104">
        <v>369</v>
      </c>
      <c r="E65" s="104">
        <v>64</v>
      </c>
      <c r="F65" s="104">
        <v>1461</v>
      </c>
      <c r="G65" s="104">
        <v>1</v>
      </c>
      <c r="H65" s="105">
        <v>2447</v>
      </c>
      <c r="I65" s="368">
        <f t="shared" si="16"/>
        <v>2.4283466721389972</v>
      </c>
      <c r="J65" s="368">
        <f t="shared" si="17"/>
        <v>3.0747619790853755</v>
      </c>
      <c r="K65" s="368">
        <f t="shared" si="18"/>
        <v>4.5054945054945055</v>
      </c>
      <c r="L65" s="368">
        <f t="shared" si="19"/>
        <v>5.0877427103489694</v>
      </c>
      <c r="M65" s="368">
        <f t="shared" si="20"/>
        <v>5.09147935180345</v>
      </c>
    </row>
    <row r="66" spans="1:13">
      <c r="A66" s="120">
        <v>37</v>
      </c>
      <c r="B66" s="104">
        <v>266</v>
      </c>
      <c r="C66" s="104">
        <v>174</v>
      </c>
      <c r="D66" s="104">
        <v>237</v>
      </c>
      <c r="E66" s="104">
        <v>48</v>
      </c>
      <c r="F66" s="104">
        <v>1233</v>
      </c>
      <c r="G66" s="104">
        <v>2</v>
      </c>
      <c r="H66" s="105">
        <v>1960</v>
      </c>
      <c r="I66" s="368">
        <f t="shared" si="16"/>
        <v>1.8195499008140092</v>
      </c>
      <c r="J66" s="368">
        <f t="shared" si="17"/>
        <v>2.715779616044951</v>
      </c>
      <c r="K66" s="368">
        <f t="shared" si="18"/>
        <v>2.8937728937728937</v>
      </c>
      <c r="L66" s="368">
        <f t="shared" si="19"/>
        <v>4.2737038766931343</v>
      </c>
      <c r="M66" s="368">
        <f t="shared" si="20"/>
        <v>4.2969158389963411</v>
      </c>
    </row>
    <row r="67" spans="1:13">
      <c r="A67" s="120">
        <v>38</v>
      </c>
      <c r="B67" s="104">
        <v>236</v>
      </c>
      <c r="C67" s="104">
        <v>150</v>
      </c>
      <c r="D67" s="104">
        <v>204</v>
      </c>
      <c r="E67" s="104">
        <v>34</v>
      </c>
      <c r="F67" s="104">
        <v>1019</v>
      </c>
      <c r="G67" s="104"/>
      <c r="H67" s="105">
        <v>1643</v>
      </c>
      <c r="I67" s="368">
        <f t="shared" si="16"/>
        <v>1.6143375059853617</v>
      </c>
      <c r="J67" s="368">
        <f t="shared" si="17"/>
        <v>2.3411893241766819</v>
      </c>
      <c r="K67" s="368">
        <f t="shared" si="18"/>
        <v>2.4908424908424909</v>
      </c>
      <c r="L67" s="368">
        <f t="shared" si="19"/>
        <v>3.5130446386868615</v>
      </c>
      <c r="M67" s="368">
        <f t="shared" si="20"/>
        <v>3.5511413138177383</v>
      </c>
    </row>
    <row r="68" spans="1:13">
      <c r="A68" s="120">
        <v>39</v>
      </c>
      <c r="B68" s="104">
        <v>182</v>
      </c>
      <c r="C68" s="104">
        <v>110</v>
      </c>
      <c r="D68" s="104">
        <v>162</v>
      </c>
      <c r="E68" s="104">
        <v>34</v>
      </c>
      <c r="F68" s="104">
        <v>861</v>
      </c>
      <c r="G68" s="104">
        <v>1</v>
      </c>
      <c r="H68" s="105">
        <v>1350</v>
      </c>
      <c r="I68" s="368">
        <f t="shared" si="16"/>
        <v>1.2449551952937958</v>
      </c>
      <c r="J68" s="368">
        <f t="shared" si="17"/>
        <v>1.7168721710628998</v>
      </c>
      <c r="K68" s="368">
        <f t="shared" si="18"/>
        <v>1.9780219780219779</v>
      </c>
      <c r="L68" s="368">
        <f t="shared" si="19"/>
        <v>2.9859211316474279</v>
      </c>
      <c r="M68" s="368">
        <f t="shared" si="20"/>
        <v>3.0005227391531624</v>
      </c>
    </row>
    <row r="69" spans="1:13">
      <c r="A69" s="120">
        <v>40</v>
      </c>
      <c r="B69" s="104">
        <v>158</v>
      </c>
      <c r="C69" s="104">
        <v>100</v>
      </c>
      <c r="D69" s="104">
        <v>120</v>
      </c>
      <c r="E69" s="104">
        <v>10</v>
      </c>
      <c r="F69" s="104">
        <v>578</v>
      </c>
      <c r="G69" s="104">
        <v>1</v>
      </c>
      <c r="H69" s="105">
        <v>967</v>
      </c>
      <c r="I69" s="368">
        <f t="shared" si="16"/>
        <v>1.0807852794308777</v>
      </c>
      <c r="J69" s="368">
        <f t="shared" si="17"/>
        <v>1.5607928827844544</v>
      </c>
      <c r="K69" s="368">
        <f t="shared" si="18"/>
        <v>1.4652014652014651</v>
      </c>
      <c r="L69" s="368">
        <f t="shared" si="19"/>
        <v>1.9617001401214387</v>
      </c>
      <c r="M69" s="368">
        <f t="shared" si="20"/>
        <v>2.0142882035197771</v>
      </c>
    </row>
    <row r="70" spans="1:13">
      <c r="A70" s="120">
        <v>41</v>
      </c>
      <c r="B70" s="104">
        <v>119</v>
      </c>
      <c r="C70" s="104">
        <v>57</v>
      </c>
      <c r="D70" s="104">
        <v>70</v>
      </c>
      <c r="E70" s="104">
        <v>17</v>
      </c>
      <c r="F70" s="104">
        <v>390</v>
      </c>
      <c r="G70" s="104"/>
      <c r="H70" s="105">
        <v>653</v>
      </c>
      <c r="I70" s="368">
        <f t="shared" si="16"/>
        <v>0.81400916615363572</v>
      </c>
      <c r="J70" s="368">
        <f t="shared" si="17"/>
        <v>0.88965194318713914</v>
      </c>
      <c r="K70" s="368">
        <f t="shared" si="18"/>
        <v>0.85470085470085477</v>
      </c>
      <c r="L70" s="368">
        <f t="shared" si="19"/>
        <v>1.3578434643357575</v>
      </c>
      <c r="M70" s="368">
        <f t="shared" si="20"/>
        <v>1.3591217982226869</v>
      </c>
    </row>
    <row r="71" spans="1:13">
      <c r="A71" s="120">
        <v>42</v>
      </c>
      <c r="B71" s="104">
        <v>81</v>
      </c>
      <c r="C71" s="104">
        <v>49</v>
      </c>
      <c r="D71" s="104">
        <v>54</v>
      </c>
      <c r="E71" s="104">
        <v>12</v>
      </c>
      <c r="F71" s="104">
        <v>245</v>
      </c>
      <c r="G71" s="104">
        <v>1</v>
      </c>
      <c r="H71" s="105">
        <v>442</v>
      </c>
      <c r="I71" s="368">
        <f t="shared" si="16"/>
        <v>0.55407346603734864</v>
      </c>
      <c r="J71" s="368">
        <f t="shared" si="17"/>
        <v>0.76478851256438274</v>
      </c>
      <c r="K71" s="368">
        <f t="shared" si="18"/>
        <v>0.65934065934065933</v>
      </c>
      <c r="L71" s="368">
        <f t="shared" si="19"/>
        <v>0.85740975512110496</v>
      </c>
      <c r="M71" s="368">
        <f t="shared" si="20"/>
        <v>0.85380728349886748</v>
      </c>
    </row>
    <row r="72" spans="1:13">
      <c r="A72" s="120">
        <v>43</v>
      </c>
      <c r="B72" s="104">
        <v>44</v>
      </c>
      <c r="C72" s="104">
        <v>35</v>
      </c>
      <c r="D72" s="104">
        <v>31</v>
      </c>
      <c r="E72" s="104">
        <v>7</v>
      </c>
      <c r="F72" s="104">
        <v>137</v>
      </c>
      <c r="G72" s="104">
        <v>1</v>
      </c>
      <c r="H72" s="105">
        <v>255</v>
      </c>
      <c r="I72" s="368">
        <f t="shared" si="16"/>
        <v>0.30097817908201652</v>
      </c>
      <c r="J72" s="368">
        <f t="shared" si="17"/>
        <v>0.54627750897455907</v>
      </c>
      <c r="K72" s="368">
        <f t="shared" si="18"/>
        <v>0.3785103785103785</v>
      </c>
      <c r="L72" s="368">
        <f t="shared" si="19"/>
        <v>0.48041636084606659</v>
      </c>
      <c r="M72" s="368">
        <f t="shared" si="20"/>
        <v>0.4774350932218156</v>
      </c>
    </row>
    <row r="73" spans="1:13">
      <c r="A73" s="120">
        <v>44</v>
      </c>
      <c r="B73" s="104">
        <v>31</v>
      </c>
      <c r="C73" s="104">
        <v>13</v>
      </c>
      <c r="D73" s="104">
        <v>21</v>
      </c>
      <c r="E73" s="104">
        <v>3</v>
      </c>
      <c r="F73" s="104">
        <v>76</v>
      </c>
      <c r="G73" s="104">
        <v>1</v>
      </c>
      <c r="H73" s="105">
        <v>145</v>
      </c>
      <c r="I73" s="368">
        <f t="shared" si="16"/>
        <v>0.21205280798960255</v>
      </c>
      <c r="J73" s="368">
        <f t="shared" si="17"/>
        <v>0.20290307476197911</v>
      </c>
      <c r="K73" s="368">
        <f t="shared" si="18"/>
        <v>0.25641025641025639</v>
      </c>
      <c r="L73" s="368">
        <f t="shared" si="19"/>
        <v>0.26356175351971706</v>
      </c>
      <c r="M73" s="368">
        <f t="shared" si="20"/>
        <v>0.26485450426903645</v>
      </c>
    </row>
    <row r="74" spans="1:13">
      <c r="A74" s="120">
        <v>45</v>
      </c>
      <c r="B74" s="104">
        <v>19</v>
      </c>
      <c r="C74" s="104">
        <v>11</v>
      </c>
      <c r="D74" s="104">
        <v>11</v>
      </c>
      <c r="E74" s="104">
        <v>1</v>
      </c>
      <c r="F74" s="104">
        <v>46</v>
      </c>
      <c r="G74" s="104"/>
      <c r="H74" s="105">
        <v>88</v>
      </c>
      <c r="I74" s="368">
        <f t="shared" si="16"/>
        <v>0.12996785005814351</v>
      </c>
      <c r="J74" s="368">
        <f t="shared" si="17"/>
        <v>0.17168721710628998</v>
      </c>
      <c r="K74" s="368">
        <f t="shared" si="18"/>
        <v>0.1343101343101343</v>
      </c>
      <c r="L74" s="368">
        <f t="shared" si="19"/>
        <v>0.15680256222059119</v>
      </c>
      <c r="M74" s="368">
        <f t="shared" si="20"/>
        <v>0.16030667363652204</v>
      </c>
    </row>
    <row r="75" spans="1:13">
      <c r="A75" s="120">
        <v>46</v>
      </c>
      <c r="B75" s="104">
        <v>5</v>
      </c>
      <c r="C75" s="104">
        <v>4</v>
      </c>
      <c r="D75" s="104">
        <v>4</v>
      </c>
      <c r="E75" s="104"/>
      <c r="F75" s="104">
        <v>13</v>
      </c>
      <c r="G75" s="104"/>
      <c r="H75" s="105">
        <v>26</v>
      </c>
      <c r="I75" s="368">
        <f t="shared" si="16"/>
        <v>3.4202065804774605E-2</v>
      </c>
      <c r="J75" s="368">
        <f t="shared" si="17"/>
        <v>6.2431715311378186E-2</v>
      </c>
      <c r="K75" s="368">
        <f t="shared" si="18"/>
        <v>4.884004884004884E-2</v>
      </c>
      <c r="L75" s="368">
        <f t="shared" si="19"/>
        <v>4.3370921465269899E-2</v>
      </c>
      <c r="M75" s="368">
        <f t="shared" si="20"/>
        <v>4.5304059940756231E-2</v>
      </c>
    </row>
    <row r="76" spans="1:13">
      <c r="A76" s="120">
        <v>47</v>
      </c>
      <c r="B76" s="104">
        <v>1</v>
      </c>
      <c r="C76" s="104"/>
      <c r="D76" s="104">
        <v>1</v>
      </c>
      <c r="E76" s="104">
        <v>1</v>
      </c>
      <c r="F76" s="104">
        <v>5</v>
      </c>
      <c r="G76" s="104"/>
      <c r="H76" s="105">
        <v>8</v>
      </c>
      <c r="I76" s="368">
        <f t="shared" si="16"/>
        <v>6.8404131609549222E-3</v>
      </c>
      <c r="J76" s="368">
        <f t="shared" si="17"/>
        <v>0</v>
      </c>
      <c r="K76" s="368">
        <f t="shared" si="18"/>
        <v>1.221001221001221E-2</v>
      </c>
      <c r="L76" s="368">
        <f t="shared" si="19"/>
        <v>2.0017348368586107E-2</v>
      </c>
      <c r="M76" s="368">
        <f t="shared" si="20"/>
        <v>1.7424638438752395E-2</v>
      </c>
    </row>
    <row r="77" spans="1:13">
      <c r="A77" s="120">
        <v>48</v>
      </c>
      <c r="B77" s="104">
        <v>3</v>
      </c>
      <c r="C77" s="104"/>
      <c r="D77" s="104">
        <v>2</v>
      </c>
      <c r="E77" s="104"/>
      <c r="F77" s="104">
        <v>6</v>
      </c>
      <c r="G77" s="104"/>
      <c r="H77" s="105">
        <v>11</v>
      </c>
      <c r="I77" s="368">
        <f t="shared" si="16"/>
        <v>2.0521239482864766E-2</v>
      </c>
      <c r="J77" s="368">
        <f t="shared" si="17"/>
        <v>0</v>
      </c>
      <c r="K77" s="368">
        <f t="shared" si="18"/>
        <v>2.442002442002442E-2</v>
      </c>
      <c r="L77" s="368">
        <f t="shared" si="19"/>
        <v>2.0017348368586107E-2</v>
      </c>
      <c r="M77" s="368">
        <f t="shared" si="20"/>
        <v>2.0909566126502875E-2</v>
      </c>
    </row>
    <row r="78" spans="1:13">
      <c r="A78" s="120">
        <v>49</v>
      </c>
      <c r="B78" s="104">
        <v>1</v>
      </c>
      <c r="C78" s="104"/>
      <c r="D78" s="104"/>
      <c r="E78" s="104"/>
      <c r="F78" s="104">
        <v>2</v>
      </c>
      <c r="G78" s="104"/>
      <c r="H78" s="105">
        <v>3</v>
      </c>
      <c r="I78" s="368">
        <f t="shared" si="16"/>
        <v>6.8404131609549222E-3</v>
      </c>
      <c r="J78" s="368">
        <f t="shared" si="17"/>
        <v>0</v>
      </c>
      <c r="K78" s="368">
        <f t="shared" si="18"/>
        <v>0</v>
      </c>
      <c r="L78" s="368">
        <f t="shared" si="19"/>
        <v>6.6724494561953692E-3</v>
      </c>
      <c r="M78" s="368">
        <f t="shared" si="20"/>
        <v>6.9698553755009589E-3</v>
      </c>
    </row>
    <row r="79" spans="1:13">
      <c r="A79" s="120">
        <v>50</v>
      </c>
      <c r="B79" s="104"/>
      <c r="C79" s="104"/>
      <c r="D79" s="104">
        <v>1</v>
      </c>
      <c r="E79" s="104"/>
      <c r="F79" s="104">
        <v>4</v>
      </c>
      <c r="G79" s="104"/>
      <c r="H79" s="105">
        <v>5</v>
      </c>
      <c r="I79" s="368">
        <f t="shared" si="16"/>
        <v>0</v>
      </c>
      <c r="J79" s="368">
        <f t="shared" si="17"/>
        <v>0</v>
      </c>
      <c r="K79" s="368">
        <f t="shared" si="18"/>
        <v>1.221001221001221E-2</v>
      </c>
      <c r="L79" s="368">
        <f t="shared" si="19"/>
        <v>1.3344898912390738E-2</v>
      </c>
      <c r="M79" s="368">
        <f t="shared" si="20"/>
        <v>1.3939710751001918E-2</v>
      </c>
    </row>
    <row r="80" spans="1:13">
      <c r="A80" s="120">
        <v>51</v>
      </c>
      <c r="B80" s="104">
        <v>1</v>
      </c>
      <c r="C80" s="104"/>
      <c r="D80" s="104"/>
      <c r="E80" s="104"/>
      <c r="F80" s="104">
        <v>1</v>
      </c>
      <c r="G80" s="104"/>
      <c r="H80" s="105">
        <v>2</v>
      </c>
      <c r="I80" s="368">
        <f t="shared" si="16"/>
        <v>6.8404131609549222E-3</v>
      </c>
      <c r="J80" s="368">
        <f t="shared" si="17"/>
        <v>0</v>
      </c>
      <c r="K80" s="368">
        <f t="shared" si="18"/>
        <v>0</v>
      </c>
      <c r="L80" s="368">
        <f t="shared" si="19"/>
        <v>3.3362247280976846E-3</v>
      </c>
      <c r="M80" s="368">
        <f t="shared" si="20"/>
        <v>3.4849276877504795E-3</v>
      </c>
    </row>
    <row r="81" spans="1:13">
      <c r="A81" s="120">
        <v>53</v>
      </c>
      <c r="B81" s="104">
        <v>1</v>
      </c>
      <c r="C81" s="104">
        <v>1</v>
      </c>
      <c r="D81" s="104">
        <v>1</v>
      </c>
      <c r="E81" s="104"/>
      <c r="F81" s="104">
        <v>1</v>
      </c>
      <c r="G81" s="104"/>
      <c r="H81" s="105">
        <v>4</v>
      </c>
      <c r="I81" s="368">
        <f t="shared" si="16"/>
        <v>6.8404131609549222E-3</v>
      </c>
      <c r="J81" s="368">
        <f t="shared" si="17"/>
        <v>1.5607928827844546E-2</v>
      </c>
      <c r="K81" s="368">
        <f t="shared" si="18"/>
        <v>1.221001221001221E-2</v>
      </c>
      <c r="L81" s="368">
        <f t="shared" si="19"/>
        <v>3.3362247280976846E-3</v>
      </c>
      <c r="M81" s="368">
        <f t="shared" si="20"/>
        <v>3.4849276877504795E-3</v>
      </c>
    </row>
    <row r="82" spans="1:13">
      <c r="A82" s="120">
        <v>55</v>
      </c>
      <c r="B82" s="104"/>
      <c r="C82" s="104"/>
      <c r="D82" s="104"/>
      <c r="E82" s="104"/>
      <c r="F82" s="104">
        <v>2</v>
      </c>
      <c r="G82" s="104"/>
      <c r="H82" s="105">
        <v>2</v>
      </c>
      <c r="I82" s="368">
        <f t="shared" si="16"/>
        <v>0</v>
      </c>
      <c r="J82" s="368">
        <f t="shared" si="17"/>
        <v>0</v>
      </c>
      <c r="K82" s="368">
        <f t="shared" si="18"/>
        <v>0</v>
      </c>
      <c r="L82" s="368">
        <f t="shared" si="19"/>
        <v>6.6724494561953692E-3</v>
      </c>
      <c r="M82" s="368">
        <f t="shared" si="20"/>
        <v>6.9698553755009589E-3</v>
      </c>
    </row>
    <row r="83" spans="1:13">
      <c r="A83" s="120">
        <v>56</v>
      </c>
      <c r="B83" s="104">
        <v>1</v>
      </c>
      <c r="C83" s="104"/>
      <c r="D83" s="104"/>
      <c r="E83" s="104"/>
      <c r="F83" s="104"/>
      <c r="G83" s="104"/>
      <c r="H83" s="105">
        <v>1</v>
      </c>
      <c r="I83" s="368">
        <f t="shared" si="16"/>
        <v>6.8404131609549222E-3</v>
      </c>
      <c r="J83" s="368">
        <f t="shared" si="17"/>
        <v>0</v>
      </c>
      <c r="K83" s="368">
        <f t="shared" si="18"/>
        <v>0</v>
      </c>
      <c r="L83" s="368">
        <f t="shared" si="19"/>
        <v>0</v>
      </c>
      <c r="M83" s="368">
        <f t="shared" si="20"/>
        <v>0</v>
      </c>
    </row>
    <row r="84" spans="1:13">
      <c r="A84" s="120">
        <v>59</v>
      </c>
      <c r="B84" s="104"/>
      <c r="C84" s="104"/>
      <c r="D84" s="104">
        <v>1</v>
      </c>
      <c r="E84" s="104"/>
      <c r="F84" s="104"/>
      <c r="G84" s="104"/>
      <c r="H84" s="105">
        <v>1</v>
      </c>
      <c r="I84" s="368">
        <f t="shared" si="16"/>
        <v>0</v>
      </c>
      <c r="J84" s="368">
        <f t="shared" si="17"/>
        <v>0</v>
      </c>
      <c r="K84" s="368">
        <f t="shared" si="18"/>
        <v>1.221001221001221E-2</v>
      </c>
      <c r="L84" s="368">
        <f t="shared" si="19"/>
        <v>0</v>
      </c>
      <c r="M84" s="368">
        <f t="shared" si="20"/>
        <v>0</v>
      </c>
    </row>
    <row r="85" spans="1:13">
      <c r="A85" s="169" t="s">
        <v>43</v>
      </c>
      <c r="B85" s="169">
        <f t="shared" ref="B85:M85" si="21">SUM(B41:B84)</f>
        <v>14619</v>
      </c>
      <c r="C85" s="169">
        <f t="shared" si="21"/>
        <v>6407</v>
      </c>
      <c r="D85" s="169">
        <f t="shared" si="21"/>
        <v>8190</v>
      </c>
      <c r="E85" s="169">
        <f t="shared" si="21"/>
        <v>1279</v>
      </c>
      <c r="F85" s="169">
        <f t="shared" si="21"/>
        <v>28695</v>
      </c>
      <c r="G85" s="169">
        <f t="shared" si="21"/>
        <v>37</v>
      </c>
      <c r="H85" s="168">
        <f t="shared" si="21"/>
        <v>59227</v>
      </c>
      <c r="I85" s="199">
        <f t="shared" si="21"/>
        <v>100.00000000000003</v>
      </c>
      <c r="J85" s="199">
        <f t="shared" si="21"/>
        <v>100</v>
      </c>
      <c r="K85" s="199">
        <f t="shared" si="21"/>
        <v>100.00000000000004</v>
      </c>
      <c r="L85" s="199">
        <f t="shared" si="21"/>
        <v>100.00000000000001</v>
      </c>
      <c r="M85" s="199">
        <f t="shared" si="21"/>
        <v>100.00000000000003</v>
      </c>
    </row>
    <row r="86" spans="1:13">
      <c r="A86" s="196" t="s">
        <v>52</v>
      </c>
      <c r="B86" s="196">
        <v>25</v>
      </c>
      <c r="C86" s="196">
        <v>28</v>
      </c>
      <c r="D86" s="196">
        <v>30</v>
      </c>
      <c r="E86" s="196">
        <v>30</v>
      </c>
      <c r="F86" s="196">
        <v>31</v>
      </c>
      <c r="G86" s="197" t="s">
        <v>83</v>
      </c>
      <c r="H86" s="198">
        <v>29</v>
      </c>
      <c r="I86" s="197" t="s">
        <v>83</v>
      </c>
      <c r="J86" s="197" t="s">
        <v>83</v>
      </c>
      <c r="K86" s="197" t="s">
        <v>83</v>
      </c>
      <c r="L86" s="197" t="s">
        <v>83</v>
      </c>
      <c r="M86" s="197" t="s">
        <v>83</v>
      </c>
    </row>
  </sheetData>
  <mergeCells count="9">
    <mergeCell ref="B39:H39"/>
    <mergeCell ref="A39:A40"/>
    <mergeCell ref="B6:H6"/>
    <mergeCell ref="I6:M6"/>
    <mergeCell ref="B21:F21"/>
    <mergeCell ref="G21:K21"/>
    <mergeCell ref="I39:M39"/>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3" fitToHeight="0" orientation="landscape" r:id="rId1"/>
  <headerFooter>
    <oddFooter>&amp;L&amp;8&amp;K01+022Maternity Tables 2013&amp;R&amp;8&amp;K01+022Page &amp;P of &amp;N</oddFooter>
  </headerFooter>
  <rowBreaks count="1" manualBreakCount="1">
    <brk id="36"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zoomScaleNormal="100" workbookViewId="0">
      <pane ySplit="3" topLeftCell="A4" activePane="bottomLeft" state="frozen"/>
      <selection activeCell="B103" sqref="B103"/>
      <selection pane="bottomLeft" activeCell="A3" sqref="A3"/>
    </sheetView>
  </sheetViews>
  <sheetFormatPr defaultRowHeight="12"/>
  <cols>
    <col min="1" max="1" width="16.28515625" style="79" customWidth="1"/>
    <col min="2" max="13" width="10.140625" style="79" customWidth="1"/>
    <col min="14" max="16384" width="9.140625" style="79"/>
  </cols>
  <sheetData>
    <row r="1" spans="1:15">
      <c r="A1" s="334" t="s">
        <v>26</v>
      </c>
      <c r="B1" s="162"/>
      <c r="C1" s="334" t="s">
        <v>36</v>
      </c>
      <c r="D1" s="162"/>
      <c r="E1" s="162"/>
    </row>
    <row r="2" spans="1:15" ht="10.5" customHeight="1"/>
    <row r="3" spans="1:15" ht="19.5">
      <c r="A3" s="20" t="s">
        <v>123</v>
      </c>
    </row>
    <row r="5" spans="1:15" s="41" customFormat="1" ht="18" customHeight="1">
      <c r="A5" s="103" t="str">
        <f>Contents!B14</f>
        <v>Table 6: Number and percentage of women giving birth, by deprivation quintile of residence, 2004–2013</v>
      </c>
    </row>
    <row r="6" spans="1:15">
      <c r="A6" s="390" t="s">
        <v>39</v>
      </c>
      <c r="B6" s="378" t="s">
        <v>27</v>
      </c>
      <c r="C6" s="378"/>
      <c r="D6" s="378"/>
      <c r="E6" s="378"/>
      <c r="F6" s="378"/>
      <c r="G6" s="378"/>
      <c r="H6" s="379"/>
      <c r="I6" s="378" t="s">
        <v>288</v>
      </c>
      <c r="J6" s="378"/>
      <c r="K6" s="378"/>
      <c r="L6" s="378"/>
      <c r="M6" s="378"/>
      <c r="N6" s="76"/>
      <c r="O6" s="77"/>
    </row>
    <row r="7" spans="1:15">
      <c r="A7" s="383"/>
      <c r="B7" s="150" t="s">
        <v>379</v>
      </c>
      <c r="C7" s="150">
        <v>2</v>
      </c>
      <c r="D7" s="150">
        <v>3</v>
      </c>
      <c r="E7" s="150">
        <v>4</v>
      </c>
      <c r="F7" s="150" t="s">
        <v>378</v>
      </c>
      <c r="G7" s="150" t="s">
        <v>50</v>
      </c>
      <c r="H7" s="185" t="s">
        <v>43</v>
      </c>
      <c r="I7" s="150" t="str">
        <f>B7</f>
        <v>1 (least)</v>
      </c>
      <c r="J7" s="150">
        <f t="shared" ref="J7:M7" si="0">C7</f>
        <v>2</v>
      </c>
      <c r="K7" s="150">
        <f t="shared" si="0"/>
        <v>3</v>
      </c>
      <c r="L7" s="150">
        <f t="shared" si="0"/>
        <v>4</v>
      </c>
      <c r="M7" s="150" t="str">
        <f t="shared" si="0"/>
        <v>5 (most)</v>
      </c>
      <c r="N7" s="76"/>
      <c r="O7" s="164"/>
    </row>
    <row r="8" spans="1:15">
      <c r="A8" s="174">
        <v>2004</v>
      </c>
      <c r="B8" s="172">
        <v>8070</v>
      </c>
      <c r="C8" s="172">
        <v>8821</v>
      </c>
      <c r="D8" s="172">
        <v>10224</v>
      </c>
      <c r="E8" s="172">
        <v>13533</v>
      </c>
      <c r="F8" s="172">
        <v>16975</v>
      </c>
      <c r="G8" s="172">
        <v>725</v>
      </c>
      <c r="H8" s="191">
        <v>58348</v>
      </c>
      <c r="I8" s="107">
        <f>B8/($H8-$G8)*100</f>
        <v>14.004824462454229</v>
      </c>
      <c r="J8" s="107">
        <f t="shared" ref="J8:M8" si="1">C8/($H8-$G8)*100</f>
        <v>15.308123492355483</v>
      </c>
      <c r="K8" s="107">
        <f t="shared" si="1"/>
        <v>17.742915155406696</v>
      </c>
      <c r="L8" s="107">
        <f t="shared" si="1"/>
        <v>23.485413810457629</v>
      </c>
      <c r="M8" s="107">
        <f t="shared" si="1"/>
        <v>29.458723079325967</v>
      </c>
      <c r="N8" s="76"/>
      <c r="O8" s="164"/>
    </row>
    <row r="9" spans="1:15">
      <c r="A9" s="174">
        <v>2005</v>
      </c>
      <c r="B9" s="172">
        <v>8329</v>
      </c>
      <c r="C9" s="172">
        <v>8786</v>
      </c>
      <c r="D9" s="172">
        <v>10328</v>
      </c>
      <c r="E9" s="172">
        <v>13592</v>
      </c>
      <c r="F9" s="172">
        <v>17169</v>
      </c>
      <c r="G9" s="172">
        <v>554</v>
      </c>
      <c r="H9" s="191">
        <v>58758</v>
      </c>
      <c r="I9" s="107">
        <f t="shared" ref="I9:I17" si="2">B9/($H9-$G9)*100</f>
        <v>14.31001305752182</v>
      </c>
      <c r="J9" s="107">
        <f t="shared" ref="J9:J17" si="3">C9/($H9-$G9)*100</f>
        <v>15.095182461686482</v>
      </c>
      <c r="K9" s="107">
        <f t="shared" ref="K9:K17" si="4">D9/($H9-$G9)*100</f>
        <v>17.744484915126108</v>
      </c>
      <c r="L9" s="107">
        <f t="shared" ref="L9:L17" si="5">E9/($H9-$G9)*100</f>
        <v>23.352346917737613</v>
      </c>
      <c r="M9" s="107">
        <f t="shared" ref="M9:M17" si="6">F9/($H9-$G9)*100</f>
        <v>29.497972647927977</v>
      </c>
      <c r="N9" s="76"/>
      <c r="O9" s="164"/>
    </row>
    <row r="10" spans="1:15">
      <c r="A10" s="174">
        <v>2006</v>
      </c>
      <c r="B10" s="172">
        <v>8579</v>
      </c>
      <c r="C10" s="172">
        <v>8934</v>
      </c>
      <c r="D10" s="172">
        <v>10721</v>
      </c>
      <c r="E10" s="172">
        <v>14046</v>
      </c>
      <c r="F10" s="172">
        <v>17704</v>
      </c>
      <c r="G10" s="172">
        <v>557</v>
      </c>
      <c r="H10" s="191">
        <v>60541</v>
      </c>
      <c r="I10" s="107">
        <f t="shared" si="2"/>
        <v>14.302147239263805</v>
      </c>
      <c r="J10" s="107">
        <f t="shared" si="3"/>
        <v>14.893971725793545</v>
      </c>
      <c r="K10" s="107">
        <f t="shared" si="4"/>
        <v>17.873099493198186</v>
      </c>
      <c r="L10" s="107">
        <f t="shared" si="5"/>
        <v>23.416244331821819</v>
      </c>
      <c r="M10" s="107">
        <f t="shared" si="6"/>
        <v>29.514537209922647</v>
      </c>
      <c r="N10" s="76"/>
      <c r="O10" s="164"/>
    </row>
    <row r="11" spans="1:15">
      <c r="A11" s="174">
        <v>2007</v>
      </c>
      <c r="B11" s="172">
        <v>8930</v>
      </c>
      <c r="C11" s="172">
        <v>9413</v>
      </c>
      <c r="D11" s="172">
        <v>11231</v>
      </c>
      <c r="E11" s="172">
        <v>15397</v>
      </c>
      <c r="F11" s="172">
        <v>18556</v>
      </c>
      <c r="G11" s="172">
        <v>637</v>
      </c>
      <c r="H11" s="191">
        <v>64164</v>
      </c>
      <c r="I11" s="107">
        <f t="shared" si="2"/>
        <v>14.057015127426133</v>
      </c>
      <c r="J11" s="107">
        <f t="shared" si="3"/>
        <v>14.817321768696775</v>
      </c>
      <c r="K11" s="107">
        <f t="shared" si="4"/>
        <v>17.679097076833472</v>
      </c>
      <c r="L11" s="107">
        <f t="shared" si="5"/>
        <v>24.236938624521855</v>
      </c>
      <c r="M11" s="107">
        <f t="shared" si="6"/>
        <v>29.209627402521765</v>
      </c>
      <c r="N11" s="76"/>
      <c r="O11" s="164"/>
    </row>
    <row r="12" spans="1:15">
      <c r="A12" s="174">
        <v>2008</v>
      </c>
      <c r="B12" s="172">
        <v>8630</v>
      </c>
      <c r="C12" s="172">
        <v>9416</v>
      </c>
      <c r="D12" s="172">
        <v>11842</v>
      </c>
      <c r="E12" s="172">
        <v>15162</v>
      </c>
      <c r="F12" s="172">
        <v>18853</v>
      </c>
      <c r="G12" s="172">
        <v>720</v>
      </c>
      <c r="H12" s="191">
        <v>64623</v>
      </c>
      <c r="I12" s="107">
        <f t="shared" si="2"/>
        <v>13.504843278093359</v>
      </c>
      <c r="J12" s="107">
        <f t="shared" si="3"/>
        <v>14.734832480478225</v>
      </c>
      <c r="K12" s="107">
        <f t="shared" si="4"/>
        <v>18.531211367228455</v>
      </c>
      <c r="L12" s="107">
        <f t="shared" si="5"/>
        <v>23.726585606309563</v>
      </c>
      <c r="M12" s="107">
        <f t="shared" si="6"/>
        <v>29.502527267890393</v>
      </c>
      <c r="N12" s="76"/>
      <c r="O12" s="164"/>
    </row>
    <row r="13" spans="1:15">
      <c r="A13" s="174">
        <v>2009</v>
      </c>
      <c r="B13" s="172">
        <v>8953</v>
      </c>
      <c r="C13" s="172">
        <v>9384</v>
      </c>
      <c r="D13" s="172">
        <v>11935</v>
      </c>
      <c r="E13" s="172">
        <v>14975</v>
      </c>
      <c r="F13" s="172">
        <v>18338</v>
      </c>
      <c r="G13" s="172">
        <v>648</v>
      </c>
      <c r="H13" s="191">
        <v>64233</v>
      </c>
      <c r="I13" s="107">
        <f t="shared" si="2"/>
        <v>14.0803648659275</v>
      </c>
      <c r="J13" s="107">
        <f t="shared" si="3"/>
        <v>14.758197688133995</v>
      </c>
      <c r="K13" s="107">
        <f t="shared" si="4"/>
        <v>18.7701501926555</v>
      </c>
      <c r="L13" s="107">
        <f t="shared" si="5"/>
        <v>23.551152001258156</v>
      </c>
      <c r="M13" s="107">
        <f t="shared" si="6"/>
        <v>28.840135252024851</v>
      </c>
      <c r="N13" s="76"/>
      <c r="O13" s="77"/>
    </row>
    <row r="14" spans="1:15">
      <c r="A14" s="174">
        <v>2010</v>
      </c>
      <c r="B14" s="172">
        <v>8777</v>
      </c>
      <c r="C14" s="172">
        <v>9708</v>
      </c>
      <c r="D14" s="172">
        <v>11527</v>
      </c>
      <c r="E14" s="172">
        <v>14224</v>
      </c>
      <c r="F14" s="172">
        <v>19615</v>
      </c>
      <c r="G14" s="172">
        <v>611</v>
      </c>
      <c r="H14" s="191">
        <v>64462</v>
      </c>
      <c r="I14" s="107">
        <f t="shared" si="2"/>
        <v>13.746065057712487</v>
      </c>
      <c r="J14" s="107">
        <f t="shared" si="3"/>
        <v>15.204147155095457</v>
      </c>
      <c r="K14" s="107">
        <f t="shared" si="4"/>
        <v>18.052967063945751</v>
      </c>
      <c r="L14" s="107">
        <f t="shared" si="5"/>
        <v>22.276863322422518</v>
      </c>
      <c r="M14" s="107">
        <f t="shared" si="6"/>
        <v>30.719957400823795</v>
      </c>
      <c r="N14" s="76"/>
      <c r="O14" s="77"/>
    </row>
    <row r="15" spans="1:15">
      <c r="A15" s="174">
        <v>2011</v>
      </c>
      <c r="B15" s="172">
        <v>8502</v>
      </c>
      <c r="C15" s="172">
        <v>9505</v>
      </c>
      <c r="D15" s="172">
        <v>11147</v>
      </c>
      <c r="E15" s="172">
        <v>13809</v>
      </c>
      <c r="F15" s="172">
        <v>18811</v>
      </c>
      <c r="G15" s="172">
        <v>535</v>
      </c>
      <c r="H15" s="191">
        <v>62309</v>
      </c>
      <c r="I15" s="107">
        <f t="shared" si="2"/>
        <v>13.763071842522745</v>
      </c>
      <c r="J15" s="107">
        <f t="shared" si="3"/>
        <v>15.386732282189918</v>
      </c>
      <c r="K15" s="107">
        <f t="shared" si="4"/>
        <v>18.044808495483537</v>
      </c>
      <c r="L15" s="107">
        <f t="shared" si="5"/>
        <v>22.354064816913262</v>
      </c>
      <c r="M15" s="107">
        <f t="shared" si="6"/>
        <v>30.451322562890539</v>
      </c>
      <c r="N15" s="76"/>
      <c r="O15" s="77"/>
    </row>
    <row r="16" spans="1:15">
      <c r="A16" s="174">
        <v>2012</v>
      </c>
      <c r="B16" s="172">
        <v>8674</v>
      </c>
      <c r="C16" s="172">
        <v>9606</v>
      </c>
      <c r="D16" s="172">
        <v>11176</v>
      </c>
      <c r="E16" s="172">
        <v>13666</v>
      </c>
      <c r="F16" s="172">
        <v>18744</v>
      </c>
      <c r="G16" s="172">
        <v>467</v>
      </c>
      <c r="H16" s="191">
        <v>62333</v>
      </c>
      <c r="I16" s="107">
        <f t="shared" si="2"/>
        <v>14.020625222254552</v>
      </c>
      <c r="J16" s="107">
        <f t="shared" si="3"/>
        <v>15.527106973135488</v>
      </c>
      <c r="K16" s="107">
        <f t="shared" si="4"/>
        <v>18.064849836743928</v>
      </c>
      <c r="L16" s="107">
        <f t="shared" si="5"/>
        <v>22.089677690492355</v>
      </c>
      <c r="M16" s="107">
        <f t="shared" si="6"/>
        <v>30.297740277373681</v>
      </c>
      <c r="N16" s="76"/>
      <c r="O16" s="77"/>
    </row>
    <row r="17" spans="1:15">
      <c r="A17" s="188">
        <v>2013</v>
      </c>
      <c r="B17" s="189">
        <v>8178</v>
      </c>
      <c r="C17" s="189">
        <v>9254</v>
      </c>
      <c r="D17" s="189">
        <v>10634</v>
      </c>
      <c r="E17" s="189">
        <v>13411</v>
      </c>
      <c r="F17" s="189">
        <v>17296</v>
      </c>
      <c r="G17" s="189">
        <v>454</v>
      </c>
      <c r="H17" s="192">
        <v>59227</v>
      </c>
      <c r="I17" s="113">
        <f t="shared" si="2"/>
        <v>13.914552600683988</v>
      </c>
      <c r="J17" s="113">
        <f t="shared" si="3"/>
        <v>15.745325234376327</v>
      </c>
      <c r="K17" s="113">
        <f t="shared" si="4"/>
        <v>18.093342180933423</v>
      </c>
      <c r="L17" s="113">
        <f t="shared" si="5"/>
        <v>22.818300920490703</v>
      </c>
      <c r="M17" s="113">
        <f t="shared" si="6"/>
        <v>29.42847906351556</v>
      </c>
      <c r="N17" s="76"/>
      <c r="O17" s="77"/>
    </row>
    <row r="18" spans="1:15">
      <c r="N18" s="76"/>
      <c r="O18" s="77"/>
    </row>
    <row r="20" spans="1:15" s="41" customFormat="1" ht="18" customHeight="1">
      <c r="A20" s="103" t="str">
        <f>Contents!B15</f>
        <v>Table 7: Birth rate, by deprivation quintile of residence, 2004−2013</v>
      </c>
    </row>
    <row r="21" spans="1:15">
      <c r="A21" s="382" t="s">
        <v>39</v>
      </c>
      <c r="B21" s="378" t="s">
        <v>264</v>
      </c>
      <c r="C21" s="378"/>
      <c r="D21" s="378"/>
      <c r="E21" s="378"/>
      <c r="F21" s="378"/>
      <c r="G21" s="379"/>
      <c r="H21" s="378" t="s">
        <v>46</v>
      </c>
      <c r="I21" s="378"/>
      <c r="J21" s="378"/>
      <c r="K21" s="378"/>
      <c r="L21" s="378"/>
      <c r="M21" s="378"/>
    </row>
    <row r="22" spans="1:15">
      <c r="A22" s="383"/>
      <c r="B22" s="150" t="str">
        <f>B7</f>
        <v>1 (least)</v>
      </c>
      <c r="C22" s="150">
        <f t="shared" ref="C22:F22" si="7">C7</f>
        <v>2</v>
      </c>
      <c r="D22" s="150">
        <f t="shared" si="7"/>
        <v>3</v>
      </c>
      <c r="E22" s="150">
        <f t="shared" si="7"/>
        <v>4</v>
      </c>
      <c r="F22" s="150" t="str">
        <f t="shared" si="7"/>
        <v>5 (most)</v>
      </c>
      <c r="G22" s="185" t="s">
        <v>43</v>
      </c>
      <c r="H22" s="150" t="str">
        <f>B22</f>
        <v>1 (least)</v>
      </c>
      <c r="I22" s="150">
        <f t="shared" ref="I22:M22" si="8">C22</f>
        <v>2</v>
      </c>
      <c r="J22" s="150">
        <f t="shared" si="8"/>
        <v>3</v>
      </c>
      <c r="K22" s="150">
        <f t="shared" si="8"/>
        <v>4</v>
      </c>
      <c r="L22" s="150" t="str">
        <f t="shared" si="8"/>
        <v>5 (most)</v>
      </c>
      <c r="M22" s="150" t="str">
        <f t="shared" si="8"/>
        <v>Total</v>
      </c>
    </row>
    <row r="23" spans="1:15">
      <c r="A23" s="174">
        <v>2004</v>
      </c>
      <c r="B23" s="200">
        <f t="shared" ref="B23:F23" si="9">B8/H23*1000</f>
        <v>47.959998903651346</v>
      </c>
      <c r="C23" s="200">
        <f t="shared" si="9"/>
        <v>50.000122406220058</v>
      </c>
      <c r="D23" s="200">
        <f t="shared" si="9"/>
        <v>56.709370388556003</v>
      </c>
      <c r="E23" s="200">
        <f t="shared" si="9"/>
        <v>73.431479812543699</v>
      </c>
      <c r="F23" s="200">
        <f t="shared" si="9"/>
        <v>88.886778208130508</v>
      </c>
      <c r="G23" s="201">
        <f t="shared" ref="G23:G27" si="10">H8/M23*1000</f>
        <v>64.813827423798102</v>
      </c>
      <c r="H23" s="333">
        <v>168265.22486399818</v>
      </c>
      <c r="I23" s="333">
        <v>176419.56810295049</v>
      </c>
      <c r="J23" s="333">
        <v>180287.66551185714</v>
      </c>
      <c r="K23" s="333">
        <v>184294.25683027389</v>
      </c>
      <c r="L23" s="333">
        <v>190973.28469092032</v>
      </c>
      <c r="M23" s="333">
        <v>900240</v>
      </c>
    </row>
    <row r="24" spans="1:15">
      <c r="A24" s="174">
        <v>2005</v>
      </c>
      <c r="B24" s="202">
        <f t="shared" ref="B24:F24" si="11">B9/H24*1000</f>
        <v>49.16344109202268</v>
      </c>
      <c r="C24" s="202">
        <f t="shared" si="11"/>
        <v>49.472371875707388</v>
      </c>
      <c r="D24" s="202">
        <f t="shared" si="11"/>
        <v>56.897178490141322</v>
      </c>
      <c r="E24" s="202">
        <f t="shared" si="11"/>
        <v>73.221255083869323</v>
      </c>
      <c r="F24" s="202">
        <f t="shared" si="11"/>
        <v>89.174860823974328</v>
      </c>
      <c r="G24" s="203">
        <f t="shared" si="10"/>
        <v>64.804949872613577</v>
      </c>
      <c r="H24" s="333">
        <v>169414.50425347613</v>
      </c>
      <c r="I24" s="333">
        <v>177594.07254767633</v>
      </c>
      <c r="J24" s="333">
        <v>181520.42463387796</v>
      </c>
      <c r="K24" s="333">
        <v>185629.15897073067</v>
      </c>
      <c r="L24" s="333">
        <v>192531.83959423885</v>
      </c>
      <c r="M24" s="333">
        <v>906690</v>
      </c>
    </row>
    <row r="25" spans="1:15">
      <c r="A25" s="174">
        <v>2006</v>
      </c>
      <c r="B25" s="202">
        <f t="shared" ref="B25:F25" si="12">B10/H25*1000</f>
        <v>50.343610859413225</v>
      </c>
      <c r="C25" s="202">
        <f t="shared" si="12"/>
        <v>50.007438514834654</v>
      </c>
      <c r="D25" s="202">
        <f t="shared" si="12"/>
        <v>58.68942018122825</v>
      </c>
      <c r="E25" s="202">
        <f t="shared" si="12"/>
        <v>75.140576080360233</v>
      </c>
      <c r="F25" s="202">
        <f t="shared" si="12"/>
        <v>91.213269186963004</v>
      </c>
      <c r="G25" s="203">
        <f t="shared" si="10"/>
        <v>66.327402603093915</v>
      </c>
      <c r="H25" s="333">
        <v>170408.91293946395</v>
      </c>
      <c r="I25" s="333">
        <v>178653.42167745181</v>
      </c>
      <c r="J25" s="333">
        <v>182673.46937308984</v>
      </c>
      <c r="K25" s="333">
        <v>186929.62887293132</v>
      </c>
      <c r="L25" s="333">
        <v>194094.5671370631</v>
      </c>
      <c r="M25" s="333">
        <v>912760</v>
      </c>
    </row>
    <row r="26" spans="1:15">
      <c r="A26" s="174">
        <v>2007</v>
      </c>
      <c r="B26" s="202">
        <f t="shared" ref="B26:F26" si="13">B11/H26*1000</f>
        <v>52.471156754389497</v>
      </c>
      <c r="C26" s="202">
        <f t="shared" si="13"/>
        <v>52.758562472956797</v>
      </c>
      <c r="D26" s="202">
        <f t="shared" si="13"/>
        <v>61.556368568714291</v>
      </c>
      <c r="E26" s="202">
        <f t="shared" si="13"/>
        <v>82.445001832136469</v>
      </c>
      <c r="F26" s="202">
        <f t="shared" si="13"/>
        <v>95.630130088579946</v>
      </c>
      <c r="G26" s="203">
        <f t="shared" si="10"/>
        <v>70.366836650764924</v>
      </c>
      <c r="H26" s="333">
        <v>170188.73896377283</v>
      </c>
      <c r="I26" s="333">
        <v>178416.53674367937</v>
      </c>
      <c r="J26" s="333">
        <v>182450.6588211589</v>
      </c>
      <c r="K26" s="333">
        <v>186754.80208429517</v>
      </c>
      <c r="L26" s="333">
        <v>194039.26338709373</v>
      </c>
      <c r="M26" s="333">
        <v>911850</v>
      </c>
    </row>
    <row r="27" spans="1:15">
      <c r="A27" s="174">
        <v>2008</v>
      </c>
      <c r="B27" s="202">
        <f t="shared" ref="B27:F27" si="14">B12/H27*1000</f>
        <v>50.948757616463872</v>
      </c>
      <c r="C27" s="202">
        <f t="shared" si="14"/>
        <v>52.998851216433273</v>
      </c>
      <c r="D27" s="202">
        <f t="shared" si="14"/>
        <v>65.150613835221677</v>
      </c>
      <c r="E27" s="202">
        <f t="shared" si="14"/>
        <v>81.451298743939148</v>
      </c>
      <c r="F27" s="202">
        <f t="shared" si="14"/>
        <v>97.422258065194981</v>
      </c>
      <c r="G27" s="203">
        <f t="shared" si="10"/>
        <v>71.133101444170478</v>
      </c>
      <c r="H27" s="333">
        <v>169385.87717811696</v>
      </c>
      <c r="I27" s="333">
        <v>177664.22825935509</v>
      </c>
      <c r="J27" s="333">
        <v>181763.44477660142</v>
      </c>
      <c r="K27" s="333">
        <v>186148.04470663171</v>
      </c>
      <c r="L27" s="333">
        <v>193518.40507929481</v>
      </c>
      <c r="M27" s="333">
        <v>908480</v>
      </c>
    </row>
    <row r="28" spans="1:15" ht="12.75">
      <c r="A28" s="174">
        <v>2009</v>
      </c>
      <c r="B28" s="100">
        <f t="shared" ref="B28:F32" si="15">B13/H28*1000</f>
        <v>52.942911573036646</v>
      </c>
      <c r="C28" s="100">
        <f t="shared" si="15"/>
        <v>52.870459365774721</v>
      </c>
      <c r="D28" s="100">
        <f t="shared" si="15"/>
        <v>65.688886027120191</v>
      </c>
      <c r="E28" s="100">
        <f t="shared" si="15"/>
        <v>80.433675249659885</v>
      </c>
      <c r="F28" s="100">
        <f t="shared" si="15"/>
        <v>94.70401659970031</v>
      </c>
      <c r="G28" s="101">
        <f>H13/M28*1000</f>
        <v>70.733399405351832</v>
      </c>
      <c r="H28" s="333">
        <v>169106.67989328495</v>
      </c>
      <c r="I28" s="333">
        <v>177490.41927323709</v>
      </c>
      <c r="J28" s="333">
        <v>181689.79140660929</v>
      </c>
      <c r="K28" s="333">
        <v>186178.23882246786</v>
      </c>
      <c r="L28" s="333">
        <v>193634.87060440087</v>
      </c>
      <c r="M28" s="333">
        <v>908100</v>
      </c>
    </row>
    <row r="29" spans="1:15">
      <c r="A29" s="174">
        <v>2010</v>
      </c>
      <c r="B29" s="175">
        <f t="shared" si="15"/>
        <v>51.710871782451335</v>
      </c>
      <c r="C29" s="175">
        <f t="shared" si="15"/>
        <v>54.623841405373433</v>
      </c>
      <c r="D29" s="175">
        <f t="shared" si="15"/>
        <v>63.402127625589543</v>
      </c>
      <c r="E29" s="175">
        <f t="shared" si="15"/>
        <v>75.934882247235691</v>
      </c>
      <c r="F29" s="175">
        <f t="shared" si="15"/>
        <v>101.19241553410124</v>
      </c>
      <c r="G29" s="193">
        <f>H14/M29*1000</f>
        <v>70.803905846687826</v>
      </c>
      <c r="H29" s="347">
        <v>169732.19938981134</v>
      </c>
      <c r="I29" s="347">
        <v>177724.59333196966</v>
      </c>
      <c r="J29" s="347">
        <v>181807.77888197592</v>
      </c>
      <c r="K29" s="347">
        <v>187318.39148295784</v>
      </c>
      <c r="L29" s="347">
        <v>193838.63796975833</v>
      </c>
      <c r="M29" s="347">
        <v>910430</v>
      </c>
    </row>
    <row r="30" spans="1:15">
      <c r="A30" s="174">
        <v>2011</v>
      </c>
      <c r="B30" s="175">
        <f t="shared" si="15"/>
        <v>50.262547334556587</v>
      </c>
      <c r="C30" s="175">
        <f t="shared" si="15"/>
        <v>53.636317339515713</v>
      </c>
      <c r="D30" s="175">
        <f t="shared" si="15"/>
        <v>61.444941064914126</v>
      </c>
      <c r="E30" s="175">
        <f t="shared" si="15"/>
        <v>73.83519834754685</v>
      </c>
      <c r="F30" s="175">
        <f t="shared" si="15"/>
        <v>97.17022852601967</v>
      </c>
      <c r="G30" s="193">
        <f>H15/M30*1000</f>
        <v>68.592029942756497</v>
      </c>
      <c r="H30" s="347">
        <v>169151.79295249708</v>
      </c>
      <c r="I30" s="347">
        <v>177212.01736938307</v>
      </c>
      <c r="J30" s="347">
        <v>181414.44693101163</v>
      </c>
      <c r="K30" s="347">
        <v>187024.62117051793</v>
      </c>
      <c r="L30" s="347">
        <v>193588.10085501551</v>
      </c>
      <c r="M30" s="347">
        <v>908400</v>
      </c>
    </row>
    <row r="31" spans="1:15">
      <c r="A31" s="174">
        <v>2012</v>
      </c>
      <c r="B31" s="175">
        <f t="shared" si="15"/>
        <v>51.575936018735959</v>
      </c>
      <c r="C31" s="175">
        <f t="shared" si="15"/>
        <v>54.496513607836398</v>
      </c>
      <c r="D31" s="175">
        <f t="shared" si="15"/>
        <v>61.901845423940699</v>
      </c>
      <c r="E31" s="175">
        <f t="shared" si="15"/>
        <v>73.38526780618335</v>
      </c>
      <c r="F31" s="175">
        <f t="shared" si="15"/>
        <v>97.211568063868867</v>
      </c>
      <c r="G31" s="193">
        <f>H16/M31*1000</f>
        <v>68.949382770673864</v>
      </c>
      <c r="H31" s="347">
        <v>168179.20661389452</v>
      </c>
      <c r="I31" s="347">
        <v>176268.15669578343</v>
      </c>
      <c r="J31" s="347">
        <v>180543.89046820975</v>
      </c>
      <c r="K31" s="347">
        <v>186222.66305674668</v>
      </c>
      <c r="L31" s="347">
        <v>192816.55849522995</v>
      </c>
      <c r="M31" s="347">
        <v>904040</v>
      </c>
    </row>
    <row r="32" spans="1:15">
      <c r="A32" s="188">
        <v>2013</v>
      </c>
      <c r="B32" s="194">
        <f t="shared" si="15"/>
        <v>48.757027896049735</v>
      </c>
      <c r="C32" s="194">
        <f t="shared" si="15"/>
        <v>52.58739264952451</v>
      </c>
      <c r="D32" s="194">
        <f t="shared" si="15"/>
        <v>58.951333240523347</v>
      </c>
      <c r="E32" s="194">
        <f t="shared" si="15"/>
        <v>72.036770332549395</v>
      </c>
      <c r="F32" s="194">
        <f t="shared" si="15"/>
        <v>89.704100948189506</v>
      </c>
      <c r="G32" s="195">
        <f>H17/M32*1000</f>
        <v>65.583337024405367</v>
      </c>
      <c r="H32" s="348">
        <v>167729.66591473835</v>
      </c>
      <c r="I32" s="348">
        <v>175973.73693110215</v>
      </c>
      <c r="J32" s="348">
        <v>180386.08145829267</v>
      </c>
      <c r="K32" s="348">
        <v>186168.81265067376</v>
      </c>
      <c r="L32" s="348">
        <v>192811.69776161815</v>
      </c>
      <c r="M32" s="348">
        <v>903080</v>
      </c>
    </row>
    <row r="33" spans="1:13">
      <c r="A33" s="116" t="s">
        <v>353</v>
      </c>
    </row>
    <row r="34" spans="1:13">
      <c r="A34" s="116" t="s">
        <v>357</v>
      </c>
    </row>
    <row r="35" spans="1:13" ht="38.25" customHeight="1">
      <c r="A35" s="396" t="s">
        <v>361</v>
      </c>
      <c r="B35" s="396"/>
      <c r="C35" s="396"/>
      <c r="D35" s="396"/>
      <c r="E35" s="396"/>
      <c r="F35" s="396"/>
      <c r="G35" s="396"/>
      <c r="H35" s="396"/>
      <c r="I35" s="396"/>
      <c r="J35" s="396"/>
      <c r="K35" s="396"/>
      <c r="L35" s="396"/>
      <c r="M35" s="396"/>
    </row>
    <row r="38" spans="1:13" s="41" customFormat="1" ht="18" customHeight="1">
      <c r="A38" s="103" t="str">
        <f>Contents!B16</f>
        <v>Table 8: Number and percentage of women giving birth, by deprivation quintile of residence for each age group and ethnic group, 2013</v>
      </c>
      <c r="B38" s="39"/>
      <c r="C38" s="39"/>
      <c r="D38" s="39"/>
      <c r="E38" s="39"/>
      <c r="F38" s="39"/>
      <c r="G38" s="39"/>
      <c r="H38" s="39"/>
      <c r="I38" s="39"/>
      <c r="J38" s="39"/>
      <c r="K38" s="39"/>
      <c r="L38" s="39"/>
      <c r="M38" s="39"/>
    </row>
    <row r="39" spans="1:13">
      <c r="A39" s="394" t="s">
        <v>58</v>
      </c>
      <c r="B39" s="391" t="s">
        <v>27</v>
      </c>
      <c r="C39" s="391"/>
      <c r="D39" s="391"/>
      <c r="E39" s="391"/>
      <c r="F39" s="391"/>
      <c r="G39" s="391"/>
      <c r="H39" s="392"/>
      <c r="I39" s="393" t="s">
        <v>288</v>
      </c>
      <c r="J39" s="391"/>
      <c r="K39" s="391"/>
      <c r="L39" s="391"/>
      <c r="M39" s="391"/>
    </row>
    <row r="40" spans="1:13">
      <c r="A40" s="395"/>
      <c r="B40" s="152" t="s">
        <v>53</v>
      </c>
      <c r="C40" s="152" t="s">
        <v>54</v>
      </c>
      <c r="D40" s="152" t="s">
        <v>55</v>
      </c>
      <c r="E40" s="152" t="s">
        <v>56</v>
      </c>
      <c r="F40" s="152" t="s">
        <v>57</v>
      </c>
      <c r="G40" s="152" t="s">
        <v>50</v>
      </c>
      <c r="H40" s="178" t="s">
        <v>43</v>
      </c>
      <c r="I40" s="128" t="str">
        <f>B40</f>
        <v>Quintile 1</v>
      </c>
      <c r="J40" s="128" t="str">
        <f t="shared" ref="J40" si="16">C40</f>
        <v>Quintile 2</v>
      </c>
      <c r="K40" s="128" t="str">
        <f t="shared" ref="K40" si="17">D40</f>
        <v>Quintile 3</v>
      </c>
      <c r="L40" s="128" t="str">
        <f t="shared" ref="L40" si="18">E40</f>
        <v>Quintile 4</v>
      </c>
      <c r="M40" s="128" t="str">
        <f t="shared" ref="M40" si="19">F40</f>
        <v>Quintile 5</v>
      </c>
    </row>
    <row r="41" spans="1:13">
      <c r="A41" s="31" t="s">
        <v>243</v>
      </c>
      <c r="B41" s="147"/>
      <c r="C41" s="147"/>
      <c r="D41" s="147"/>
      <c r="E41" s="147"/>
      <c r="F41" s="147"/>
      <c r="G41" s="147"/>
      <c r="H41" s="147"/>
      <c r="I41" s="147"/>
      <c r="J41" s="147"/>
      <c r="K41" s="147"/>
      <c r="L41" s="147"/>
      <c r="M41" s="147"/>
    </row>
    <row r="42" spans="1:13">
      <c r="A42" s="172" t="s">
        <v>43</v>
      </c>
      <c r="B42" s="172">
        <v>8178</v>
      </c>
      <c r="C42" s="172">
        <v>9254</v>
      </c>
      <c r="D42" s="172">
        <v>10634</v>
      </c>
      <c r="E42" s="172">
        <v>13411</v>
      </c>
      <c r="F42" s="172">
        <v>17296</v>
      </c>
      <c r="G42" s="172">
        <v>454</v>
      </c>
      <c r="H42" s="191">
        <v>59227</v>
      </c>
      <c r="I42" s="173">
        <f>B42/($H42-$G42)*100</f>
        <v>13.914552600683988</v>
      </c>
      <c r="J42" s="173">
        <f t="shared" ref="J42:M42" si="20">C42/($H42-$G42)*100</f>
        <v>15.745325234376327</v>
      </c>
      <c r="K42" s="173">
        <f t="shared" si="20"/>
        <v>18.093342180933423</v>
      </c>
      <c r="L42" s="173">
        <f t="shared" si="20"/>
        <v>22.818300920490703</v>
      </c>
      <c r="M42" s="173">
        <f t="shared" si="20"/>
        <v>29.42847906351556</v>
      </c>
    </row>
    <row r="43" spans="1:13">
      <c r="A43" s="361" t="s">
        <v>59</v>
      </c>
      <c r="B43" s="242"/>
      <c r="C43" s="242"/>
      <c r="D43" s="242"/>
      <c r="E43" s="242"/>
      <c r="F43" s="242"/>
      <c r="G43" s="242"/>
      <c r="H43" s="242"/>
      <c r="I43" s="242"/>
      <c r="J43" s="242"/>
      <c r="K43" s="242"/>
      <c r="L43" s="242"/>
      <c r="M43" s="242"/>
    </row>
    <row r="44" spans="1:13">
      <c r="A44" s="172" t="s">
        <v>60</v>
      </c>
      <c r="B44" s="172">
        <v>158</v>
      </c>
      <c r="C44" s="172">
        <v>236</v>
      </c>
      <c r="D44" s="172">
        <v>440</v>
      </c>
      <c r="E44" s="172">
        <v>825</v>
      </c>
      <c r="F44" s="172">
        <v>1664</v>
      </c>
      <c r="G44" s="172">
        <v>30</v>
      </c>
      <c r="H44" s="191">
        <v>3353</v>
      </c>
      <c r="I44" s="173">
        <f t="shared" ref="I44:I49" si="21">B44/($H44-$G44)*100</f>
        <v>4.7547396930484505</v>
      </c>
      <c r="J44" s="173">
        <f t="shared" ref="J44:J49" si="22">C44/($H44-$G44)*100</f>
        <v>7.1020162503761659</v>
      </c>
      <c r="K44" s="173">
        <f t="shared" ref="K44:K49" si="23">D44/($H44-$G44)*100</f>
        <v>13.241047246464039</v>
      </c>
      <c r="L44" s="173">
        <f t="shared" ref="L44:L49" si="24">E44/($H44-$G44)*100</f>
        <v>24.826963587120073</v>
      </c>
      <c r="M44" s="173">
        <f t="shared" ref="M44:M49" si="25">F44/($H44-$G44)*100</f>
        <v>50.07523322299128</v>
      </c>
    </row>
    <row r="45" spans="1:13">
      <c r="A45" s="172" t="s">
        <v>44</v>
      </c>
      <c r="B45" s="172">
        <v>654</v>
      </c>
      <c r="C45" s="172">
        <v>1095</v>
      </c>
      <c r="D45" s="172">
        <v>1609</v>
      </c>
      <c r="E45" s="172">
        <v>2667</v>
      </c>
      <c r="F45" s="172">
        <v>4767</v>
      </c>
      <c r="G45" s="172">
        <v>86</v>
      </c>
      <c r="H45" s="191">
        <v>10878</v>
      </c>
      <c r="I45" s="220">
        <f t="shared" si="21"/>
        <v>6.0600444773906599</v>
      </c>
      <c r="J45" s="173">
        <f t="shared" si="22"/>
        <v>10.146404744255005</v>
      </c>
      <c r="K45" s="173">
        <f t="shared" si="23"/>
        <v>14.909191994069682</v>
      </c>
      <c r="L45" s="173">
        <f t="shared" si="24"/>
        <v>24.712750185322459</v>
      </c>
      <c r="M45" s="173">
        <f t="shared" si="25"/>
        <v>44.171608598962194</v>
      </c>
    </row>
    <row r="46" spans="1:13">
      <c r="A46" s="172" t="s">
        <v>40</v>
      </c>
      <c r="B46" s="172">
        <v>1728</v>
      </c>
      <c r="C46" s="172">
        <v>2300</v>
      </c>
      <c r="D46" s="172">
        <v>2814</v>
      </c>
      <c r="E46" s="172">
        <v>3709</v>
      </c>
      <c r="F46" s="172">
        <v>4724</v>
      </c>
      <c r="G46" s="172">
        <v>111</v>
      </c>
      <c r="H46" s="191">
        <v>15386</v>
      </c>
      <c r="I46" s="220">
        <f t="shared" si="21"/>
        <v>11.312602291325694</v>
      </c>
      <c r="J46" s="173">
        <f t="shared" si="22"/>
        <v>15.057283142389524</v>
      </c>
      <c r="K46" s="173">
        <f t="shared" si="23"/>
        <v>18.422258592471358</v>
      </c>
      <c r="L46" s="173">
        <f t="shared" si="24"/>
        <v>24.28150572831424</v>
      </c>
      <c r="M46" s="173">
        <f t="shared" si="25"/>
        <v>30.926350245499179</v>
      </c>
    </row>
    <row r="47" spans="1:13">
      <c r="A47" s="172" t="s">
        <v>41</v>
      </c>
      <c r="B47" s="172">
        <v>2959</v>
      </c>
      <c r="C47" s="172">
        <v>3144</v>
      </c>
      <c r="D47" s="172">
        <v>3353</v>
      </c>
      <c r="E47" s="172">
        <v>3679</v>
      </c>
      <c r="F47" s="172">
        <v>3625</v>
      </c>
      <c r="G47" s="172">
        <v>126</v>
      </c>
      <c r="H47" s="191">
        <v>16886</v>
      </c>
      <c r="I47" s="220">
        <f t="shared" si="21"/>
        <v>17.65513126491647</v>
      </c>
      <c r="J47" s="173">
        <f t="shared" si="22"/>
        <v>18.758949880668258</v>
      </c>
      <c r="K47" s="173">
        <f t="shared" si="23"/>
        <v>20.005966587112173</v>
      </c>
      <c r="L47" s="173">
        <f t="shared" si="24"/>
        <v>21.951073985680193</v>
      </c>
      <c r="M47" s="173">
        <f t="shared" si="25"/>
        <v>21.628878281622914</v>
      </c>
    </row>
    <row r="48" spans="1:13">
      <c r="A48" s="172" t="s">
        <v>42</v>
      </c>
      <c r="B48" s="172">
        <v>2119</v>
      </c>
      <c r="C48" s="172">
        <v>1990</v>
      </c>
      <c r="D48" s="172">
        <v>1940</v>
      </c>
      <c r="E48" s="172">
        <v>2045</v>
      </c>
      <c r="F48" s="172">
        <v>1949</v>
      </c>
      <c r="G48" s="172">
        <v>68</v>
      </c>
      <c r="H48" s="191">
        <v>10111</v>
      </c>
      <c r="I48" s="220">
        <f t="shared" si="21"/>
        <v>21.099273125560092</v>
      </c>
      <c r="J48" s="173">
        <f t="shared" si="22"/>
        <v>19.814796375584983</v>
      </c>
      <c r="K48" s="173">
        <f t="shared" si="23"/>
        <v>19.316937170168277</v>
      </c>
      <c r="L48" s="173">
        <f t="shared" si="24"/>
        <v>20.362441501543362</v>
      </c>
      <c r="M48" s="173">
        <f t="shared" si="25"/>
        <v>19.406551827143286</v>
      </c>
    </row>
    <row r="49" spans="1:13">
      <c r="A49" s="172" t="s">
        <v>38</v>
      </c>
      <c r="B49" s="172">
        <v>560</v>
      </c>
      <c r="C49" s="172">
        <v>489</v>
      </c>
      <c r="D49" s="172">
        <v>478</v>
      </c>
      <c r="E49" s="172">
        <v>486</v>
      </c>
      <c r="F49" s="172">
        <v>567</v>
      </c>
      <c r="G49" s="172">
        <v>33</v>
      </c>
      <c r="H49" s="191">
        <v>2613</v>
      </c>
      <c r="I49" s="220">
        <f t="shared" si="21"/>
        <v>21.705426356589147</v>
      </c>
      <c r="J49" s="173">
        <f t="shared" si="22"/>
        <v>18.953488372093023</v>
      </c>
      <c r="K49" s="173">
        <f t="shared" si="23"/>
        <v>18.527131782945734</v>
      </c>
      <c r="L49" s="173">
        <f t="shared" si="24"/>
        <v>18.837209302325579</v>
      </c>
      <c r="M49" s="173">
        <f t="shared" si="25"/>
        <v>21.976744186046513</v>
      </c>
    </row>
    <row r="50" spans="1:13">
      <c r="A50" s="361" t="s">
        <v>61</v>
      </c>
      <c r="B50" s="242"/>
      <c r="C50" s="242"/>
      <c r="D50" s="242"/>
      <c r="E50" s="242"/>
      <c r="F50" s="242"/>
      <c r="G50" s="242"/>
      <c r="H50" s="242"/>
      <c r="I50" s="242"/>
      <c r="J50" s="242"/>
      <c r="K50" s="242"/>
      <c r="L50" s="242"/>
      <c r="M50" s="242"/>
    </row>
    <row r="51" spans="1:13">
      <c r="A51" s="233" t="s">
        <v>62</v>
      </c>
      <c r="B51" s="172">
        <v>739</v>
      </c>
      <c r="C51" s="172">
        <v>1132</v>
      </c>
      <c r="D51" s="172">
        <v>1876</v>
      </c>
      <c r="E51" s="172">
        <v>3465</v>
      </c>
      <c r="F51" s="172">
        <v>7257</v>
      </c>
      <c r="G51" s="172">
        <v>150</v>
      </c>
      <c r="H51" s="191">
        <v>14619</v>
      </c>
      <c r="I51" s="173">
        <f t="shared" ref="I51:I55" si="26">B51/($H51-$G51)*100</f>
        <v>5.1074711452069943</v>
      </c>
      <c r="J51" s="173">
        <f t="shared" ref="J51:J55" si="27">C51/($H51-$G51)*100</f>
        <v>7.8236229179625401</v>
      </c>
      <c r="K51" s="173">
        <f t="shared" ref="K51:K55" si="28">D51/($H51-$G51)*100</f>
        <v>12.96565070149976</v>
      </c>
      <c r="L51" s="173">
        <f t="shared" ref="L51:L55" si="29">E51/($H51-$G51)*100</f>
        <v>23.947750362844701</v>
      </c>
      <c r="M51" s="173">
        <f t="shared" ref="M51:M55" si="30">F51/($H51-$G51)*100</f>
        <v>50.155504872485999</v>
      </c>
    </row>
    <row r="52" spans="1:13">
      <c r="A52" s="233" t="s">
        <v>90</v>
      </c>
      <c r="B52" s="172">
        <v>222</v>
      </c>
      <c r="C52" s="172">
        <v>434</v>
      </c>
      <c r="D52" s="172">
        <v>603</v>
      </c>
      <c r="E52" s="172">
        <v>1243</v>
      </c>
      <c r="F52" s="172">
        <v>3839</v>
      </c>
      <c r="G52" s="172">
        <v>66</v>
      </c>
      <c r="H52" s="191">
        <v>6407</v>
      </c>
      <c r="I52" s="173">
        <f t="shared" si="26"/>
        <v>3.5010250749093204</v>
      </c>
      <c r="J52" s="173">
        <f t="shared" si="27"/>
        <v>6.8443463176155186</v>
      </c>
      <c r="K52" s="173">
        <f t="shared" si="28"/>
        <v>9.5095410818482886</v>
      </c>
      <c r="L52" s="173">
        <f t="shared" si="29"/>
        <v>19.602586342848131</v>
      </c>
      <c r="M52" s="173">
        <f t="shared" si="30"/>
        <v>60.542501182778743</v>
      </c>
    </row>
    <row r="53" spans="1:13">
      <c r="A53" s="233" t="s">
        <v>47</v>
      </c>
      <c r="B53" s="172">
        <v>1318</v>
      </c>
      <c r="C53" s="172">
        <v>1573</v>
      </c>
      <c r="D53" s="172">
        <v>1679</v>
      </c>
      <c r="E53" s="172">
        <v>1873</v>
      </c>
      <c r="F53" s="172">
        <v>1714</v>
      </c>
      <c r="G53" s="172">
        <v>33</v>
      </c>
      <c r="H53" s="191">
        <v>8190</v>
      </c>
      <c r="I53" s="173">
        <f t="shared" si="26"/>
        <v>16.157901189162683</v>
      </c>
      <c r="J53" s="173">
        <f t="shared" si="27"/>
        <v>19.284050508765478</v>
      </c>
      <c r="K53" s="173">
        <f t="shared" si="28"/>
        <v>20.583547872992522</v>
      </c>
      <c r="L53" s="173">
        <f t="shared" si="29"/>
        <v>22.961873237709941</v>
      </c>
      <c r="M53" s="173">
        <f t="shared" si="30"/>
        <v>21.012627191369376</v>
      </c>
    </row>
    <row r="54" spans="1:13">
      <c r="A54" s="233" t="s">
        <v>51</v>
      </c>
      <c r="B54" s="172">
        <v>5897</v>
      </c>
      <c r="C54" s="172">
        <v>6114</v>
      </c>
      <c r="D54" s="172">
        <v>6476</v>
      </c>
      <c r="E54" s="172">
        <v>6830</v>
      </c>
      <c r="F54" s="172">
        <v>4478</v>
      </c>
      <c r="G54" s="172">
        <v>179</v>
      </c>
      <c r="H54" s="191">
        <v>29974</v>
      </c>
      <c r="I54" s="173">
        <f t="shared" si="26"/>
        <v>19.791911394529283</v>
      </c>
      <c r="J54" s="173">
        <f t="shared" si="27"/>
        <v>20.520221513676791</v>
      </c>
      <c r="K54" s="173">
        <f t="shared" si="28"/>
        <v>21.735190468199363</v>
      </c>
      <c r="L54" s="173">
        <f t="shared" si="29"/>
        <v>22.923309280080552</v>
      </c>
      <c r="M54" s="173">
        <f t="shared" si="30"/>
        <v>15.029367343514014</v>
      </c>
    </row>
    <row r="55" spans="1:13">
      <c r="A55" s="189" t="s">
        <v>50</v>
      </c>
      <c r="B55" s="189">
        <v>2</v>
      </c>
      <c r="C55" s="189">
        <v>1</v>
      </c>
      <c r="D55" s="189">
        <v>0</v>
      </c>
      <c r="E55" s="189">
        <v>0</v>
      </c>
      <c r="F55" s="189">
        <v>8</v>
      </c>
      <c r="G55" s="189">
        <v>26</v>
      </c>
      <c r="H55" s="192">
        <v>37</v>
      </c>
      <c r="I55" s="190">
        <f t="shared" si="26"/>
        <v>18.181818181818183</v>
      </c>
      <c r="J55" s="190">
        <f t="shared" si="27"/>
        <v>9.0909090909090917</v>
      </c>
      <c r="K55" s="190">
        <f t="shared" si="28"/>
        <v>0</v>
      </c>
      <c r="L55" s="190">
        <f t="shared" si="29"/>
        <v>0</v>
      </c>
      <c r="M55" s="190">
        <f t="shared" si="30"/>
        <v>72.727272727272734</v>
      </c>
    </row>
  </sheetData>
  <mergeCells count="10">
    <mergeCell ref="B39:H39"/>
    <mergeCell ref="I39:M39"/>
    <mergeCell ref="A6:A7"/>
    <mergeCell ref="A21:A22"/>
    <mergeCell ref="A39:A40"/>
    <mergeCell ref="B6:H6"/>
    <mergeCell ref="I6:M6"/>
    <mergeCell ref="B21:G21"/>
    <mergeCell ref="H21:M21"/>
    <mergeCell ref="A35:M3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97" fitToHeight="0" orientation="landscape" r:id="rId1"/>
  <headerFooter>
    <oddFooter>&amp;L&amp;8&amp;K01+022Maternity Tables 2013&amp;R&amp;8&amp;K01+022Page &amp;P of &amp;N</oddFooter>
  </headerFooter>
  <rowBreaks count="1" manualBreakCount="1">
    <brk id="36" max="14"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2"/>
  <sheetViews>
    <sheetView zoomScaleNormal="100" workbookViewId="0">
      <pane ySplit="3" topLeftCell="A4" activePane="bottomLeft" state="frozen"/>
      <selection activeCell="B103" sqref="B103"/>
      <selection pane="bottomLeft" activeCell="A3" sqref="A3"/>
    </sheetView>
  </sheetViews>
  <sheetFormatPr defaultRowHeight="12"/>
  <cols>
    <col min="1" max="1" width="17" style="79" customWidth="1"/>
    <col min="2" max="5" width="9.42578125" style="79" customWidth="1"/>
    <col min="6" max="9" width="10.28515625" style="79" customWidth="1"/>
    <col min="10" max="24" width="9.42578125" style="79" customWidth="1"/>
    <col min="25" max="16384" width="9.140625" style="79"/>
  </cols>
  <sheetData>
    <row r="1" spans="1:18">
      <c r="A1" s="334" t="s">
        <v>26</v>
      </c>
      <c r="B1" s="162"/>
      <c r="C1" s="334" t="s">
        <v>36</v>
      </c>
      <c r="D1" s="162"/>
      <c r="E1" s="162"/>
    </row>
    <row r="2" spans="1:18" ht="10.5" customHeight="1"/>
    <row r="3" spans="1:18" ht="19.5">
      <c r="A3" s="20" t="s">
        <v>124</v>
      </c>
    </row>
    <row r="5" spans="1:18" s="41" customFormat="1" ht="15" customHeight="1">
      <c r="A5" s="103" t="str">
        <f>Contents!B17</f>
        <v>Table 9: Birth rate, by DHB of residence, 2009−2013</v>
      </c>
      <c r="Q5" s="39"/>
      <c r="R5" s="39"/>
    </row>
    <row r="6" spans="1:18">
      <c r="A6" s="390" t="s">
        <v>226</v>
      </c>
      <c r="B6" s="378" t="s">
        <v>27</v>
      </c>
      <c r="C6" s="378"/>
      <c r="D6" s="378"/>
      <c r="E6" s="378"/>
      <c r="F6" s="379"/>
      <c r="G6" s="397" t="s">
        <v>264</v>
      </c>
      <c r="H6" s="378"/>
      <c r="I6" s="378"/>
      <c r="J6" s="378"/>
      <c r="K6" s="379"/>
      <c r="L6" s="378" t="s">
        <v>46</v>
      </c>
      <c r="M6" s="378"/>
      <c r="N6" s="378"/>
      <c r="O6" s="378"/>
      <c r="P6" s="378"/>
      <c r="Q6" s="77"/>
      <c r="R6" s="77"/>
    </row>
    <row r="7" spans="1:18">
      <c r="A7" s="383"/>
      <c r="B7" s="150">
        <v>2009</v>
      </c>
      <c r="C7" s="150">
        <v>2010</v>
      </c>
      <c r="D7" s="150">
        <v>2011</v>
      </c>
      <c r="E7" s="150">
        <v>2012</v>
      </c>
      <c r="F7" s="185">
        <v>2013</v>
      </c>
      <c r="G7" s="214">
        <f>B7</f>
        <v>2009</v>
      </c>
      <c r="H7" s="150">
        <f t="shared" ref="H7:P7" si="0">C7</f>
        <v>2010</v>
      </c>
      <c r="I7" s="150">
        <f t="shared" si="0"/>
        <v>2011</v>
      </c>
      <c r="J7" s="150">
        <f t="shared" si="0"/>
        <v>2012</v>
      </c>
      <c r="K7" s="185">
        <f t="shared" si="0"/>
        <v>2013</v>
      </c>
      <c r="L7" s="150">
        <f t="shared" si="0"/>
        <v>2009</v>
      </c>
      <c r="M7" s="150">
        <f t="shared" si="0"/>
        <v>2010</v>
      </c>
      <c r="N7" s="150">
        <f t="shared" si="0"/>
        <v>2011</v>
      </c>
      <c r="O7" s="150">
        <f t="shared" si="0"/>
        <v>2012</v>
      </c>
      <c r="P7" s="150">
        <f t="shared" si="0"/>
        <v>2013</v>
      </c>
      <c r="Q7" s="104"/>
      <c r="R7" s="104"/>
    </row>
    <row r="8" spans="1:18">
      <c r="A8" s="104" t="s">
        <v>63</v>
      </c>
      <c r="B8" s="104">
        <v>2289</v>
      </c>
      <c r="C8" s="104">
        <v>2455</v>
      </c>
      <c r="D8" s="104">
        <v>2297</v>
      </c>
      <c r="E8" s="104">
        <v>2292</v>
      </c>
      <c r="F8" s="105">
        <v>2123</v>
      </c>
      <c r="G8" s="106">
        <f>B8/L8*1000</f>
        <v>81.28551136363636</v>
      </c>
      <c r="H8" s="107">
        <f t="shared" ref="H8:K8" si="1">C8/M8*1000</f>
        <v>87.18039772727272</v>
      </c>
      <c r="I8" s="107">
        <f t="shared" si="1"/>
        <v>81.685633001422474</v>
      </c>
      <c r="J8" s="107">
        <f t="shared" si="1"/>
        <v>82.386772106398283</v>
      </c>
      <c r="K8" s="108">
        <f t="shared" si="1"/>
        <v>76.976069615663533</v>
      </c>
      <c r="L8" s="104">
        <v>28160</v>
      </c>
      <c r="M8" s="104">
        <v>28160</v>
      </c>
      <c r="N8" s="104">
        <v>28120</v>
      </c>
      <c r="O8" s="104">
        <v>27820</v>
      </c>
      <c r="P8" s="104">
        <v>27580</v>
      </c>
      <c r="Q8" s="104"/>
      <c r="R8" s="104"/>
    </row>
    <row r="9" spans="1:18">
      <c r="A9" s="104" t="s">
        <v>64</v>
      </c>
      <c r="B9" s="104">
        <v>7829</v>
      </c>
      <c r="C9" s="104">
        <v>7911</v>
      </c>
      <c r="D9" s="104">
        <v>7883</v>
      </c>
      <c r="E9" s="104">
        <v>7971</v>
      </c>
      <c r="F9" s="105">
        <v>7659</v>
      </c>
      <c r="G9" s="106">
        <f t="shared" ref="G9:G27" si="2">B9/L9*1000</f>
        <v>68.489196045840259</v>
      </c>
      <c r="H9" s="107">
        <f t="shared" ref="H9:H27" si="3">C9/M9*1000</f>
        <v>68.743482794577687</v>
      </c>
      <c r="I9" s="107">
        <f t="shared" ref="I9:I27" si="4">D9/N9*1000</f>
        <v>68.133102852203976</v>
      </c>
      <c r="J9" s="107">
        <f t="shared" ref="J9:J27" si="5">E9/O9*1000</f>
        <v>68.679993107013615</v>
      </c>
      <c r="K9" s="108">
        <f t="shared" ref="K9:K27" si="6">F9/P9*1000</f>
        <v>65.697375193000525</v>
      </c>
      <c r="L9" s="104">
        <v>114310</v>
      </c>
      <c r="M9" s="104">
        <v>115080</v>
      </c>
      <c r="N9" s="104">
        <v>115700</v>
      </c>
      <c r="O9" s="104">
        <v>116060</v>
      </c>
      <c r="P9" s="104">
        <v>116580</v>
      </c>
      <c r="Q9" s="104"/>
      <c r="R9" s="104"/>
    </row>
    <row r="10" spans="1:18">
      <c r="A10" s="104" t="s">
        <v>65</v>
      </c>
      <c r="B10" s="104">
        <v>6828</v>
      </c>
      <c r="C10" s="104">
        <v>6743</v>
      </c>
      <c r="D10" s="104">
        <v>6545</v>
      </c>
      <c r="E10" s="104">
        <v>6709</v>
      </c>
      <c r="F10" s="105">
        <v>6241</v>
      </c>
      <c r="G10" s="106">
        <f t="shared" si="2"/>
        <v>61.741567953702862</v>
      </c>
      <c r="H10" s="107">
        <f t="shared" si="3"/>
        <v>60.687606876068756</v>
      </c>
      <c r="I10" s="107">
        <f t="shared" si="4"/>
        <v>58.715349421368984</v>
      </c>
      <c r="J10" s="107">
        <f t="shared" si="5"/>
        <v>60.078803617802457</v>
      </c>
      <c r="K10" s="108">
        <f t="shared" si="6"/>
        <v>55.569406108093666</v>
      </c>
      <c r="L10" s="104">
        <v>110590</v>
      </c>
      <c r="M10" s="104">
        <v>111110</v>
      </c>
      <c r="N10" s="104">
        <v>111470</v>
      </c>
      <c r="O10" s="104">
        <v>111670</v>
      </c>
      <c r="P10" s="104">
        <v>112310</v>
      </c>
      <c r="Q10" s="104"/>
      <c r="R10" s="104"/>
    </row>
    <row r="11" spans="1:18">
      <c r="A11" s="104" t="s">
        <v>66</v>
      </c>
      <c r="B11" s="104">
        <v>8584</v>
      </c>
      <c r="C11" s="104">
        <v>8760</v>
      </c>
      <c r="D11" s="104">
        <v>8738</v>
      </c>
      <c r="E11" s="104">
        <v>8770</v>
      </c>
      <c r="F11" s="105">
        <v>8166</v>
      </c>
      <c r="G11" s="106">
        <f t="shared" si="2"/>
        <v>81.830314585319343</v>
      </c>
      <c r="H11" s="107">
        <f t="shared" si="3"/>
        <v>82.954545454545467</v>
      </c>
      <c r="I11" s="107">
        <f t="shared" si="4"/>
        <v>82.154945468221129</v>
      </c>
      <c r="J11" s="107">
        <f t="shared" si="5"/>
        <v>82.054640718562879</v>
      </c>
      <c r="K11" s="108">
        <f t="shared" si="6"/>
        <v>76.182479708928071</v>
      </c>
      <c r="L11" s="104">
        <v>104900</v>
      </c>
      <c r="M11" s="104">
        <v>105600</v>
      </c>
      <c r="N11" s="104">
        <v>106360</v>
      </c>
      <c r="O11" s="104">
        <v>106880</v>
      </c>
      <c r="P11" s="104">
        <v>107190</v>
      </c>
      <c r="Q11" s="104"/>
      <c r="R11" s="104"/>
    </row>
    <row r="12" spans="1:18">
      <c r="A12" s="104" t="s">
        <v>67</v>
      </c>
      <c r="B12" s="104">
        <v>5542</v>
      </c>
      <c r="C12" s="104">
        <v>5616</v>
      </c>
      <c r="D12" s="104">
        <v>5385</v>
      </c>
      <c r="E12" s="104">
        <v>5488</v>
      </c>
      <c r="F12" s="105">
        <v>5228</v>
      </c>
      <c r="G12" s="106">
        <f t="shared" si="2"/>
        <v>74.80091780267243</v>
      </c>
      <c r="H12" s="107">
        <f t="shared" si="3"/>
        <v>75.342098202307483</v>
      </c>
      <c r="I12" s="107">
        <f t="shared" si="4"/>
        <v>72.001604492579219</v>
      </c>
      <c r="J12" s="107">
        <f t="shared" si="5"/>
        <v>73.41806020066889</v>
      </c>
      <c r="K12" s="108">
        <f t="shared" si="6"/>
        <v>69.939799331103686</v>
      </c>
      <c r="L12" s="104">
        <v>74090</v>
      </c>
      <c r="M12" s="104">
        <v>74540</v>
      </c>
      <c r="N12" s="104">
        <v>74790</v>
      </c>
      <c r="O12" s="104">
        <v>74750</v>
      </c>
      <c r="P12" s="104">
        <v>74750</v>
      </c>
      <c r="Q12" s="104"/>
      <c r="R12" s="104"/>
    </row>
    <row r="13" spans="1:18">
      <c r="A13" s="104" t="s">
        <v>68</v>
      </c>
      <c r="B13" s="104">
        <v>1681</v>
      </c>
      <c r="C13" s="104">
        <v>1613</v>
      </c>
      <c r="D13" s="104">
        <v>1589</v>
      </c>
      <c r="E13" s="104">
        <v>1560</v>
      </c>
      <c r="F13" s="105">
        <v>1420</v>
      </c>
      <c r="G13" s="106">
        <f t="shared" si="2"/>
        <v>83.17664522513607</v>
      </c>
      <c r="H13" s="107">
        <f t="shared" si="3"/>
        <v>80.208851317752362</v>
      </c>
      <c r="I13" s="107">
        <f t="shared" si="4"/>
        <v>79.45</v>
      </c>
      <c r="J13" s="107">
        <f t="shared" si="5"/>
        <v>78.867542972699695</v>
      </c>
      <c r="K13" s="108">
        <f t="shared" si="6"/>
        <v>72.522982635342174</v>
      </c>
      <c r="L13" s="104">
        <v>20210</v>
      </c>
      <c r="M13" s="104">
        <v>20110</v>
      </c>
      <c r="N13" s="104">
        <v>20000</v>
      </c>
      <c r="O13" s="104">
        <v>19780</v>
      </c>
      <c r="P13" s="104">
        <v>19580</v>
      </c>
      <c r="Q13" s="104"/>
      <c r="R13" s="104"/>
    </row>
    <row r="14" spans="1:18">
      <c r="A14" s="104" t="s">
        <v>69</v>
      </c>
      <c r="B14" s="104">
        <v>2981</v>
      </c>
      <c r="C14" s="104">
        <v>3013</v>
      </c>
      <c r="D14" s="104">
        <v>2861</v>
      </c>
      <c r="E14" s="104">
        <v>2970</v>
      </c>
      <c r="F14" s="105">
        <v>2756</v>
      </c>
      <c r="G14" s="106">
        <f t="shared" si="2"/>
        <v>77.368284453672459</v>
      </c>
      <c r="H14" s="107">
        <f t="shared" si="3"/>
        <v>77.875420005169303</v>
      </c>
      <c r="I14" s="107">
        <f t="shared" si="4"/>
        <v>74.369638679490507</v>
      </c>
      <c r="J14" s="107">
        <f t="shared" si="5"/>
        <v>77.891424075531077</v>
      </c>
      <c r="K14" s="108">
        <f t="shared" si="6"/>
        <v>72.679324894514778</v>
      </c>
      <c r="L14" s="104">
        <v>38530</v>
      </c>
      <c r="M14" s="104">
        <v>38690</v>
      </c>
      <c r="N14" s="104">
        <v>38470</v>
      </c>
      <c r="O14" s="104">
        <v>38130</v>
      </c>
      <c r="P14" s="104">
        <v>37920</v>
      </c>
      <c r="Q14" s="104"/>
      <c r="R14" s="104"/>
    </row>
    <row r="15" spans="1:18">
      <c r="A15" s="104" t="s">
        <v>70</v>
      </c>
      <c r="B15" s="104">
        <v>770</v>
      </c>
      <c r="C15" s="104">
        <v>770</v>
      </c>
      <c r="D15" s="104">
        <v>744</v>
      </c>
      <c r="E15" s="104">
        <v>735</v>
      </c>
      <c r="F15" s="105">
        <v>709</v>
      </c>
      <c r="G15" s="106">
        <f t="shared" si="2"/>
        <v>84.895259095920622</v>
      </c>
      <c r="H15" s="107">
        <f t="shared" si="3"/>
        <v>84.708470847084698</v>
      </c>
      <c r="I15" s="107">
        <f t="shared" si="4"/>
        <v>82.209944751381215</v>
      </c>
      <c r="J15" s="107">
        <f t="shared" si="5"/>
        <v>81.666666666666671</v>
      </c>
      <c r="K15" s="108">
        <f t="shared" si="6"/>
        <v>79.395296752519599</v>
      </c>
      <c r="L15" s="104">
        <v>9070</v>
      </c>
      <c r="M15" s="104">
        <v>9090</v>
      </c>
      <c r="N15" s="104">
        <v>9050</v>
      </c>
      <c r="O15" s="104">
        <v>9000</v>
      </c>
      <c r="P15" s="104">
        <v>8930</v>
      </c>
      <c r="Q15" s="104"/>
      <c r="R15" s="104"/>
    </row>
    <row r="16" spans="1:18">
      <c r="A16" s="104" t="s">
        <v>71</v>
      </c>
      <c r="B16" s="104">
        <v>2441</v>
      </c>
      <c r="C16" s="104">
        <v>2351</v>
      </c>
      <c r="D16" s="104">
        <v>2260</v>
      </c>
      <c r="E16" s="104">
        <v>2260</v>
      </c>
      <c r="F16" s="105">
        <v>2158</v>
      </c>
      <c r="G16" s="106">
        <f t="shared" si="2"/>
        <v>83.825549450549445</v>
      </c>
      <c r="H16" s="107">
        <f t="shared" si="3"/>
        <v>80.957300275482098</v>
      </c>
      <c r="I16" s="107">
        <f t="shared" si="4"/>
        <v>78.173642338291245</v>
      </c>
      <c r="J16" s="107">
        <f t="shared" si="5"/>
        <v>79.020979020979013</v>
      </c>
      <c r="K16" s="108">
        <f t="shared" si="6"/>
        <v>76.01268052131033</v>
      </c>
      <c r="L16" s="104">
        <v>29120</v>
      </c>
      <c r="M16" s="104">
        <v>29040</v>
      </c>
      <c r="N16" s="104">
        <v>28910</v>
      </c>
      <c r="O16" s="104">
        <v>28600</v>
      </c>
      <c r="P16" s="104">
        <v>28390</v>
      </c>
      <c r="Q16" s="104"/>
      <c r="R16" s="104"/>
    </row>
    <row r="17" spans="1:18">
      <c r="A17" s="104" t="s">
        <v>72</v>
      </c>
      <c r="B17" s="104">
        <v>1630</v>
      </c>
      <c r="C17" s="104">
        <v>1591</v>
      </c>
      <c r="D17" s="104">
        <v>1566</v>
      </c>
      <c r="E17" s="104">
        <v>1557</v>
      </c>
      <c r="F17" s="105">
        <v>1521</v>
      </c>
      <c r="G17" s="106">
        <f t="shared" si="2"/>
        <v>78.06513409961687</v>
      </c>
      <c r="H17" s="107">
        <f t="shared" si="3"/>
        <v>75.79799904716532</v>
      </c>
      <c r="I17" s="107">
        <f t="shared" si="4"/>
        <v>74.429657794676814</v>
      </c>
      <c r="J17" s="107">
        <f t="shared" si="5"/>
        <v>74.390826564739612</v>
      </c>
      <c r="K17" s="108">
        <f t="shared" si="6"/>
        <v>72.809956917185247</v>
      </c>
      <c r="L17" s="104">
        <v>20880</v>
      </c>
      <c r="M17" s="104">
        <v>20990</v>
      </c>
      <c r="N17" s="104">
        <v>21040</v>
      </c>
      <c r="O17" s="104">
        <v>20930</v>
      </c>
      <c r="P17" s="104">
        <v>20890</v>
      </c>
      <c r="Q17" s="104"/>
      <c r="R17" s="104"/>
    </row>
    <row r="18" spans="1:18">
      <c r="A18" s="104" t="s">
        <v>73</v>
      </c>
      <c r="B18" s="104">
        <v>2208</v>
      </c>
      <c r="C18" s="104">
        <v>2343</v>
      </c>
      <c r="D18" s="104">
        <v>2297</v>
      </c>
      <c r="E18" s="104">
        <v>2150</v>
      </c>
      <c r="F18" s="105">
        <v>2120</v>
      </c>
      <c r="G18" s="106">
        <f t="shared" si="2"/>
        <v>65.616641901931644</v>
      </c>
      <c r="H18" s="107">
        <f t="shared" si="3"/>
        <v>69.669937555753791</v>
      </c>
      <c r="I18" s="107">
        <f t="shared" si="4"/>
        <v>68.52625298329356</v>
      </c>
      <c r="J18" s="107">
        <f t="shared" si="5"/>
        <v>64.390536088649299</v>
      </c>
      <c r="K18" s="108">
        <f t="shared" si="6"/>
        <v>63.89391199517781</v>
      </c>
      <c r="L18" s="104">
        <v>33650</v>
      </c>
      <c r="M18" s="104">
        <v>33630</v>
      </c>
      <c r="N18" s="104">
        <v>33520</v>
      </c>
      <c r="O18" s="104">
        <v>33390</v>
      </c>
      <c r="P18" s="104">
        <v>33180</v>
      </c>
      <c r="Q18" s="104"/>
      <c r="R18" s="104"/>
    </row>
    <row r="19" spans="1:18">
      <c r="A19" s="104" t="s">
        <v>74</v>
      </c>
      <c r="B19" s="104">
        <v>924</v>
      </c>
      <c r="C19" s="104">
        <v>893</v>
      </c>
      <c r="D19" s="104">
        <v>830</v>
      </c>
      <c r="E19" s="104">
        <v>873</v>
      </c>
      <c r="F19" s="105">
        <v>825</v>
      </c>
      <c r="G19" s="106">
        <f t="shared" si="2"/>
        <v>80.557977332170879</v>
      </c>
      <c r="H19" s="107">
        <f t="shared" si="3"/>
        <v>79.166666666666657</v>
      </c>
      <c r="I19" s="107">
        <f t="shared" si="4"/>
        <v>74.707470747074709</v>
      </c>
      <c r="J19" s="107">
        <f t="shared" si="5"/>
        <v>80.535055350553506</v>
      </c>
      <c r="K19" s="108">
        <f t="shared" si="6"/>
        <v>77.102803738317746</v>
      </c>
      <c r="L19" s="104">
        <v>11470</v>
      </c>
      <c r="M19" s="104">
        <v>11280</v>
      </c>
      <c r="N19" s="104">
        <v>11110</v>
      </c>
      <c r="O19" s="104">
        <v>10840</v>
      </c>
      <c r="P19" s="104">
        <v>10700</v>
      </c>
      <c r="Q19" s="104"/>
      <c r="R19" s="104"/>
    </row>
    <row r="20" spans="1:18">
      <c r="A20" s="104" t="s">
        <v>75</v>
      </c>
      <c r="B20" s="104">
        <v>4047</v>
      </c>
      <c r="C20" s="104">
        <v>3976</v>
      </c>
      <c r="D20" s="104">
        <v>3862</v>
      </c>
      <c r="E20" s="104">
        <v>3871</v>
      </c>
      <c r="F20" s="105">
        <v>3627</v>
      </c>
      <c r="G20" s="106">
        <f t="shared" si="2"/>
        <v>58.635178209214715</v>
      </c>
      <c r="H20" s="107">
        <f t="shared" si="3"/>
        <v>57.56478934414362</v>
      </c>
      <c r="I20" s="107">
        <f t="shared" si="4"/>
        <v>55.987242679037401</v>
      </c>
      <c r="J20" s="107">
        <f t="shared" si="5"/>
        <v>56.395687645687651</v>
      </c>
      <c r="K20" s="108">
        <f t="shared" si="6"/>
        <v>53.080638079906336</v>
      </c>
      <c r="L20" s="104">
        <v>69020</v>
      </c>
      <c r="M20" s="104">
        <v>69070</v>
      </c>
      <c r="N20" s="104">
        <v>68980</v>
      </c>
      <c r="O20" s="104">
        <v>68640</v>
      </c>
      <c r="P20" s="104">
        <v>68330</v>
      </c>
      <c r="Q20" s="104"/>
      <c r="R20" s="104"/>
    </row>
    <row r="21" spans="1:18">
      <c r="A21" s="104" t="s">
        <v>76</v>
      </c>
      <c r="B21" s="104">
        <v>2223</v>
      </c>
      <c r="C21" s="104">
        <v>2156</v>
      </c>
      <c r="D21" s="104">
        <v>2053</v>
      </c>
      <c r="E21" s="104">
        <v>2003</v>
      </c>
      <c r="F21" s="105">
        <v>1912</v>
      </c>
      <c r="G21" s="106">
        <f t="shared" si="2"/>
        <v>74.697580645161281</v>
      </c>
      <c r="H21" s="107">
        <f t="shared" si="3"/>
        <v>72.494956287827847</v>
      </c>
      <c r="I21" s="107">
        <f t="shared" si="4"/>
        <v>69.217801753202963</v>
      </c>
      <c r="J21" s="107">
        <f t="shared" si="5"/>
        <v>68.455228981544764</v>
      </c>
      <c r="K21" s="108">
        <f t="shared" si="6"/>
        <v>65.976535541752938</v>
      </c>
      <c r="L21" s="104">
        <v>29760</v>
      </c>
      <c r="M21" s="104">
        <v>29740</v>
      </c>
      <c r="N21" s="104">
        <v>29660</v>
      </c>
      <c r="O21" s="104">
        <v>29260</v>
      </c>
      <c r="P21" s="104">
        <v>28980</v>
      </c>
      <c r="Q21" s="104"/>
      <c r="R21" s="104"/>
    </row>
    <row r="22" spans="1:18">
      <c r="A22" s="104" t="s">
        <v>77</v>
      </c>
      <c r="B22" s="104">
        <v>541</v>
      </c>
      <c r="C22" s="104">
        <v>540</v>
      </c>
      <c r="D22" s="104">
        <v>530</v>
      </c>
      <c r="E22" s="104">
        <v>508</v>
      </c>
      <c r="F22" s="105">
        <v>501</v>
      </c>
      <c r="G22" s="106">
        <f t="shared" si="2"/>
        <v>77.17546362339516</v>
      </c>
      <c r="H22" s="107">
        <f t="shared" si="3"/>
        <v>76.704545454545453</v>
      </c>
      <c r="I22" s="107">
        <f t="shared" si="4"/>
        <v>75.177304964539005</v>
      </c>
      <c r="J22" s="107">
        <f t="shared" si="5"/>
        <v>71.95467422096317</v>
      </c>
      <c r="K22" s="108">
        <f t="shared" si="6"/>
        <v>71.164772727272734</v>
      </c>
      <c r="L22" s="104">
        <v>7010</v>
      </c>
      <c r="M22" s="104">
        <v>7040</v>
      </c>
      <c r="N22" s="104">
        <v>7050</v>
      </c>
      <c r="O22" s="104">
        <v>7060</v>
      </c>
      <c r="P22" s="104">
        <v>7040</v>
      </c>
      <c r="Q22" s="104"/>
      <c r="R22" s="104"/>
    </row>
    <row r="23" spans="1:18">
      <c r="A23" s="104" t="s">
        <v>78</v>
      </c>
      <c r="B23" s="104">
        <v>1695</v>
      </c>
      <c r="C23" s="104">
        <v>1702</v>
      </c>
      <c r="D23" s="104">
        <v>1646</v>
      </c>
      <c r="E23" s="104">
        <v>1529</v>
      </c>
      <c r="F23" s="105">
        <v>1550</v>
      </c>
      <c r="G23" s="106">
        <f t="shared" si="2"/>
        <v>68.651275820170113</v>
      </c>
      <c r="H23" s="107">
        <f t="shared" si="3"/>
        <v>69.327902240325869</v>
      </c>
      <c r="I23" s="107">
        <f t="shared" si="4"/>
        <v>67.266040049039646</v>
      </c>
      <c r="J23" s="107">
        <f t="shared" si="5"/>
        <v>63.286423841059609</v>
      </c>
      <c r="K23" s="108">
        <f t="shared" si="6"/>
        <v>64.556434818825494</v>
      </c>
      <c r="L23" s="104">
        <v>24690</v>
      </c>
      <c r="M23" s="104">
        <v>24550</v>
      </c>
      <c r="N23" s="104">
        <v>24470</v>
      </c>
      <c r="O23" s="104">
        <v>24160</v>
      </c>
      <c r="P23" s="104">
        <v>24010</v>
      </c>
      <c r="Q23" s="104"/>
      <c r="R23" s="104"/>
    </row>
    <row r="24" spans="1:18">
      <c r="A24" s="104" t="s">
        <v>79</v>
      </c>
      <c r="B24" s="104">
        <v>425</v>
      </c>
      <c r="C24" s="104">
        <v>409</v>
      </c>
      <c r="D24" s="104">
        <v>405</v>
      </c>
      <c r="E24" s="104">
        <v>409</v>
      </c>
      <c r="F24" s="105">
        <v>374</v>
      </c>
      <c r="G24" s="106">
        <f t="shared" si="2"/>
        <v>70.715474209650594</v>
      </c>
      <c r="H24" s="107">
        <f t="shared" si="3"/>
        <v>68.2804674457429</v>
      </c>
      <c r="I24" s="107">
        <f t="shared" si="4"/>
        <v>67.725752508361197</v>
      </c>
      <c r="J24" s="107">
        <f t="shared" si="5"/>
        <v>69.676320272572397</v>
      </c>
      <c r="K24" s="108">
        <f t="shared" si="6"/>
        <v>65.27050610820244</v>
      </c>
      <c r="L24" s="104">
        <v>6010</v>
      </c>
      <c r="M24" s="104">
        <v>5990</v>
      </c>
      <c r="N24" s="104">
        <v>5980</v>
      </c>
      <c r="O24" s="104">
        <v>5870</v>
      </c>
      <c r="P24" s="104">
        <v>5730</v>
      </c>
      <c r="Q24" s="104"/>
      <c r="R24" s="104"/>
    </row>
    <row r="25" spans="1:18">
      <c r="A25" s="104" t="s">
        <v>80</v>
      </c>
      <c r="B25" s="104">
        <v>6543</v>
      </c>
      <c r="C25" s="104">
        <v>6662</v>
      </c>
      <c r="D25" s="104">
        <v>6062</v>
      </c>
      <c r="E25" s="104">
        <v>5987</v>
      </c>
      <c r="F25" s="105">
        <v>5827</v>
      </c>
      <c r="G25" s="106">
        <f t="shared" si="2"/>
        <v>62.738517595167323</v>
      </c>
      <c r="H25" s="107">
        <f t="shared" si="3"/>
        <v>63.80003830683777</v>
      </c>
      <c r="I25" s="107">
        <f t="shared" si="4"/>
        <v>59.830240821160679</v>
      </c>
      <c r="J25" s="107">
        <f t="shared" si="5"/>
        <v>60.298116628059219</v>
      </c>
      <c r="K25" s="108">
        <f t="shared" si="6"/>
        <v>58.733998588851925</v>
      </c>
      <c r="L25" s="104">
        <v>104290</v>
      </c>
      <c r="M25" s="104">
        <v>104420</v>
      </c>
      <c r="N25" s="104">
        <v>101320</v>
      </c>
      <c r="O25" s="104">
        <v>99290</v>
      </c>
      <c r="P25" s="104">
        <v>99210</v>
      </c>
      <c r="Q25" s="104"/>
      <c r="R25" s="104"/>
    </row>
    <row r="26" spans="1:18">
      <c r="A26" s="104" t="s">
        <v>81</v>
      </c>
      <c r="B26" s="104">
        <v>659</v>
      </c>
      <c r="C26" s="104">
        <v>669</v>
      </c>
      <c r="D26" s="104">
        <v>572</v>
      </c>
      <c r="E26" s="104">
        <v>648</v>
      </c>
      <c r="F26" s="105">
        <v>639</v>
      </c>
      <c r="G26" s="106">
        <f t="shared" si="2"/>
        <v>69.661733615221991</v>
      </c>
      <c r="H26" s="107">
        <f t="shared" si="3"/>
        <v>70.421052631578959</v>
      </c>
      <c r="I26" s="107">
        <f t="shared" si="4"/>
        <v>60.084033613445378</v>
      </c>
      <c r="J26" s="107">
        <f t="shared" si="5"/>
        <v>68.354430379746844</v>
      </c>
      <c r="K26" s="108">
        <f t="shared" si="6"/>
        <v>67.690677966101688</v>
      </c>
      <c r="L26" s="104">
        <v>9460</v>
      </c>
      <c r="M26" s="104">
        <v>9500</v>
      </c>
      <c r="N26" s="104">
        <v>9520</v>
      </c>
      <c r="O26" s="104">
        <v>9480</v>
      </c>
      <c r="P26" s="104">
        <v>9440</v>
      </c>
      <c r="Q26" s="104"/>
      <c r="R26" s="104"/>
    </row>
    <row r="27" spans="1:18">
      <c r="A27" s="104" t="s">
        <v>82</v>
      </c>
      <c r="B27" s="104">
        <v>3754</v>
      </c>
      <c r="C27" s="104">
        <v>3683</v>
      </c>
      <c r="D27" s="104">
        <v>3672</v>
      </c>
      <c r="E27" s="104">
        <v>3594</v>
      </c>
      <c r="F27" s="105">
        <v>3448</v>
      </c>
      <c r="G27" s="106">
        <f t="shared" si="2"/>
        <v>59.767552937430345</v>
      </c>
      <c r="H27" s="107">
        <f t="shared" si="3"/>
        <v>58.665179993628549</v>
      </c>
      <c r="I27" s="107">
        <f t="shared" si="4"/>
        <v>58.424821002386636</v>
      </c>
      <c r="J27" s="107">
        <f t="shared" si="5"/>
        <v>57.577699455302785</v>
      </c>
      <c r="K27" s="108">
        <f t="shared" si="6"/>
        <v>55.362877328195246</v>
      </c>
      <c r="L27" s="104">
        <v>62810</v>
      </c>
      <c r="M27" s="104">
        <v>62780</v>
      </c>
      <c r="N27" s="104">
        <v>62850</v>
      </c>
      <c r="O27" s="104">
        <v>62420</v>
      </c>
      <c r="P27" s="104">
        <v>62280</v>
      </c>
      <c r="Q27" s="104"/>
      <c r="R27" s="104"/>
    </row>
    <row r="28" spans="1:18">
      <c r="A28" s="104" t="s">
        <v>50</v>
      </c>
      <c r="B28" s="104">
        <v>639</v>
      </c>
      <c r="C28" s="104">
        <v>606</v>
      </c>
      <c r="D28" s="104">
        <v>512</v>
      </c>
      <c r="E28" s="104">
        <v>449</v>
      </c>
      <c r="F28" s="105">
        <v>423</v>
      </c>
      <c r="G28" s="204" t="s">
        <v>83</v>
      </c>
      <c r="H28" s="205" t="s">
        <v>83</v>
      </c>
      <c r="I28" s="205" t="s">
        <v>83</v>
      </c>
      <c r="J28" s="205" t="s">
        <v>83</v>
      </c>
      <c r="K28" s="206" t="s">
        <v>83</v>
      </c>
      <c r="L28" s="205" t="s">
        <v>83</v>
      </c>
      <c r="M28" s="205" t="s">
        <v>83</v>
      </c>
      <c r="N28" s="205" t="s">
        <v>83</v>
      </c>
      <c r="O28" s="205" t="s">
        <v>83</v>
      </c>
      <c r="P28" s="205" t="s">
        <v>83</v>
      </c>
      <c r="Q28" s="104"/>
      <c r="R28" s="104"/>
    </row>
    <row r="29" spans="1:18">
      <c r="A29" s="169" t="s">
        <v>43</v>
      </c>
      <c r="B29" s="169">
        <v>64233</v>
      </c>
      <c r="C29" s="169">
        <v>64462</v>
      </c>
      <c r="D29" s="169">
        <v>62309</v>
      </c>
      <c r="E29" s="169">
        <v>62333</v>
      </c>
      <c r="F29" s="168">
        <v>59227</v>
      </c>
      <c r="G29" s="213">
        <f t="shared" ref="G29" si="7">B29/L29*1000</f>
        <v>70.733399405351832</v>
      </c>
      <c r="H29" s="208">
        <f t="shared" ref="H29" si="8">C29/M29*1000</f>
        <v>70.803905846687826</v>
      </c>
      <c r="I29" s="208">
        <f t="shared" ref="I29" si="9">D29/N29*1000</f>
        <v>68.592029942756497</v>
      </c>
      <c r="J29" s="208">
        <f t="shared" ref="J29" si="10">E29/O29*1000</f>
        <v>68.949382770673864</v>
      </c>
      <c r="K29" s="209">
        <f t="shared" ref="K29" si="11">F29/P29*1000</f>
        <v>65.583337024405367</v>
      </c>
      <c r="L29" s="169">
        <v>908100</v>
      </c>
      <c r="M29" s="169">
        <v>910430</v>
      </c>
      <c r="N29" s="169">
        <v>908400</v>
      </c>
      <c r="O29" s="169">
        <v>904040</v>
      </c>
      <c r="P29" s="169">
        <v>903080</v>
      </c>
      <c r="Q29" s="104"/>
      <c r="R29" s="104"/>
    </row>
    <row r="30" spans="1:18">
      <c r="A30" s="116" t="s">
        <v>353</v>
      </c>
      <c r="B30" s="59"/>
      <c r="C30" s="59"/>
      <c r="D30" s="59"/>
      <c r="E30" s="59"/>
      <c r="F30" s="59"/>
      <c r="G30" s="59"/>
      <c r="H30" s="59"/>
      <c r="I30" s="59"/>
      <c r="J30" s="59"/>
      <c r="K30" s="59"/>
      <c r="L30" s="59"/>
      <c r="M30" s="59"/>
      <c r="N30" s="59"/>
      <c r="O30" s="59"/>
      <c r="P30" s="59"/>
      <c r="Q30" s="104"/>
      <c r="R30" s="104"/>
    </row>
    <row r="31" spans="1:18">
      <c r="A31" s="116" t="s">
        <v>354</v>
      </c>
      <c r="B31" s="59"/>
      <c r="C31" s="59"/>
      <c r="D31" s="59"/>
      <c r="E31" s="59"/>
      <c r="F31" s="59"/>
      <c r="G31" s="59"/>
      <c r="H31" s="59"/>
      <c r="I31" s="59"/>
      <c r="J31" s="59"/>
      <c r="K31" s="59"/>
      <c r="L31" s="59"/>
      <c r="M31" s="59"/>
      <c r="N31" s="59"/>
      <c r="O31" s="59"/>
      <c r="P31" s="59"/>
      <c r="Q31" s="104"/>
      <c r="R31" s="104"/>
    </row>
    <row r="32" spans="1:18">
      <c r="A32" s="210" t="s">
        <v>364</v>
      </c>
      <c r="Q32" s="77"/>
      <c r="R32" s="77"/>
    </row>
    <row r="33" spans="1:19">
      <c r="A33" s="210"/>
      <c r="Q33" s="77"/>
      <c r="R33" s="77"/>
    </row>
    <row r="34" spans="1:19">
      <c r="A34" s="210"/>
    </row>
    <row r="35" spans="1:19" s="41" customFormat="1" ht="15" customHeight="1">
      <c r="A35" s="103" t="str">
        <f>Contents!B18</f>
        <v>Table 10: Birth rate, by age group and DHB of residence, 2013</v>
      </c>
    </row>
    <row r="36" spans="1:19">
      <c r="A36" s="390" t="s">
        <v>226</v>
      </c>
      <c r="B36" s="378" t="s">
        <v>27</v>
      </c>
      <c r="C36" s="378"/>
      <c r="D36" s="378"/>
      <c r="E36" s="378"/>
      <c r="F36" s="378"/>
      <c r="G36" s="379"/>
      <c r="H36" s="397" t="s">
        <v>264</v>
      </c>
      <c r="I36" s="378"/>
      <c r="J36" s="378"/>
      <c r="K36" s="378"/>
      <c r="L36" s="378"/>
      <c r="M36" s="379"/>
      <c r="N36" s="378" t="s">
        <v>46</v>
      </c>
      <c r="O36" s="378"/>
      <c r="P36" s="378"/>
      <c r="Q36" s="378"/>
      <c r="R36" s="378"/>
      <c r="S36" s="378"/>
    </row>
    <row r="37" spans="1:19">
      <c r="A37" s="383"/>
      <c r="B37" s="150" t="s">
        <v>37</v>
      </c>
      <c r="C37" s="150" t="s">
        <v>44</v>
      </c>
      <c r="D37" s="150" t="s">
        <v>40</v>
      </c>
      <c r="E37" s="150" t="s">
        <v>41</v>
      </c>
      <c r="F37" s="150" t="s">
        <v>42</v>
      </c>
      <c r="G37" s="185" t="s">
        <v>38</v>
      </c>
      <c r="H37" s="214" t="s">
        <v>37</v>
      </c>
      <c r="I37" s="150" t="s">
        <v>44</v>
      </c>
      <c r="J37" s="150" t="s">
        <v>40</v>
      </c>
      <c r="K37" s="150" t="s">
        <v>41</v>
      </c>
      <c r="L37" s="150" t="s">
        <v>42</v>
      </c>
      <c r="M37" s="185" t="s">
        <v>38</v>
      </c>
      <c r="N37" s="150" t="s">
        <v>37</v>
      </c>
      <c r="O37" s="150" t="s">
        <v>44</v>
      </c>
      <c r="P37" s="150" t="s">
        <v>40</v>
      </c>
      <c r="Q37" s="150" t="s">
        <v>41</v>
      </c>
      <c r="R37" s="150" t="s">
        <v>42</v>
      </c>
      <c r="S37" s="150" t="s">
        <v>38</v>
      </c>
    </row>
    <row r="38" spans="1:19" ht="12.75">
      <c r="A38" s="216" t="s">
        <v>63</v>
      </c>
      <c r="B38" s="104">
        <v>181</v>
      </c>
      <c r="C38" s="104">
        <v>558</v>
      </c>
      <c r="D38" s="104">
        <v>581</v>
      </c>
      <c r="E38" s="104">
        <v>432</v>
      </c>
      <c r="F38" s="104">
        <v>274</v>
      </c>
      <c r="G38" s="211">
        <v>97</v>
      </c>
      <c r="H38" s="106">
        <f>B38/N38*1000</f>
        <v>34.150943396226417</v>
      </c>
      <c r="I38" s="107">
        <f t="shared" ref="I38:M53" si="12">C38/O38*1000</f>
        <v>133.17422434367543</v>
      </c>
      <c r="J38" s="107">
        <f t="shared" si="12"/>
        <v>146.34760705289673</v>
      </c>
      <c r="K38" s="107">
        <f t="shared" si="12"/>
        <v>110.76923076923077</v>
      </c>
      <c r="L38" s="107">
        <f t="shared" si="12"/>
        <v>59.565217391304344</v>
      </c>
      <c r="M38" s="108">
        <f t="shared" si="12"/>
        <v>17.259786476868328</v>
      </c>
      <c r="N38" s="104">
        <v>5300</v>
      </c>
      <c r="O38" s="104">
        <v>4190</v>
      </c>
      <c r="P38" s="104">
        <v>3970</v>
      </c>
      <c r="Q38" s="104">
        <v>3900</v>
      </c>
      <c r="R38" s="104">
        <v>4600</v>
      </c>
      <c r="S38" s="10">
        <v>5620</v>
      </c>
    </row>
    <row r="39" spans="1:19" ht="12.75">
      <c r="A39" s="104" t="s">
        <v>64</v>
      </c>
      <c r="B39" s="104">
        <v>282</v>
      </c>
      <c r="C39" s="104">
        <v>925</v>
      </c>
      <c r="D39" s="104">
        <v>1922</v>
      </c>
      <c r="E39" s="104">
        <v>2573</v>
      </c>
      <c r="F39" s="104">
        <v>1557</v>
      </c>
      <c r="G39" s="211">
        <v>400</v>
      </c>
      <c r="H39" s="106">
        <f t="shared" ref="H39:H57" si="13">B39/N39*1000</f>
        <v>14.772132006286014</v>
      </c>
      <c r="I39" s="107">
        <f t="shared" si="12"/>
        <v>49.465240641711233</v>
      </c>
      <c r="J39" s="107">
        <f t="shared" si="12"/>
        <v>108.34272829763248</v>
      </c>
      <c r="K39" s="107">
        <f t="shared" si="12"/>
        <v>134.64154892726322</v>
      </c>
      <c r="L39" s="107">
        <f t="shared" si="12"/>
        <v>80.631796996374931</v>
      </c>
      <c r="M39" s="108">
        <f t="shared" si="12"/>
        <v>17.675651789659746</v>
      </c>
      <c r="N39" s="104">
        <v>19090</v>
      </c>
      <c r="O39" s="104">
        <v>18700</v>
      </c>
      <c r="P39" s="104">
        <v>17740</v>
      </c>
      <c r="Q39" s="104">
        <v>19110</v>
      </c>
      <c r="R39" s="104">
        <v>19310</v>
      </c>
      <c r="S39" s="10">
        <v>22630</v>
      </c>
    </row>
    <row r="40" spans="1:19" ht="12.75">
      <c r="A40" s="104" t="s">
        <v>65</v>
      </c>
      <c r="B40" s="104">
        <v>188</v>
      </c>
      <c r="C40" s="104">
        <v>729</v>
      </c>
      <c r="D40" s="104">
        <v>1428</v>
      </c>
      <c r="E40" s="104">
        <v>2114</v>
      </c>
      <c r="F40" s="104">
        <v>1404</v>
      </c>
      <c r="G40" s="211">
        <v>378</v>
      </c>
      <c r="H40" s="106">
        <f t="shared" si="13"/>
        <v>12.184057031756319</v>
      </c>
      <c r="I40" s="107">
        <f t="shared" si="12"/>
        <v>33.672055427251735</v>
      </c>
      <c r="J40" s="107">
        <f t="shared" si="12"/>
        <v>66.728971962616811</v>
      </c>
      <c r="K40" s="107">
        <f t="shared" si="12"/>
        <v>109.08152734778122</v>
      </c>
      <c r="L40" s="107">
        <f t="shared" si="12"/>
        <v>82.880755608028338</v>
      </c>
      <c r="M40" s="108">
        <f t="shared" si="12"/>
        <v>21.587664191890347</v>
      </c>
      <c r="N40" s="104">
        <v>15430</v>
      </c>
      <c r="O40" s="104">
        <v>21650</v>
      </c>
      <c r="P40" s="104">
        <v>21400</v>
      </c>
      <c r="Q40" s="104">
        <v>19380</v>
      </c>
      <c r="R40" s="104">
        <v>16940</v>
      </c>
      <c r="S40" s="10">
        <v>17510</v>
      </c>
    </row>
    <row r="41" spans="1:19" ht="12.75">
      <c r="A41" s="104" t="s">
        <v>66</v>
      </c>
      <c r="B41" s="104">
        <v>590</v>
      </c>
      <c r="C41" s="104">
        <v>1837</v>
      </c>
      <c r="D41" s="104">
        <v>2173</v>
      </c>
      <c r="E41" s="104">
        <v>2131</v>
      </c>
      <c r="F41" s="104">
        <v>1154</v>
      </c>
      <c r="G41" s="211">
        <v>281</v>
      </c>
      <c r="H41" s="106">
        <f t="shared" si="13"/>
        <v>30.585795749092792</v>
      </c>
      <c r="I41" s="107">
        <f t="shared" si="12"/>
        <v>99.782726778924498</v>
      </c>
      <c r="J41" s="107">
        <f t="shared" si="12"/>
        <v>126.55794991263834</v>
      </c>
      <c r="K41" s="107">
        <f t="shared" si="12"/>
        <v>125.57454331172657</v>
      </c>
      <c r="L41" s="107">
        <f t="shared" si="12"/>
        <v>69.854721549636807</v>
      </c>
      <c r="M41" s="108">
        <f t="shared" si="12"/>
        <v>14.922995220392989</v>
      </c>
      <c r="N41" s="104">
        <v>19290</v>
      </c>
      <c r="O41" s="104">
        <v>18410</v>
      </c>
      <c r="P41" s="104">
        <v>17170</v>
      </c>
      <c r="Q41" s="104">
        <v>16970</v>
      </c>
      <c r="R41" s="104">
        <v>16520</v>
      </c>
      <c r="S41" s="10">
        <v>18830</v>
      </c>
    </row>
    <row r="42" spans="1:19" ht="12.75">
      <c r="A42" s="104" t="s">
        <v>67</v>
      </c>
      <c r="B42" s="104">
        <v>353</v>
      </c>
      <c r="C42" s="104">
        <v>1206</v>
      </c>
      <c r="D42" s="104">
        <v>1497</v>
      </c>
      <c r="E42" s="104">
        <v>1300</v>
      </c>
      <c r="F42" s="104">
        <v>696</v>
      </c>
      <c r="G42" s="211">
        <v>176</v>
      </c>
      <c r="H42" s="106">
        <f t="shared" si="13"/>
        <v>26.581325301204821</v>
      </c>
      <c r="I42" s="107">
        <f t="shared" si="12"/>
        <v>90.134529147982065</v>
      </c>
      <c r="J42" s="107">
        <f t="shared" si="12"/>
        <v>127.18776550552252</v>
      </c>
      <c r="K42" s="107">
        <f t="shared" si="12"/>
        <v>115.14614703277236</v>
      </c>
      <c r="L42" s="107">
        <f t="shared" si="12"/>
        <v>59.948320413436697</v>
      </c>
      <c r="M42" s="108">
        <f t="shared" si="12"/>
        <v>13.114754098360656</v>
      </c>
      <c r="N42" s="104">
        <v>13280</v>
      </c>
      <c r="O42" s="104">
        <v>13380</v>
      </c>
      <c r="P42" s="104">
        <v>11770</v>
      </c>
      <c r="Q42" s="104">
        <v>11290</v>
      </c>
      <c r="R42" s="104">
        <v>11610</v>
      </c>
      <c r="S42" s="10">
        <v>13420</v>
      </c>
    </row>
    <row r="43" spans="1:19" ht="12.75">
      <c r="A43" s="104" t="s">
        <v>68</v>
      </c>
      <c r="B43" s="104">
        <v>133</v>
      </c>
      <c r="C43" s="104">
        <v>359</v>
      </c>
      <c r="D43" s="104">
        <v>413</v>
      </c>
      <c r="E43" s="104">
        <v>296</v>
      </c>
      <c r="F43" s="104">
        <v>170</v>
      </c>
      <c r="G43" s="211">
        <v>49</v>
      </c>
      <c r="H43" s="106">
        <f t="shared" si="13"/>
        <v>38.218390804597696</v>
      </c>
      <c r="I43" s="107">
        <f t="shared" si="12"/>
        <v>118.87417218543047</v>
      </c>
      <c r="J43" s="107">
        <f t="shared" si="12"/>
        <v>134.52768729641693</v>
      </c>
      <c r="K43" s="107">
        <f t="shared" si="12"/>
        <v>98.666666666666671</v>
      </c>
      <c r="L43" s="107">
        <f t="shared" si="12"/>
        <v>51.829268292682926</v>
      </c>
      <c r="M43" s="108">
        <f t="shared" si="12"/>
        <v>13.136729222520108</v>
      </c>
      <c r="N43" s="104">
        <v>3480</v>
      </c>
      <c r="O43" s="104">
        <v>3020</v>
      </c>
      <c r="P43" s="104">
        <v>3070</v>
      </c>
      <c r="Q43" s="104">
        <v>3000</v>
      </c>
      <c r="R43" s="104">
        <v>3280</v>
      </c>
      <c r="S43" s="10">
        <v>3730</v>
      </c>
    </row>
    <row r="44" spans="1:19" ht="12.75">
      <c r="A44" s="104" t="s">
        <v>69</v>
      </c>
      <c r="B44" s="104">
        <v>188</v>
      </c>
      <c r="C44" s="104">
        <v>628</v>
      </c>
      <c r="D44" s="104">
        <v>722</v>
      </c>
      <c r="E44" s="104">
        <v>714</v>
      </c>
      <c r="F44" s="104">
        <v>415</v>
      </c>
      <c r="G44" s="211">
        <v>89</v>
      </c>
      <c r="H44" s="106">
        <f t="shared" si="13"/>
        <v>28.059701492537311</v>
      </c>
      <c r="I44" s="107">
        <f t="shared" si="12"/>
        <v>111.34751773049645</v>
      </c>
      <c r="J44" s="107">
        <f t="shared" si="12"/>
        <v>131.27272727272725</v>
      </c>
      <c r="K44" s="107">
        <f t="shared" si="12"/>
        <v>123.95833333333334</v>
      </c>
      <c r="L44" s="107">
        <f t="shared" si="12"/>
        <v>63.748079877112133</v>
      </c>
      <c r="M44" s="108">
        <f t="shared" si="12"/>
        <v>11.395646606914212</v>
      </c>
      <c r="N44" s="104">
        <v>6700</v>
      </c>
      <c r="O44" s="104">
        <v>5640</v>
      </c>
      <c r="P44" s="104">
        <v>5500</v>
      </c>
      <c r="Q44" s="104">
        <v>5760</v>
      </c>
      <c r="R44" s="104">
        <v>6510</v>
      </c>
      <c r="S44" s="10">
        <v>7810</v>
      </c>
    </row>
    <row r="45" spans="1:19" ht="12.75">
      <c r="A45" s="104" t="s">
        <v>70</v>
      </c>
      <c r="B45" s="104">
        <v>73</v>
      </c>
      <c r="C45" s="104">
        <v>176</v>
      </c>
      <c r="D45" s="104">
        <v>192</v>
      </c>
      <c r="E45" s="104">
        <v>162</v>
      </c>
      <c r="F45" s="104">
        <v>82</v>
      </c>
      <c r="G45" s="211">
        <v>24</v>
      </c>
      <c r="H45" s="106">
        <f t="shared" si="13"/>
        <v>43.452380952380949</v>
      </c>
      <c r="I45" s="107">
        <f t="shared" si="12"/>
        <v>121.37931034482759</v>
      </c>
      <c r="J45" s="107">
        <f t="shared" si="12"/>
        <v>139.13043478260869</v>
      </c>
      <c r="K45" s="107">
        <f t="shared" si="12"/>
        <v>118.24817518248175</v>
      </c>
      <c r="L45" s="107">
        <f t="shared" si="12"/>
        <v>58.156028368794324</v>
      </c>
      <c r="M45" s="108">
        <f t="shared" si="12"/>
        <v>14.634146341463415</v>
      </c>
      <c r="N45" s="104">
        <v>1680</v>
      </c>
      <c r="O45" s="104">
        <v>1450</v>
      </c>
      <c r="P45" s="104">
        <v>1380</v>
      </c>
      <c r="Q45" s="104">
        <v>1370</v>
      </c>
      <c r="R45" s="104">
        <v>1410</v>
      </c>
      <c r="S45" s="10">
        <v>1640</v>
      </c>
    </row>
    <row r="46" spans="1:19" ht="12.75">
      <c r="A46" s="104" t="s">
        <v>71</v>
      </c>
      <c r="B46" s="104">
        <v>189</v>
      </c>
      <c r="C46" s="104">
        <v>494</v>
      </c>
      <c r="D46" s="104">
        <v>545</v>
      </c>
      <c r="E46" s="104">
        <v>545</v>
      </c>
      <c r="F46" s="104">
        <v>298</v>
      </c>
      <c r="G46" s="211">
        <v>87</v>
      </c>
      <c r="H46" s="106">
        <f t="shared" si="13"/>
        <v>36.137667304015295</v>
      </c>
      <c r="I46" s="107">
        <f t="shared" si="12"/>
        <v>112.52847380410023</v>
      </c>
      <c r="J46" s="107">
        <f t="shared" si="12"/>
        <v>135.91022443890273</v>
      </c>
      <c r="K46" s="107">
        <f t="shared" si="12"/>
        <v>132.92682926829269</v>
      </c>
      <c r="L46" s="107">
        <f t="shared" si="12"/>
        <v>61.31687242798354</v>
      </c>
      <c r="M46" s="108">
        <f t="shared" si="12"/>
        <v>15</v>
      </c>
      <c r="N46" s="104">
        <v>5230</v>
      </c>
      <c r="O46" s="104">
        <v>4390</v>
      </c>
      <c r="P46" s="104">
        <v>4010</v>
      </c>
      <c r="Q46" s="104">
        <v>4100</v>
      </c>
      <c r="R46" s="104">
        <v>4860</v>
      </c>
      <c r="S46" s="10">
        <v>5800</v>
      </c>
    </row>
    <row r="47" spans="1:19" ht="12.75">
      <c r="A47" s="104" t="s">
        <v>72</v>
      </c>
      <c r="B47" s="104">
        <v>89</v>
      </c>
      <c r="C47" s="104">
        <v>332</v>
      </c>
      <c r="D47" s="104">
        <v>457</v>
      </c>
      <c r="E47" s="104">
        <v>382</v>
      </c>
      <c r="F47" s="104">
        <v>211</v>
      </c>
      <c r="G47" s="211">
        <v>50</v>
      </c>
      <c r="H47" s="106">
        <f t="shared" si="13"/>
        <v>25.356125356125354</v>
      </c>
      <c r="I47" s="107">
        <f t="shared" si="12"/>
        <v>107.09677419354838</v>
      </c>
      <c r="J47" s="107">
        <f t="shared" si="12"/>
        <v>138.90577507598783</v>
      </c>
      <c r="K47" s="107">
        <f t="shared" si="12"/>
        <v>116.81957186544342</v>
      </c>
      <c r="L47" s="107">
        <f t="shared" si="12"/>
        <v>58.126721763085399</v>
      </c>
      <c r="M47" s="108">
        <f t="shared" si="12"/>
        <v>12.224938875305625</v>
      </c>
      <c r="N47" s="104">
        <v>3510</v>
      </c>
      <c r="O47" s="104">
        <v>3100</v>
      </c>
      <c r="P47" s="104">
        <v>3290</v>
      </c>
      <c r="Q47" s="104">
        <v>3270</v>
      </c>
      <c r="R47" s="104">
        <v>3630</v>
      </c>
      <c r="S47" s="10">
        <v>4090</v>
      </c>
    </row>
    <row r="48" spans="1:19" ht="12.75">
      <c r="A48" s="104" t="s">
        <v>73</v>
      </c>
      <c r="B48" s="104">
        <v>155</v>
      </c>
      <c r="C48" s="104">
        <v>466</v>
      </c>
      <c r="D48" s="104">
        <v>607</v>
      </c>
      <c r="E48" s="104">
        <v>505</v>
      </c>
      <c r="F48" s="104">
        <v>307</v>
      </c>
      <c r="G48" s="211">
        <v>80</v>
      </c>
      <c r="H48" s="106">
        <f t="shared" si="13"/>
        <v>24.8</v>
      </c>
      <c r="I48" s="107">
        <f t="shared" si="12"/>
        <v>73.385826771653541</v>
      </c>
      <c r="J48" s="107">
        <f t="shared" si="12"/>
        <v>118.5546875</v>
      </c>
      <c r="K48" s="107">
        <f t="shared" si="12"/>
        <v>104.989604989605</v>
      </c>
      <c r="L48" s="107">
        <f t="shared" si="12"/>
        <v>62.271805273833671</v>
      </c>
      <c r="M48" s="108">
        <f t="shared" si="12"/>
        <v>13.986013986013987</v>
      </c>
      <c r="N48" s="104">
        <v>6250</v>
      </c>
      <c r="O48" s="104">
        <v>6350</v>
      </c>
      <c r="P48" s="104">
        <v>5120</v>
      </c>
      <c r="Q48" s="104">
        <v>4810</v>
      </c>
      <c r="R48" s="104">
        <v>4930</v>
      </c>
      <c r="S48" s="10">
        <v>5720</v>
      </c>
    </row>
    <row r="49" spans="1:19" ht="12.75">
      <c r="A49" s="104" t="s">
        <v>74</v>
      </c>
      <c r="B49" s="104">
        <v>76</v>
      </c>
      <c r="C49" s="104">
        <v>217</v>
      </c>
      <c r="D49" s="104">
        <v>231</v>
      </c>
      <c r="E49" s="104">
        <v>167</v>
      </c>
      <c r="F49" s="104">
        <v>111</v>
      </c>
      <c r="G49" s="211">
        <v>23</v>
      </c>
      <c r="H49" s="106">
        <f t="shared" si="13"/>
        <v>37.073170731707314</v>
      </c>
      <c r="I49" s="107">
        <f t="shared" si="12"/>
        <v>124.71264367816092</v>
      </c>
      <c r="J49" s="107">
        <f t="shared" si="12"/>
        <v>143.47826086956522</v>
      </c>
      <c r="K49" s="107">
        <f t="shared" si="12"/>
        <v>107.05128205128204</v>
      </c>
      <c r="L49" s="107">
        <f t="shared" si="12"/>
        <v>64.912280701754383</v>
      </c>
      <c r="M49" s="108">
        <f t="shared" si="12"/>
        <v>11.330049261083744</v>
      </c>
      <c r="N49" s="104">
        <v>2050</v>
      </c>
      <c r="O49" s="104">
        <v>1740</v>
      </c>
      <c r="P49" s="104">
        <v>1610</v>
      </c>
      <c r="Q49" s="104">
        <v>1560</v>
      </c>
      <c r="R49" s="104">
        <v>1710</v>
      </c>
      <c r="S49" s="10">
        <v>2030</v>
      </c>
    </row>
    <row r="50" spans="1:19" ht="12.75">
      <c r="A50" s="104" t="s">
        <v>75</v>
      </c>
      <c r="B50" s="104">
        <v>103</v>
      </c>
      <c r="C50" s="104">
        <v>466</v>
      </c>
      <c r="D50" s="104">
        <v>758</v>
      </c>
      <c r="E50" s="104">
        <v>1217</v>
      </c>
      <c r="F50" s="104">
        <v>870</v>
      </c>
      <c r="G50" s="211">
        <v>213</v>
      </c>
      <c r="H50" s="106">
        <f t="shared" si="13"/>
        <v>9.7815764482431149</v>
      </c>
      <c r="I50" s="107">
        <f t="shared" si="12"/>
        <v>34.854151084517575</v>
      </c>
      <c r="J50" s="107">
        <f t="shared" si="12"/>
        <v>67.982062780269047</v>
      </c>
      <c r="K50" s="107">
        <f t="shared" si="12"/>
        <v>112.58094357076781</v>
      </c>
      <c r="L50" s="107">
        <f t="shared" si="12"/>
        <v>80.705009276437849</v>
      </c>
      <c r="M50" s="108">
        <f t="shared" si="12"/>
        <v>18.220701454234387</v>
      </c>
      <c r="N50" s="104">
        <v>10530</v>
      </c>
      <c r="O50" s="104">
        <v>13370</v>
      </c>
      <c r="P50" s="104">
        <v>11150</v>
      </c>
      <c r="Q50" s="104">
        <v>10810</v>
      </c>
      <c r="R50" s="104">
        <v>10780</v>
      </c>
      <c r="S50" s="10">
        <v>11690</v>
      </c>
    </row>
    <row r="51" spans="1:19" ht="12.75">
      <c r="A51" s="104" t="s">
        <v>76</v>
      </c>
      <c r="B51" s="104">
        <v>118</v>
      </c>
      <c r="C51" s="104">
        <v>350</v>
      </c>
      <c r="D51" s="104">
        <v>465</v>
      </c>
      <c r="E51" s="104">
        <v>546</v>
      </c>
      <c r="F51" s="104">
        <v>341</v>
      </c>
      <c r="G51" s="211">
        <v>92</v>
      </c>
      <c r="H51" s="106">
        <f t="shared" si="13"/>
        <v>24.947145877378436</v>
      </c>
      <c r="I51" s="107">
        <f t="shared" si="12"/>
        <v>76.419213973799131</v>
      </c>
      <c r="J51" s="107">
        <f t="shared" si="12"/>
        <v>106.89655172413794</v>
      </c>
      <c r="K51" s="107">
        <f t="shared" si="12"/>
        <v>116.41791044776119</v>
      </c>
      <c r="L51" s="107">
        <f t="shared" si="12"/>
        <v>68.47389558232932</v>
      </c>
      <c r="M51" s="108">
        <f t="shared" si="12"/>
        <v>16.283185840707965</v>
      </c>
      <c r="N51" s="104">
        <v>4730</v>
      </c>
      <c r="O51" s="104">
        <v>4580</v>
      </c>
      <c r="P51" s="104">
        <v>4350</v>
      </c>
      <c r="Q51" s="104">
        <v>4690</v>
      </c>
      <c r="R51" s="104">
        <v>4980</v>
      </c>
      <c r="S51" s="10">
        <v>5650</v>
      </c>
    </row>
    <row r="52" spans="1:19" ht="12.75">
      <c r="A52" s="104" t="s">
        <v>77</v>
      </c>
      <c r="B52" s="104">
        <v>44</v>
      </c>
      <c r="C52" s="104">
        <v>95</v>
      </c>
      <c r="D52" s="104">
        <v>136</v>
      </c>
      <c r="E52" s="104">
        <v>129</v>
      </c>
      <c r="F52" s="104">
        <v>69</v>
      </c>
      <c r="G52" s="211">
        <v>28</v>
      </c>
      <c r="H52" s="106">
        <f t="shared" si="13"/>
        <v>33.846153846153847</v>
      </c>
      <c r="I52" s="107">
        <f t="shared" si="12"/>
        <v>90.476190476190467</v>
      </c>
      <c r="J52" s="107">
        <f t="shared" si="12"/>
        <v>151.11111111111111</v>
      </c>
      <c r="K52" s="107">
        <f t="shared" si="12"/>
        <v>121.69811320754717</v>
      </c>
      <c r="L52" s="107">
        <f t="shared" si="12"/>
        <v>57.983193277310924</v>
      </c>
      <c r="M52" s="108">
        <f t="shared" si="12"/>
        <v>18.18181818181818</v>
      </c>
      <c r="N52" s="104">
        <v>1300</v>
      </c>
      <c r="O52" s="104">
        <v>1050</v>
      </c>
      <c r="P52" s="104">
        <v>900</v>
      </c>
      <c r="Q52" s="104">
        <v>1060</v>
      </c>
      <c r="R52" s="104">
        <v>1190</v>
      </c>
      <c r="S52" s="10">
        <v>1540</v>
      </c>
    </row>
    <row r="53" spans="1:19" ht="12.75">
      <c r="A53" s="104" t="s">
        <v>78</v>
      </c>
      <c r="B53" s="104">
        <v>78</v>
      </c>
      <c r="C53" s="104">
        <v>286</v>
      </c>
      <c r="D53" s="104">
        <v>396</v>
      </c>
      <c r="E53" s="104">
        <v>435</v>
      </c>
      <c r="F53" s="104">
        <v>283</v>
      </c>
      <c r="G53" s="211">
        <v>72</v>
      </c>
      <c r="H53" s="106">
        <f t="shared" si="13"/>
        <v>19.21182266009852</v>
      </c>
      <c r="I53" s="107">
        <f t="shared" si="12"/>
        <v>91.961414790996784</v>
      </c>
      <c r="J53" s="107">
        <f t="shared" si="12"/>
        <v>115.78947368421052</v>
      </c>
      <c r="K53" s="107">
        <f t="shared" si="12"/>
        <v>116.62198391420911</v>
      </c>
      <c r="L53" s="107">
        <f t="shared" si="12"/>
        <v>65.661252900232014</v>
      </c>
      <c r="M53" s="108">
        <f t="shared" si="12"/>
        <v>13.382899628252789</v>
      </c>
      <c r="N53" s="104">
        <v>4060</v>
      </c>
      <c r="O53" s="104">
        <v>3110</v>
      </c>
      <c r="P53" s="104">
        <v>3420</v>
      </c>
      <c r="Q53" s="104">
        <v>3730</v>
      </c>
      <c r="R53" s="104">
        <v>4310</v>
      </c>
      <c r="S53" s="10">
        <v>5380</v>
      </c>
    </row>
    <row r="54" spans="1:19" ht="12.75">
      <c r="A54" s="104" t="s">
        <v>79</v>
      </c>
      <c r="B54" s="104">
        <v>28</v>
      </c>
      <c r="C54" s="104">
        <v>87</v>
      </c>
      <c r="D54" s="104">
        <v>101</v>
      </c>
      <c r="E54" s="104">
        <v>89</v>
      </c>
      <c r="F54" s="104">
        <v>54</v>
      </c>
      <c r="G54" s="211">
        <v>15</v>
      </c>
      <c r="H54" s="106">
        <f t="shared" si="13"/>
        <v>30.107526881720432</v>
      </c>
      <c r="I54" s="107">
        <f t="shared" ref="I54:I57" si="14">C54/O54*1000</f>
        <v>103.57142857142858</v>
      </c>
      <c r="J54" s="107">
        <f t="shared" ref="J54:J57" si="15">D54/P54*1000</f>
        <v>118.8235294117647</v>
      </c>
      <c r="K54" s="107">
        <f t="shared" ref="K54:K57" si="16">E54/Q54*1000</f>
        <v>97.802197802197796</v>
      </c>
      <c r="L54" s="107">
        <f t="shared" ref="L54:L57" si="17">F54/R54*1000</f>
        <v>55.102040816326529</v>
      </c>
      <c r="M54" s="108">
        <f t="shared" ref="M54:M57" si="18">G54/S54*1000</f>
        <v>12.295081967213115</v>
      </c>
      <c r="N54" s="104">
        <v>930</v>
      </c>
      <c r="O54" s="104">
        <v>840</v>
      </c>
      <c r="P54" s="104">
        <v>850</v>
      </c>
      <c r="Q54" s="104">
        <v>910</v>
      </c>
      <c r="R54" s="104">
        <v>980</v>
      </c>
      <c r="S54" s="10">
        <v>1220</v>
      </c>
    </row>
    <row r="55" spans="1:19" ht="12.75">
      <c r="A55" s="104" t="s">
        <v>80</v>
      </c>
      <c r="B55" s="104">
        <v>247</v>
      </c>
      <c r="C55" s="104">
        <v>867</v>
      </c>
      <c r="D55" s="104">
        <v>1525</v>
      </c>
      <c r="E55" s="104">
        <v>1837</v>
      </c>
      <c r="F55" s="104">
        <v>1083</v>
      </c>
      <c r="G55" s="211">
        <v>268</v>
      </c>
      <c r="H55" s="106">
        <f t="shared" si="13"/>
        <v>15.25633106856084</v>
      </c>
      <c r="I55" s="107">
        <f t="shared" si="14"/>
        <v>50.55393586005831</v>
      </c>
      <c r="J55" s="107">
        <f t="shared" si="15"/>
        <v>100.39499670836076</v>
      </c>
      <c r="K55" s="107">
        <f t="shared" si="16"/>
        <v>120.22251308900523</v>
      </c>
      <c r="L55" s="107">
        <f t="shared" si="17"/>
        <v>67.100371747211895</v>
      </c>
      <c r="M55" s="108">
        <f t="shared" si="18"/>
        <v>13.91484942886812</v>
      </c>
      <c r="N55" s="104">
        <v>16190</v>
      </c>
      <c r="O55" s="104">
        <v>17150</v>
      </c>
      <c r="P55" s="104">
        <v>15190</v>
      </c>
      <c r="Q55" s="104">
        <v>15280</v>
      </c>
      <c r="R55" s="104">
        <v>16140</v>
      </c>
      <c r="S55" s="10">
        <v>19260</v>
      </c>
    </row>
    <row r="56" spans="1:19" ht="12.75">
      <c r="A56" s="104" t="s">
        <v>81</v>
      </c>
      <c r="B56" s="104">
        <v>39</v>
      </c>
      <c r="C56" s="104">
        <v>140</v>
      </c>
      <c r="D56" s="104">
        <v>190</v>
      </c>
      <c r="E56" s="104">
        <v>155</v>
      </c>
      <c r="F56" s="104">
        <v>91</v>
      </c>
      <c r="G56" s="211">
        <v>24</v>
      </c>
      <c r="H56" s="106">
        <f t="shared" si="13"/>
        <v>23.214285714285715</v>
      </c>
      <c r="I56" s="107">
        <f t="shared" si="14"/>
        <v>101.44927536231884</v>
      </c>
      <c r="J56" s="107">
        <f t="shared" si="15"/>
        <v>141.79104477611941</v>
      </c>
      <c r="K56" s="107">
        <f t="shared" si="16"/>
        <v>111.51079136690647</v>
      </c>
      <c r="L56" s="107">
        <f t="shared" si="17"/>
        <v>56.172839506172842</v>
      </c>
      <c r="M56" s="108">
        <f t="shared" si="18"/>
        <v>11.822660098522169</v>
      </c>
      <c r="N56" s="104">
        <v>1680</v>
      </c>
      <c r="O56" s="104">
        <v>1380</v>
      </c>
      <c r="P56" s="104">
        <v>1340</v>
      </c>
      <c r="Q56" s="104">
        <v>1390</v>
      </c>
      <c r="R56" s="104">
        <v>1620</v>
      </c>
      <c r="S56" s="10">
        <v>2030</v>
      </c>
    </row>
    <row r="57" spans="1:19" ht="12.75">
      <c r="A57" s="104" t="s">
        <v>82</v>
      </c>
      <c r="B57" s="104">
        <v>174</v>
      </c>
      <c r="C57" s="104">
        <v>582</v>
      </c>
      <c r="D57" s="104">
        <v>943</v>
      </c>
      <c r="E57" s="104">
        <v>1037</v>
      </c>
      <c r="F57" s="104">
        <v>578</v>
      </c>
      <c r="G57" s="211">
        <v>134</v>
      </c>
      <c r="H57" s="106">
        <f t="shared" si="13"/>
        <v>15.012942191544434</v>
      </c>
      <c r="I57" s="107">
        <f t="shared" si="14"/>
        <v>47.510204081632651</v>
      </c>
      <c r="J57" s="107">
        <f t="shared" si="15"/>
        <v>105.8361391694725</v>
      </c>
      <c r="K57" s="107">
        <f t="shared" si="16"/>
        <v>112.84004352557128</v>
      </c>
      <c r="L57" s="107">
        <f t="shared" si="17"/>
        <v>60.650577124868832</v>
      </c>
      <c r="M57" s="108">
        <f t="shared" si="18"/>
        <v>12.395929694727103</v>
      </c>
      <c r="N57" s="104">
        <v>11590</v>
      </c>
      <c r="O57" s="104">
        <v>12250</v>
      </c>
      <c r="P57" s="104">
        <v>8910</v>
      </c>
      <c r="Q57" s="104">
        <v>9190</v>
      </c>
      <c r="R57" s="104">
        <v>9530</v>
      </c>
      <c r="S57" s="10">
        <v>10810</v>
      </c>
    </row>
    <row r="58" spans="1:19" ht="12.75">
      <c r="A58" s="104" t="s">
        <v>50</v>
      </c>
      <c r="B58" s="104">
        <v>25</v>
      </c>
      <c r="C58" s="104">
        <v>78</v>
      </c>
      <c r="D58" s="104">
        <v>104</v>
      </c>
      <c r="E58" s="104">
        <v>120</v>
      </c>
      <c r="F58" s="104">
        <v>63</v>
      </c>
      <c r="G58" s="211">
        <v>33</v>
      </c>
      <c r="H58" s="204" t="s">
        <v>83</v>
      </c>
      <c r="I58" s="205" t="s">
        <v>83</v>
      </c>
      <c r="J58" s="205" t="s">
        <v>83</v>
      </c>
      <c r="K58" s="205" t="s">
        <v>83</v>
      </c>
      <c r="L58" s="205" t="s">
        <v>83</v>
      </c>
      <c r="M58" s="206" t="s">
        <v>83</v>
      </c>
      <c r="N58" s="205" t="s">
        <v>83</v>
      </c>
      <c r="O58" s="205" t="s">
        <v>83</v>
      </c>
      <c r="P58" s="205" t="s">
        <v>83</v>
      </c>
      <c r="Q58" s="205" t="s">
        <v>83</v>
      </c>
      <c r="R58" s="205" t="s">
        <v>83</v>
      </c>
      <c r="S58" s="212" t="s">
        <v>83</v>
      </c>
    </row>
    <row r="59" spans="1:19">
      <c r="A59" s="169" t="s">
        <v>43</v>
      </c>
      <c r="B59" s="169">
        <v>3353</v>
      </c>
      <c r="C59" s="169">
        <v>10878</v>
      </c>
      <c r="D59" s="169">
        <v>15386</v>
      </c>
      <c r="E59" s="169">
        <v>16886</v>
      </c>
      <c r="F59" s="169">
        <v>10111</v>
      </c>
      <c r="G59" s="168">
        <v>2613</v>
      </c>
      <c r="H59" s="213">
        <f t="shared" ref="H59" si="19">B59/N59*1000</f>
        <v>22.011422569421651</v>
      </c>
      <c r="I59" s="208">
        <f t="shared" ref="I59" si="20">C59/O59*1000</f>
        <v>69.847181199434942</v>
      </c>
      <c r="J59" s="208">
        <f t="shared" ref="J59" si="21">D59/P59*1000</f>
        <v>108.23016319639844</v>
      </c>
      <c r="K59" s="208">
        <f t="shared" ref="K59" si="22">E59/Q59*1000</f>
        <v>119.26825822856335</v>
      </c>
      <c r="L59" s="208">
        <f t="shared" ref="L59" si="23">F59/R59*1000</f>
        <v>69.798426066547009</v>
      </c>
      <c r="M59" s="209">
        <f t="shared" ref="M59" si="24">G59/S59*1000</f>
        <v>15.702181359293313</v>
      </c>
      <c r="N59" s="169">
        <v>152330</v>
      </c>
      <c r="O59" s="169">
        <v>155740</v>
      </c>
      <c r="P59" s="169">
        <v>142160</v>
      </c>
      <c r="Q59" s="169">
        <v>141580</v>
      </c>
      <c r="R59" s="169">
        <v>144860</v>
      </c>
      <c r="S59" s="169">
        <v>166410</v>
      </c>
    </row>
    <row r="60" spans="1:19">
      <c r="A60" s="116" t="s">
        <v>353</v>
      </c>
      <c r="M60" s="77"/>
    </row>
    <row r="61" spans="1:19">
      <c r="A61" s="116" t="s">
        <v>354</v>
      </c>
      <c r="M61" s="77"/>
    </row>
    <row r="62" spans="1:19">
      <c r="A62" s="116" t="s">
        <v>363</v>
      </c>
      <c r="M62" s="77"/>
    </row>
    <row r="65" spans="1:16" ht="15" customHeight="1">
      <c r="A65" s="103" t="str">
        <f>Contents!B19</f>
        <v>Table 11: Birth rate, by ethnic group DHB of residence, 2013</v>
      </c>
      <c r="P65" s="77"/>
    </row>
    <row r="66" spans="1:16" ht="17.25" customHeight="1">
      <c r="A66" s="390" t="s">
        <v>226</v>
      </c>
      <c r="B66" s="398" t="s">
        <v>27</v>
      </c>
      <c r="C66" s="398"/>
      <c r="D66" s="398"/>
      <c r="E66" s="400"/>
      <c r="F66" s="399" t="s">
        <v>264</v>
      </c>
      <c r="G66" s="386"/>
      <c r="H66" s="386"/>
      <c r="I66" s="387"/>
      <c r="J66" s="398" t="s">
        <v>46</v>
      </c>
      <c r="K66" s="398"/>
      <c r="L66" s="398"/>
      <c r="M66" s="398"/>
    </row>
    <row r="67" spans="1:16" ht="24">
      <c r="A67" s="383"/>
      <c r="B67" s="143" t="s">
        <v>62</v>
      </c>
      <c r="C67" s="143" t="s">
        <v>356</v>
      </c>
      <c r="D67" s="143" t="s">
        <v>47</v>
      </c>
      <c r="E67" s="143" t="s">
        <v>51</v>
      </c>
      <c r="F67" s="145" t="s">
        <v>62</v>
      </c>
      <c r="G67" s="143" t="s">
        <v>356</v>
      </c>
      <c r="H67" s="143" t="s">
        <v>47</v>
      </c>
      <c r="I67" s="337" t="s">
        <v>51</v>
      </c>
      <c r="J67" s="143" t="s">
        <v>62</v>
      </c>
      <c r="K67" s="143" t="s">
        <v>356</v>
      </c>
      <c r="L67" s="143" t="s">
        <v>47</v>
      </c>
      <c r="M67" s="143" t="s">
        <v>51</v>
      </c>
    </row>
    <row r="68" spans="1:16">
      <c r="A68" s="216" t="s">
        <v>63</v>
      </c>
      <c r="B68" s="104">
        <v>1236</v>
      </c>
      <c r="C68" s="104">
        <v>41</v>
      </c>
      <c r="D68" s="104">
        <v>64</v>
      </c>
      <c r="E68" s="104">
        <v>782</v>
      </c>
      <c r="F68" s="106">
        <f t="shared" ref="F68:F87" si="25">B68/J68*1000</f>
        <v>111.05121293800539</v>
      </c>
      <c r="G68" s="107">
        <f t="shared" ref="G68:G87" si="26">C68/K68*1000</f>
        <v>64.0625</v>
      </c>
      <c r="H68" s="107">
        <f t="shared" ref="H68:H87" si="27">D68/L68*1000</f>
        <v>54.237288135593218</v>
      </c>
      <c r="I68" s="107">
        <f t="shared" ref="I68:I87" si="28">E68/M68*1000</f>
        <v>53.378839590443683</v>
      </c>
      <c r="J68" s="167">
        <v>11130</v>
      </c>
      <c r="K68" s="104">
        <v>640</v>
      </c>
      <c r="L68" s="104">
        <v>1180</v>
      </c>
      <c r="M68" s="104">
        <v>14650</v>
      </c>
    </row>
    <row r="69" spans="1:16">
      <c r="A69" s="104" t="s">
        <v>64</v>
      </c>
      <c r="B69" s="104">
        <v>1081</v>
      </c>
      <c r="C69" s="104">
        <v>839</v>
      </c>
      <c r="D69" s="104">
        <v>1804</v>
      </c>
      <c r="E69" s="104">
        <v>3935</v>
      </c>
      <c r="F69" s="106">
        <f t="shared" si="25"/>
        <v>85.793650793650798</v>
      </c>
      <c r="G69" s="107">
        <f t="shared" si="26"/>
        <v>93.118756936736958</v>
      </c>
      <c r="H69" s="107">
        <f t="shared" si="27"/>
        <v>66.617429837518458</v>
      </c>
      <c r="I69" s="107">
        <f t="shared" si="28"/>
        <v>57.944338094536889</v>
      </c>
      <c r="J69" s="167">
        <v>12600</v>
      </c>
      <c r="K69" s="104">
        <v>9010</v>
      </c>
      <c r="L69" s="104">
        <v>27080</v>
      </c>
      <c r="M69" s="104">
        <v>67910</v>
      </c>
    </row>
    <row r="70" spans="1:16">
      <c r="A70" s="104" t="s">
        <v>65</v>
      </c>
      <c r="B70" s="104">
        <v>744</v>
      </c>
      <c r="C70" s="104">
        <v>1153</v>
      </c>
      <c r="D70" s="104">
        <v>1848</v>
      </c>
      <c r="E70" s="104">
        <v>2496</v>
      </c>
      <c r="F70" s="106">
        <f t="shared" si="25"/>
        <v>77.580813347236713</v>
      </c>
      <c r="G70" s="107">
        <f t="shared" si="26"/>
        <v>92.313851080864694</v>
      </c>
      <c r="H70" s="107">
        <f t="shared" si="27"/>
        <v>49.570815450643778</v>
      </c>
      <c r="I70" s="107">
        <f t="shared" si="28"/>
        <v>47.121011893524631</v>
      </c>
      <c r="J70" s="167">
        <v>9590</v>
      </c>
      <c r="K70" s="104">
        <v>12490</v>
      </c>
      <c r="L70" s="104">
        <v>37280</v>
      </c>
      <c r="M70" s="104">
        <v>52970</v>
      </c>
    </row>
    <row r="71" spans="1:16">
      <c r="A71" s="104" t="s">
        <v>66</v>
      </c>
      <c r="B71" s="104">
        <v>1970</v>
      </c>
      <c r="C71" s="104">
        <v>2618</v>
      </c>
      <c r="D71" s="104">
        <v>1557</v>
      </c>
      <c r="E71" s="104">
        <v>2015</v>
      </c>
      <c r="F71" s="106">
        <f t="shared" si="25"/>
        <v>106.02798708288483</v>
      </c>
      <c r="G71" s="107">
        <f t="shared" si="26"/>
        <v>104.21974522292994</v>
      </c>
      <c r="H71" s="107">
        <f t="shared" si="27"/>
        <v>56.027347966894567</v>
      </c>
      <c r="I71" s="107">
        <f t="shared" si="28"/>
        <v>56.442577030812323</v>
      </c>
      <c r="J71" s="167">
        <v>18580</v>
      </c>
      <c r="K71" s="104">
        <v>25120</v>
      </c>
      <c r="L71" s="104">
        <v>27790</v>
      </c>
      <c r="M71" s="104">
        <v>35700</v>
      </c>
    </row>
    <row r="72" spans="1:16">
      <c r="A72" s="104" t="s">
        <v>67</v>
      </c>
      <c r="B72" s="104">
        <v>1837</v>
      </c>
      <c r="C72" s="104">
        <v>221</v>
      </c>
      <c r="D72" s="104">
        <v>424</v>
      </c>
      <c r="E72" s="104">
        <v>2744</v>
      </c>
      <c r="F72" s="106">
        <f t="shared" si="25"/>
        <v>96.379853095487945</v>
      </c>
      <c r="G72" s="107">
        <f t="shared" si="26"/>
        <v>92.857142857142861</v>
      </c>
      <c r="H72" s="107">
        <f t="shared" si="27"/>
        <v>55.136540962288684</v>
      </c>
      <c r="I72" s="107">
        <f t="shared" si="28"/>
        <v>60.135875520490906</v>
      </c>
      <c r="J72" s="167">
        <v>19060</v>
      </c>
      <c r="K72" s="104">
        <v>2380</v>
      </c>
      <c r="L72" s="104">
        <v>7690</v>
      </c>
      <c r="M72" s="104">
        <v>45630</v>
      </c>
    </row>
    <row r="73" spans="1:16">
      <c r="A73" s="104" t="s">
        <v>68</v>
      </c>
      <c r="B73" s="104">
        <v>717</v>
      </c>
      <c r="C73" s="104">
        <v>39</v>
      </c>
      <c r="D73" s="104">
        <v>82</v>
      </c>
      <c r="E73" s="104">
        <v>582</v>
      </c>
      <c r="F73" s="106">
        <f t="shared" si="25"/>
        <v>91.92307692307692</v>
      </c>
      <c r="G73" s="107">
        <f t="shared" si="26"/>
        <v>73.584905660377359</v>
      </c>
      <c r="H73" s="107">
        <f t="shared" si="27"/>
        <v>51.898734177215189</v>
      </c>
      <c r="I73" s="107">
        <f t="shared" si="28"/>
        <v>60.061919504643967</v>
      </c>
      <c r="J73" s="167">
        <v>7800</v>
      </c>
      <c r="K73" s="104">
        <v>530</v>
      </c>
      <c r="L73" s="104">
        <v>1580</v>
      </c>
      <c r="M73" s="104">
        <v>9690</v>
      </c>
    </row>
    <row r="74" spans="1:16">
      <c r="A74" s="104" t="s">
        <v>69</v>
      </c>
      <c r="B74" s="104">
        <v>1057</v>
      </c>
      <c r="C74" s="104">
        <v>61</v>
      </c>
      <c r="D74" s="104">
        <v>208</v>
      </c>
      <c r="E74" s="104">
        <v>1430</v>
      </c>
      <c r="F74" s="106">
        <f t="shared" si="25"/>
        <v>93.292144748455428</v>
      </c>
      <c r="G74" s="107">
        <f t="shared" si="26"/>
        <v>80.263157894736835</v>
      </c>
      <c r="H74" s="107">
        <f t="shared" si="27"/>
        <v>77.902621722846447</v>
      </c>
      <c r="I74" s="107">
        <f t="shared" si="28"/>
        <v>61.771058315334777</v>
      </c>
      <c r="J74" s="167">
        <v>11330</v>
      </c>
      <c r="K74" s="104">
        <v>760</v>
      </c>
      <c r="L74" s="104">
        <v>2670</v>
      </c>
      <c r="M74" s="104">
        <v>23150</v>
      </c>
    </row>
    <row r="75" spans="1:16">
      <c r="A75" s="104" t="s">
        <v>70</v>
      </c>
      <c r="B75" s="104">
        <v>450</v>
      </c>
      <c r="C75" s="104">
        <v>18</v>
      </c>
      <c r="D75" s="104">
        <v>15</v>
      </c>
      <c r="E75" s="104">
        <v>226</v>
      </c>
      <c r="F75" s="106">
        <f t="shared" si="25"/>
        <v>91.277890466531446</v>
      </c>
      <c r="G75" s="107">
        <f t="shared" si="26"/>
        <v>80</v>
      </c>
      <c r="H75" s="107">
        <f t="shared" si="27"/>
        <v>54.54545454545454</v>
      </c>
      <c r="I75" s="107">
        <f t="shared" si="28"/>
        <v>64.94252873563218</v>
      </c>
      <c r="J75" s="167">
        <v>4930</v>
      </c>
      <c r="K75" s="104">
        <v>225</v>
      </c>
      <c r="L75" s="104">
        <v>275</v>
      </c>
      <c r="M75" s="104">
        <v>3480</v>
      </c>
    </row>
    <row r="76" spans="1:16">
      <c r="A76" s="104" t="s">
        <v>71</v>
      </c>
      <c r="B76" s="104">
        <v>875</v>
      </c>
      <c r="C76" s="104">
        <v>106</v>
      </c>
      <c r="D76" s="104">
        <v>107</v>
      </c>
      <c r="E76" s="104">
        <v>1069</v>
      </c>
      <c r="F76" s="106">
        <f t="shared" si="25"/>
        <v>101.98135198135198</v>
      </c>
      <c r="G76" s="107">
        <f t="shared" si="26"/>
        <v>92.173913043478265</v>
      </c>
      <c r="H76" s="107">
        <f t="shared" si="27"/>
        <v>75.352112676056336</v>
      </c>
      <c r="I76" s="107">
        <f t="shared" si="28"/>
        <v>62.368728121353556</v>
      </c>
      <c r="J76" s="167">
        <v>8580</v>
      </c>
      <c r="K76" s="104">
        <v>1150</v>
      </c>
      <c r="L76" s="104">
        <v>1420</v>
      </c>
      <c r="M76" s="104">
        <v>17140</v>
      </c>
    </row>
    <row r="77" spans="1:16">
      <c r="A77" s="104" t="s">
        <v>72</v>
      </c>
      <c r="B77" s="104">
        <v>400</v>
      </c>
      <c r="C77" s="104">
        <v>23</v>
      </c>
      <c r="D77" s="104">
        <v>86</v>
      </c>
      <c r="E77" s="104">
        <v>1012</v>
      </c>
      <c r="F77" s="106">
        <f t="shared" si="25"/>
        <v>93.676814988290403</v>
      </c>
      <c r="G77" s="107">
        <f t="shared" si="26"/>
        <v>85.185185185185176</v>
      </c>
      <c r="H77" s="107">
        <f t="shared" si="27"/>
        <v>77.477477477477478</v>
      </c>
      <c r="I77" s="107">
        <f t="shared" si="28"/>
        <v>66.273739358218734</v>
      </c>
      <c r="J77" s="167">
        <v>4270</v>
      </c>
      <c r="K77" s="104">
        <v>270</v>
      </c>
      <c r="L77" s="104">
        <v>1110</v>
      </c>
      <c r="M77" s="104">
        <v>15270</v>
      </c>
    </row>
    <row r="78" spans="1:16">
      <c r="A78" s="104" t="s">
        <v>73</v>
      </c>
      <c r="B78" s="104">
        <v>713</v>
      </c>
      <c r="C78" s="104">
        <v>102</v>
      </c>
      <c r="D78" s="104">
        <v>174</v>
      </c>
      <c r="E78" s="104">
        <v>1131</v>
      </c>
      <c r="F78" s="106">
        <f t="shared" si="25"/>
        <v>98.209366391184574</v>
      </c>
      <c r="G78" s="107">
        <f t="shared" si="26"/>
        <v>99.029126213592235</v>
      </c>
      <c r="H78" s="107">
        <f t="shared" si="27"/>
        <v>57.049180327868854</v>
      </c>
      <c r="I78" s="107">
        <f t="shared" si="28"/>
        <v>51.809436555199269</v>
      </c>
      <c r="J78" s="167">
        <v>7260</v>
      </c>
      <c r="K78" s="104">
        <v>1030</v>
      </c>
      <c r="L78" s="104">
        <v>3050</v>
      </c>
      <c r="M78" s="104">
        <v>21830</v>
      </c>
    </row>
    <row r="79" spans="1:16">
      <c r="A79" s="104" t="s">
        <v>74</v>
      </c>
      <c r="B79" s="104">
        <v>372</v>
      </c>
      <c r="C79" s="104">
        <v>31</v>
      </c>
      <c r="D79" s="104">
        <v>30</v>
      </c>
      <c r="E79" s="104">
        <v>392</v>
      </c>
      <c r="F79" s="106">
        <f t="shared" si="25"/>
        <v>110.38575667655786</v>
      </c>
      <c r="G79" s="107">
        <f t="shared" si="26"/>
        <v>101.63934426229508</v>
      </c>
      <c r="H79" s="107">
        <f t="shared" si="27"/>
        <v>75.949367088607602</v>
      </c>
      <c r="I79" s="107">
        <f t="shared" si="28"/>
        <v>59.125188536953239</v>
      </c>
      <c r="J79" s="167">
        <v>3370</v>
      </c>
      <c r="K79" s="104">
        <v>305</v>
      </c>
      <c r="L79" s="104">
        <v>395</v>
      </c>
      <c r="M79" s="104">
        <v>6630</v>
      </c>
    </row>
    <row r="80" spans="1:16">
      <c r="A80" s="104" t="s">
        <v>75</v>
      </c>
      <c r="B80" s="104">
        <v>554</v>
      </c>
      <c r="C80" s="104">
        <v>381</v>
      </c>
      <c r="D80" s="104">
        <v>535</v>
      </c>
      <c r="E80" s="104">
        <v>2157</v>
      </c>
      <c r="F80" s="106">
        <f t="shared" si="25"/>
        <v>67.070217917675549</v>
      </c>
      <c r="G80" s="107">
        <f t="shared" si="26"/>
        <v>74.705882352941174</v>
      </c>
      <c r="H80" s="107">
        <f t="shared" si="27"/>
        <v>53.233830845771145</v>
      </c>
      <c r="I80" s="107">
        <f t="shared" si="28"/>
        <v>47.997329773030707</v>
      </c>
      <c r="J80" s="167">
        <v>8260</v>
      </c>
      <c r="K80" s="104">
        <v>5100</v>
      </c>
      <c r="L80" s="104">
        <v>10050</v>
      </c>
      <c r="M80" s="104">
        <v>44940</v>
      </c>
    </row>
    <row r="81" spans="1:16">
      <c r="A81" s="104" t="s">
        <v>76</v>
      </c>
      <c r="B81" s="104">
        <v>549</v>
      </c>
      <c r="C81" s="104">
        <v>226</v>
      </c>
      <c r="D81" s="104">
        <v>224</v>
      </c>
      <c r="E81" s="104">
        <v>913</v>
      </c>
      <c r="F81" s="106">
        <f t="shared" si="25"/>
        <v>101.85528756957328</v>
      </c>
      <c r="G81" s="107">
        <f t="shared" si="26"/>
        <v>86.590038314176255</v>
      </c>
      <c r="H81" s="107">
        <f t="shared" si="27"/>
        <v>64.739884393063576</v>
      </c>
      <c r="I81" s="107">
        <f t="shared" si="28"/>
        <v>52.141633352370079</v>
      </c>
      <c r="J81" s="167">
        <v>5390</v>
      </c>
      <c r="K81" s="104">
        <v>2610</v>
      </c>
      <c r="L81" s="104">
        <v>3460</v>
      </c>
      <c r="M81" s="104">
        <v>17510</v>
      </c>
    </row>
    <row r="82" spans="1:16">
      <c r="A82" s="104" t="s">
        <v>77</v>
      </c>
      <c r="B82" s="104">
        <v>158</v>
      </c>
      <c r="C82" s="104">
        <v>7</v>
      </c>
      <c r="D82" s="104">
        <v>20</v>
      </c>
      <c r="E82" s="104">
        <v>316</v>
      </c>
      <c r="F82" s="106">
        <f t="shared" si="25"/>
        <v>106.04026845637583</v>
      </c>
      <c r="G82" s="107">
        <f t="shared" si="26"/>
        <v>43.75</v>
      </c>
      <c r="H82" s="107">
        <f t="shared" si="27"/>
        <v>86.956521739130437</v>
      </c>
      <c r="I82" s="107">
        <f t="shared" si="28"/>
        <v>61.359223300970868</v>
      </c>
      <c r="J82" s="167">
        <v>1490</v>
      </c>
      <c r="K82" s="104">
        <v>160</v>
      </c>
      <c r="L82" s="104">
        <v>230</v>
      </c>
      <c r="M82" s="104">
        <v>5150</v>
      </c>
    </row>
    <row r="83" spans="1:16">
      <c r="A83" s="104" t="s">
        <v>78</v>
      </c>
      <c r="B83" s="104">
        <v>296</v>
      </c>
      <c r="C83" s="104">
        <v>48</v>
      </c>
      <c r="D83" s="104">
        <v>87</v>
      </c>
      <c r="E83" s="104">
        <v>1119</v>
      </c>
      <c r="F83" s="106">
        <f t="shared" si="25"/>
        <v>99.663299663299668</v>
      </c>
      <c r="G83" s="107">
        <f t="shared" si="26"/>
        <v>109.09090909090908</v>
      </c>
      <c r="H83" s="107">
        <f t="shared" si="27"/>
        <v>64.444444444444443</v>
      </c>
      <c r="I83" s="107">
        <f t="shared" si="28"/>
        <v>58.190327613104529</v>
      </c>
      <c r="J83" s="167">
        <v>2970</v>
      </c>
      <c r="K83" s="104">
        <v>440</v>
      </c>
      <c r="L83" s="104">
        <v>1350</v>
      </c>
      <c r="M83" s="104">
        <v>19230</v>
      </c>
    </row>
    <row r="84" spans="1:16">
      <c r="A84" s="104" t="s">
        <v>79</v>
      </c>
      <c r="B84" s="104">
        <v>73</v>
      </c>
      <c r="C84" s="104">
        <v>11</v>
      </c>
      <c r="D84" s="104">
        <v>9</v>
      </c>
      <c r="E84" s="104">
        <v>281</v>
      </c>
      <c r="F84" s="106">
        <f t="shared" si="25"/>
        <v>94.805194805194816</v>
      </c>
      <c r="G84" s="107">
        <f t="shared" si="26"/>
        <v>137.5</v>
      </c>
      <c r="H84" s="107">
        <f t="shared" si="27"/>
        <v>33.333333333333336</v>
      </c>
      <c r="I84" s="107">
        <f t="shared" si="28"/>
        <v>60.822510822510822</v>
      </c>
      <c r="J84" s="167">
        <v>770</v>
      </c>
      <c r="K84" s="104">
        <v>80</v>
      </c>
      <c r="L84" s="104">
        <v>270</v>
      </c>
      <c r="M84" s="104">
        <v>4620</v>
      </c>
    </row>
    <row r="85" spans="1:16">
      <c r="A85" s="104" t="s">
        <v>80</v>
      </c>
      <c r="B85" s="104">
        <v>746</v>
      </c>
      <c r="C85" s="104">
        <v>270</v>
      </c>
      <c r="D85" s="104">
        <v>694</v>
      </c>
      <c r="E85" s="104">
        <v>4116</v>
      </c>
      <c r="F85" s="106">
        <f t="shared" si="25"/>
        <v>77.066115702479337</v>
      </c>
      <c r="G85" s="107">
        <f t="shared" si="26"/>
        <v>100</v>
      </c>
      <c r="H85" s="107">
        <f t="shared" si="27"/>
        <v>63.553113553113548</v>
      </c>
      <c r="I85" s="107">
        <f t="shared" si="28"/>
        <v>54.150769635574271</v>
      </c>
      <c r="J85" s="167">
        <v>9680</v>
      </c>
      <c r="K85" s="104">
        <v>2700</v>
      </c>
      <c r="L85" s="104">
        <v>10920</v>
      </c>
      <c r="M85" s="104">
        <v>76010</v>
      </c>
    </row>
    <row r="86" spans="1:16">
      <c r="A86" s="104" t="s">
        <v>81</v>
      </c>
      <c r="B86" s="104">
        <v>113</v>
      </c>
      <c r="C86" s="104">
        <v>20</v>
      </c>
      <c r="D86" s="104">
        <v>19</v>
      </c>
      <c r="E86" s="104">
        <v>487</v>
      </c>
      <c r="F86" s="106">
        <f t="shared" si="25"/>
        <v>125.55555555555556</v>
      </c>
      <c r="G86" s="107">
        <f t="shared" si="26"/>
        <v>190.47619047619045</v>
      </c>
      <c r="H86" s="107">
        <f t="shared" si="27"/>
        <v>45.238095238095234</v>
      </c>
      <c r="I86" s="107">
        <f t="shared" si="28"/>
        <v>60.799001248439446</v>
      </c>
      <c r="J86" s="167">
        <v>900</v>
      </c>
      <c r="K86" s="104">
        <v>105</v>
      </c>
      <c r="L86" s="104">
        <v>420</v>
      </c>
      <c r="M86" s="104">
        <v>8010</v>
      </c>
    </row>
    <row r="87" spans="1:16">
      <c r="A87" s="104" t="s">
        <v>82</v>
      </c>
      <c r="B87" s="104">
        <v>541</v>
      </c>
      <c r="C87" s="104">
        <v>132</v>
      </c>
      <c r="D87" s="104">
        <v>175</v>
      </c>
      <c r="E87" s="104">
        <v>2599</v>
      </c>
      <c r="F87" s="106">
        <f t="shared" si="25"/>
        <v>81.109445277361317</v>
      </c>
      <c r="G87" s="107">
        <f t="shared" si="26"/>
        <v>98.507462686567166</v>
      </c>
      <c r="H87" s="107">
        <f t="shared" si="27"/>
        <v>34.860557768924302</v>
      </c>
      <c r="I87" s="107">
        <f t="shared" si="28"/>
        <v>52.760860738936259</v>
      </c>
      <c r="J87" s="167">
        <v>6670</v>
      </c>
      <c r="K87" s="104">
        <v>1340</v>
      </c>
      <c r="L87" s="104">
        <v>5020</v>
      </c>
      <c r="M87" s="104">
        <v>49260</v>
      </c>
    </row>
    <row r="88" spans="1:16">
      <c r="A88" s="104" t="s">
        <v>50</v>
      </c>
      <c r="B88" s="104">
        <v>137</v>
      </c>
      <c r="C88" s="104">
        <v>60</v>
      </c>
      <c r="D88" s="104">
        <v>28</v>
      </c>
      <c r="E88" s="104">
        <v>172</v>
      </c>
      <c r="F88" s="204" t="s">
        <v>83</v>
      </c>
      <c r="G88" s="205" t="s">
        <v>83</v>
      </c>
      <c r="H88" s="205" t="s">
        <v>83</v>
      </c>
      <c r="I88" s="205" t="s">
        <v>83</v>
      </c>
      <c r="J88" s="207" t="s">
        <v>83</v>
      </c>
      <c r="K88" s="205" t="s">
        <v>83</v>
      </c>
      <c r="L88" s="205" t="s">
        <v>83</v>
      </c>
      <c r="M88" s="205" t="s">
        <v>83</v>
      </c>
    </row>
    <row r="89" spans="1:16">
      <c r="A89" s="169" t="s">
        <v>43</v>
      </c>
      <c r="B89" s="169">
        <v>14619</v>
      </c>
      <c r="C89" s="169">
        <v>6407</v>
      </c>
      <c r="D89" s="169">
        <v>8190</v>
      </c>
      <c r="E89" s="168">
        <v>29974</v>
      </c>
      <c r="F89" s="208">
        <f>B89/J89*1000</f>
        <v>94.541809480695846</v>
      </c>
      <c r="G89" s="208">
        <f>C89/K89*1000</f>
        <v>96.418359668924012</v>
      </c>
      <c r="H89" s="208">
        <f>D89/L89*1000</f>
        <v>57.192737430167597</v>
      </c>
      <c r="I89" s="209">
        <f>E89/M89*1000</f>
        <v>55.632064440691181</v>
      </c>
      <c r="J89" s="169">
        <v>154630</v>
      </c>
      <c r="K89" s="169">
        <v>66450</v>
      </c>
      <c r="L89" s="169">
        <v>143200</v>
      </c>
      <c r="M89" s="169">
        <v>538790</v>
      </c>
    </row>
    <row r="90" spans="1:16">
      <c r="A90" s="116" t="s">
        <v>353</v>
      </c>
      <c r="B90" s="59"/>
      <c r="C90" s="59"/>
      <c r="D90" s="59"/>
      <c r="E90" s="59"/>
      <c r="F90" s="59"/>
      <c r="G90" s="59"/>
      <c r="H90" s="59"/>
      <c r="I90" s="59"/>
      <c r="J90" s="59"/>
      <c r="K90" s="59"/>
      <c r="L90" s="59"/>
      <c r="M90" s="59"/>
      <c r="N90" s="59"/>
      <c r="O90" s="59"/>
      <c r="P90" s="59"/>
    </row>
    <row r="91" spans="1:16">
      <c r="A91" s="116" t="s">
        <v>354</v>
      </c>
      <c r="B91" s="59"/>
      <c r="C91" s="59"/>
      <c r="D91" s="59"/>
      <c r="E91" s="59"/>
      <c r="F91" s="59"/>
      <c r="G91" s="59"/>
      <c r="H91" s="59"/>
      <c r="I91" s="59"/>
      <c r="J91" s="59"/>
      <c r="K91" s="59"/>
      <c r="L91" s="59"/>
      <c r="M91" s="59"/>
      <c r="N91" s="59"/>
      <c r="O91" s="59"/>
      <c r="P91" s="59"/>
    </row>
    <row r="92" spans="1:16">
      <c r="A92" s="116" t="s">
        <v>365</v>
      </c>
      <c r="B92" s="59"/>
      <c r="C92" s="59"/>
      <c r="D92" s="59"/>
      <c r="E92" s="59"/>
      <c r="F92" s="59"/>
      <c r="G92" s="59"/>
      <c r="H92" s="59"/>
      <c r="I92" s="59"/>
      <c r="J92" s="59"/>
      <c r="K92" s="59"/>
      <c r="L92" s="59"/>
      <c r="M92" s="59"/>
      <c r="N92" s="59"/>
      <c r="O92" s="59"/>
      <c r="P92" s="59"/>
    </row>
    <row r="95" spans="1:16" s="41" customFormat="1" ht="15" customHeight="1">
      <c r="A95" s="103" t="str">
        <f>Contents!B20</f>
        <v>Table 12: Birth rate, by deprivation quintile and DHB of residence, 2013</v>
      </c>
    </row>
    <row r="96" spans="1:16">
      <c r="A96" s="390" t="s">
        <v>226</v>
      </c>
      <c r="B96" s="378" t="s">
        <v>27</v>
      </c>
      <c r="C96" s="378"/>
      <c r="D96" s="378"/>
      <c r="E96" s="378"/>
      <c r="F96" s="379"/>
      <c r="G96" s="397" t="s">
        <v>264</v>
      </c>
      <c r="H96" s="378"/>
      <c r="I96" s="378"/>
      <c r="J96" s="378"/>
      <c r="K96" s="379"/>
      <c r="L96" s="378" t="s">
        <v>46</v>
      </c>
      <c r="M96" s="378"/>
      <c r="N96" s="378"/>
      <c r="O96" s="378"/>
      <c r="P96" s="378"/>
    </row>
    <row r="97" spans="1:16">
      <c r="A97" s="383"/>
      <c r="B97" s="150" t="s">
        <v>379</v>
      </c>
      <c r="C97" s="150">
        <v>2</v>
      </c>
      <c r="D97" s="150">
        <v>3</v>
      </c>
      <c r="E97" s="150">
        <v>4</v>
      </c>
      <c r="F97" s="150" t="s">
        <v>378</v>
      </c>
      <c r="G97" s="214" t="s">
        <v>379</v>
      </c>
      <c r="H97" s="150">
        <v>2</v>
      </c>
      <c r="I97" s="150">
        <v>3</v>
      </c>
      <c r="J97" s="150">
        <v>4</v>
      </c>
      <c r="K97" s="185" t="s">
        <v>378</v>
      </c>
      <c r="L97" s="150" t="s">
        <v>379</v>
      </c>
      <c r="M97" s="150">
        <v>2</v>
      </c>
      <c r="N97" s="150">
        <v>3</v>
      </c>
      <c r="O97" s="150">
        <v>4</v>
      </c>
      <c r="P97" s="150" t="s">
        <v>378</v>
      </c>
    </row>
    <row r="98" spans="1:16">
      <c r="A98" s="104" t="s">
        <v>63</v>
      </c>
      <c r="B98" s="104">
        <v>10</v>
      </c>
      <c r="C98" s="104">
        <v>161</v>
      </c>
      <c r="D98" s="104">
        <v>257</v>
      </c>
      <c r="E98" s="104">
        <v>524</v>
      </c>
      <c r="F98" s="105">
        <v>1171</v>
      </c>
      <c r="G98" s="106">
        <f>B98/L98*1000</f>
        <v>5.9489374997788218</v>
      </c>
      <c r="H98" s="107">
        <f t="shared" ref="H98:K98" si="29">C98/M98*1000</f>
        <v>52.758299133719333</v>
      </c>
      <c r="I98" s="107">
        <f t="shared" si="29"/>
        <v>52.207904006322963</v>
      </c>
      <c r="J98" s="107">
        <f t="shared" si="29"/>
        <v>75.356035174844592</v>
      </c>
      <c r="K98" s="108">
        <f t="shared" si="29"/>
        <v>106.88113995507732</v>
      </c>
      <c r="L98" s="350">
        <v>1680.9724426205173</v>
      </c>
      <c r="M98" s="350">
        <v>3051.6525862961398</v>
      </c>
      <c r="N98" s="350">
        <v>4922.6262745364074</v>
      </c>
      <c r="O98" s="350">
        <v>6953.6567148761296</v>
      </c>
      <c r="P98" s="350">
        <v>10956.095719901354</v>
      </c>
    </row>
    <row r="99" spans="1:16">
      <c r="A99" s="104" t="s">
        <v>64</v>
      </c>
      <c r="B99" s="104">
        <v>1590</v>
      </c>
      <c r="C99" s="104">
        <v>1800</v>
      </c>
      <c r="D99" s="104">
        <v>1749</v>
      </c>
      <c r="E99" s="104">
        <v>1498</v>
      </c>
      <c r="F99" s="105">
        <v>1015</v>
      </c>
      <c r="G99" s="106">
        <f t="shared" ref="G99:G117" si="30">B99/L99*1000</f>
        <v>55.854748107556027</v>
      </c>
      <c r="H99" s="107">
        <f t="shared" ref="H99:H117" si="31">C99/M99*1000</f>
        <v>59.214256425857933</v>
      </c>
      <c r="I99" s="107">
        <f t="shared" ref="I99:I117" si="32">D99/N99*1000</f>
        <v>64.714787961264605</v>
      </c>
      <c r="J99" s="107">
        <f t="shared" ref="J99:J117" si="33">E99/O99*1000</f>
        <v>74.113065511078005</v>
      </c>
      <c r="K99" s="108">
        <f t="shared" ref="K99:K117" si="34">F99/P99*1000</f>
        <v>96.790230253788792</v>
      </c>
      <c r="L99" s="350">
        <v>28466.693591352978</v>
      </c>
      <c r="M99" s="350">
        <v>30398.084999239614</v>
      </c>
      <c r="N99" s="350">
        <v>27026.280315511096</v>
      </c>
      <c r="O99" s="350">
        <v>20212.360528739529</v>
      </c>
      <c r="P99" s="350">
        <v>10486.595572080154</v>
      </c>
    </row>
    <row r="100" spans="1:16">
      <c r="A100" s="104" t="s">
        <v>65</v>
      </c>
      <c r="B100" s="104">
        <v>867</v>
      </c>
      <c r="C100" s="104">
        <v>1265</v>
      </c>
      <c r="D100" s="104">
        <v>1335</v>
      </c>
      <c r="E100" s="104">
        <v>1033</v>
      </c>
      <c r="F100" s="105">
        <v>1741</v>
      </c>
      <c r="G100" s="106">
        <f t="shared" si="30"/>
        <v>40.028267530656329</v>
      </c>
      <c r="H100" s="107">
        <f t="shared" si="31"/>
        <v>51.295097913959651</v>
      </c>
      <c r="I100" s="107">
        <f t="shared" si="32"/>
        <v>59.174717173630832</v>
      </c>
      <c r="J100" s="107">
        <f t="shared" si="33"/>
        <v>49.664968209478459</v>
      </c>
      <c r="K100" s="108">
        <f t="shared" si="34"/>
        <v>76.833402725346545</v>
      </c>
      <c r="L100" s="350">
        <v>21659.693348856363</v>
      </c>
      <c r="M100" s="350">
        <v>24661.225954220041</v>
      </c>
      <c r="N100" s="350">
        <v>22560.31061513711</v>
      </c>
      <c r="O100" s="350">
        <v>20799.36899673388</v>
      </c>
      <c r="P100" s="350">
        <v>22659.41554382912</v>
      </c>
    </row>
    <row r="101" spans="1:16">
      <c r="A101" s="104" t="s">
        <v>66</v>
      </c>
      <c r="B101" s="104">
        <v>789</v>
      </c>
      <c r="C101" s="104">
        <v>780</v>
      </c>
      <c r="D101" s="104">
        <v>760</v>
      </c>
      <c r="E101" s="104">
        <v>1076</v>
      </c>
      <c r="F101" s="105">
        <v>4739</v>
      </c>
      <c r="G101" s="106">
        <f t="shared" si="30"/>
        <v>47.545513181323663</v>
      </c>
      <c r="H101" s="107">
        <f t="shared" si="31"/>
        <v>45.283489894024648</v>
      </c>
      <c r="I101" s="107">
        <f t="shared" si="32"/>
        <v>51.862569991632604</v>
      </c>
      <c r="J101" s="107">
        <f t="shared" si="33"/>
        <v>61.398264405052281</v>
      </c>
      <c r="K101" s="108">
        <f t="shared" si="34"/>
        <v>114.96421351665518</v>
      </c>
      <c r="L101" s="350">
        <v>16594.625806035612</v>
      </c>
      <c r="M101" s="350">
        <v>17224.820830404336</v>
      </c>
      <c r="N101" s="350">
        <v>14654.113749523342</v>
      </c>
      <c r="O101" s="350">
        <v>17524.925344819017</v>
      </c>
      <c r="P101" s="350">
        <v>41221.52324656619</v>
      </c>
    </row>
    <row r="102" spans="1:16">
      <c r="A102" s="104" t="s">
        <v>67</v>
      </c>
      <c r="B102" s="104">
        <v>559</v>
      </c>
      <c r="C102" s="104">
        <v>380</v>
      </c>
      <c r="D102" s="104">
        <v>1012</v>
      </c>
      <c r="E102" s="104">
        <v>1511</v>
      </c>
      <c r="F102" s="105">
        <v>1766</v>
      </c>
      <c r="G102" s="106">
        <f t="shared" si="30"/>
        <v>52.731733844025399</v>
      </c>
      <c r="H102" s="107">
        <f t="shared" si="31"/>
        <v>35.544676076681519</v>
      </c>
      <c r="I102" s="107">
        <f t="shared" si="32"/>
        <v>66.618016473186188</v>
      </c>
      <c r="J102" s="107">
        <f t="shared" si="33"/>
        <v>81.450455591314153</v>
      </c>
      <c r="K102" s="108">
        <f t="shared" si="34"/>
        <v>89.593919946841069</v>
      </c>
      <c r="L102" s="350">
        <v>10600.827229642397</v>
      </c>
      <c r="M102" s="350">
        <v>10690.771219302025</v>
      </c>
      <c r="N102" s="350">
        <v>15191.085738905644</v>
      </c>
      <c r="O102" s="350">
        <v>18551.154674709178</v>
      </c>
      <c r="P102" s="350">
        <v>19711.158983196896</v>
      </c>
    </row>
    <row r="103" spans="1:16">
      <c r="A103" s="104" t="s">
        <v>68</v>
      </c>
      <c r="B103" s="104">
        <v>40</v>
      </c>
      <c r="C103" s="104">
        <v>190</v>
      </c>
      <c r="D103" s="104">
        <v>134</v>
      </c>
      <c r="E103" s="104">
        <v>302</v>
      </c>
      <c r="F103" s="105">
        <v>754</v>
      </c>
      <c r="G103" s="106">
        <f t="shared" si="30"/>
        <v>21.97211596218899</v>
      </c>
      <c r="H103" s="107">
        <f t="shared" si="31"/>
        <v>57.21428602376961</v>
      </c>
      <c r="I103" s="107">
        <f t="shared" si="32"/>
        <v>47.338511274220771</v>
      </c>
      <c r="J103" s="107">
        <f t="shared" si="33"/>
        <v>73.283311627777067</v>
      </c>
      <c r="K103" s="108">
        <f t="shared" si="34"/>
        <v>101.04529616724739</v>
      </c>
      <c r="L103" s="350">
        <v>1820.4892086330935</v>
      </c>
      <c r="M103" s="350">
        <v>3320.8489208633091</v>
      </c>
      <c r="N103" s="350">
        <v>2830.6762589928057</v>
      </c>
      <c r="O103" s="350">
        <v>4120.9928057553952</v>
      </c>
      <c r="P103" s="350">
        <v>7462</v>
      </c>
    </row>
    <row r="104" spans="1:16">
      <c r="A104" s="104" t="s">
        <v>69</v>
      </c>
      <c r="B104" s="104">
        <v>133</v>
      </c>
      <c r="C104" s="104">
        <v>255</v>
      </c>
      <c r="D104" s="104">
        <v>588</v>
      </c>
      <c r="E104" s="104">
        <v>879</v>
      </c>
      <c r="F104" s="105">
        <v>900</v>
      </c>
      <c r="G104" s="106">
        <f t="shared" si="30"/>
        <v>32.735174078020691</v>
      </c>
      <c r="H104" s="107">
        <f t="shared" si="31"/>
        <v>41.771861186368817</v>
      </c>
      <c r="I104" s="107">
        <f t="shared" si="32"/>
        <v>72.092194628955525</v>
      </c>
      <c r="J104" s="107">
        <f t="shared" si="33"/>
        <v>94.438653917033761</v>
      </c>
      <c r="K104" s="108">
        <f t="shared" si="34"/>
        <v>87.560224133960247</v>
      </c>
      <c r="L104" s="350">
        <v>4062.9079803580426</v>
      </c>
      <c r="M104" s="350">
        <v>6104.5879392899242</v>
      </c>
      <c r="N104" s="350">
        <v>8156.2227787116399</v>
      </c>
      <c r="O104" s="350">
        <v>9307.6294879448305</v>
      </c>
      <c r="P104" s="350">
        <v>10278.639746548282</v>
      </c>
    </row>
    <row r="105" spans="1:16">
      <c r="A105" s="104" t="s">
        <v>70</v>
      </c>
      <c r="B105" s="104">
        <v>27</v>
      </c>
      <c r="C105" s="104">
        <v>59</v>
      </c>
      <c r="D105" s="104">
        <v>93</v>
      </c>
      <c r="E105" s="104">
        <v>35</v>
      </c>
      <c r="F105" s="105">
        <v>495</v>
      </c>
      <c r="G105" s="106">
        <f t="shared" si="30"/>
        <v>35.989530318452815</v>
      </c>
      <c r="H105" s="107">
        <f t="shared" si="31"/>
        <v>70.624850371079731</v>
      </c>
      <c r="I105" s="107">
        <f t="shared" si="32"/>
        <v>94.83813549894316</v>
      </c>
      <c r="J105" s="107">
        <f t="shared" si="33"/>
        <v>19.218865437990459</v>
      </c>
      <c r="K105" s="108">
        <f t="shared" si="34"/>
        <v>108.96625148090037</v>
      </c>
      <c r="L105" s="350">
        <v>750.21818181818185</v>
      </c>
      <c r="M105" s="350">
        <v>835.4</v>
      </c>
      <c r="N105" s="350">
        <v>980.61818181818182</v>
      </c>
      <c r="O105" s="350">
        <v>1821.1272727272726</v>
      </c>
      <c r="P105" s="350">
        <v>4542.6909090909094</v>
      </c>
    </row>
    <row r="106" spans="1:16">
      <c r="A106" s="104" t="s">
        <v>71</v>
      </c>
      <c r="B106" s="104">
        <v>147</v>
      </c>
      <c r="C106" s="104">
        <v>316</v>
      </c>
      <c r="D106" s="104">
        <v>190</v>
      </c>
      <c r="E106" s="104">
        <v>493</v>
      </c>
      <c r="F106" s="105">
        <v>1012</v>
      </c>
      <c r="G106" s="106">
        <f t="shared" si="30"/>
        <v>41.633035049753502</v>
      </c>
      <c r="H106" s="107">
        <f t="shared" si="31"/>
        <v>86.795194614308954</v>
      </c>
      <c r="I106" s="107">
        <f t="shared" si="32"/>
        <v>35.707649427067203</v>
      </c>
      <c r="J106" s="107">
        <f t="shared" si="33"/>
        <v>68.843407405254311</v>
      </c>
      <c r="K106" s="108">
        <f t="shared" si="34"/>
        <v>116.84227180511137</v>
      </c>
      <c r="L106" s="350">
        <v>3530.8499566348655</v>
      </c>
      <c r="M106" s="350">
        <v>3640.7545533391153</v>
      </c>
      <c r="N106" s="350">
        <v>5320.9887250650481</v>
      </c>
      <c r="O106" s="350">
        <v>7161.1795316565485</v>
      </c>
      <c r="P106" s="350">
        <v>8661.248915871638</v>
      </c>
    </row>
    <row r="107" spans="1:16">
      <c r="A107" s="104" t="s">
        <v>72</v>
      </c>
      <c r="B107" s="104">
        <v>168</v>
      </c>
      <c r="C107" s="104">
        <v>111</v>
      </c>
      <c r="D107" s="104">
        <v>575</v>
      </c>
      <c r="E107" s="104">
        <v>407</v>
      </c>
      <c r="F107" s="105">
        <v>260</v>
      </c>
      <c r="G107" s="106">
        <f t="shared" si="30"/>
        <v>64.86486486486487</v>
      </c>
      <c r="H107" s="107">
        <f t="shared" si="31"/>
        <v>23.974082073434126</v>
      </c>
      <c r="I107" s="107">
        <f t="shared" si="32"/>
        <v>112.74509803921569</v>
      </c>
      <c r="J107" s="107">
        <f t="shared" si="33"/>
        <v>75.932835820895519</v>
      </c>
      <c r="K107" s="108">
        <f t="shared" si="34"/>
        <v>81.504702194357364</v>
      </c>
      <c r="L107" s="350">
        <v>2590</v>
      </c>
      <c r="M107" s="350">
        <v>4630</v>
      </c>
      <c r="N107" s="350">
        <v>5100</v>
      </c>
      <c r="O107" s="350">
        <v>5360</v>
      </c>
      <c r="P107" s="350">
        <v>3190</v>
      </c>
    </row>
    <row r="108" spans="1:16">
      <c r="A108" s="104" t="s">
        <v>73</v>
      </c>
      <c r="B108" s="104">
        <v>99</v>
      </c>
      <c r="C108" s="104">
        <v>301</v>
      </c>
      <c r="D108" s="104">
        <v>385</v>
      </c>
      <c r="E108" s="104">
        <v>426</v>
      </c>
      <c r="F108" s="105">
        <v>909</v>
      </c>
      <c r="G108" s="106">
        <f t="shared" si="30"/>
        <v>24.50001623851125</v>
      </c>
      <c r="H108" s="107">
        <f t="shared" si="31"/>
        <v>64.167613207177681</v>
      </c>
      <c r="I108" s="107">
        <f t="shared" si="32"/>
        <v>51.948902834638972</v>
      </c>
      <c r="J108" s="107">
        <f t="shared" si="33"/>
        <v>49.015893085078531</v>
      </c>
      <c r="K108" s="108">
        <f t="shared" si="34"/>
        <v>108.58705467254167</v>
      </c>
      <c r="L108" s="350">
        <v>4040.8136482939635</v>
      </c>
      <c r="M108" s="350">
        <v>4690.8398950131232</v>
      </c>
      <c r="N108" s="350">
        <v>7411.1286089238847</v>
      </c>
      <c r="O108" s="350">
        <v>8691.058617672792</v>
      </c>
      <c r="P108" s="350">
        <v>8371.1636045494306</v>
      </c>
    </row>
    <row r="109" spans="1:16">
      <c r="A109" s="104" t="s">
        <v>74</v>
      </c>
      <c r="B109" s="104">
        <v>8</v>
      </c>
      <c r="C109" s="104">
        <v>64</v>
      </c>
      <c r="D109" s="104">
        <v>73</v>
      </c>
      <c r="E109" s="104">
        <v>246</v>
      </c>
      <c r="F109" s="105">
        <v>434</v>
      </c>
      <c r="G109" s="106">
        <f t="shared" si="30"/>
        <v>11.76470588235294</v>
      </c>
      <c r="H109" s="107">
        <f t="shared" si="31"/>
        <v>69.565217391304344</v>
      </c>
      <c r="I109" s="107">
        <f t="shared" si="32"/>
        <v>37.628865979381445</v>
      </c>
      <c r="J109" s="107">
        <f t="shared" si="33"/>
        <v>83.389830508474574</v>
      </c>
      <c r="K109" s="108">
        <f t="shared" si="34"/>
        <v>103.5799522673031</v>
      </c>
      <c r="L109" s="350">
        <v>680</v>
      </c>
      <c r="M109" s="350">
        <v>920</v>
      </c>
      <c r="N109" s="350">
        <v>1940</v>
      </c>
      <c r="O109" s="350">
        <v>2950</v>
      </c>
      <c r="P109" s="350">
        <v>4190</v>
      </c>
    </row>
    <row r="110" spans="1:16">
      <c r="A110" s="104" t="s">
        <v>75</v>
      </c>
      <c r="B110" s="104">
        <v>1140</v>
      </c>
      <c r="C110" s="104">
        <v>636</v>
      </c>
      <c r="D110" s="104">
        <v>640</v>
      </c>
      <c r="E110" s="104">
        <v>685</v>
      </c>
      <c r="F110" s="105">
        <v>526</v>
      </c>
      <c r="G110" s="106">
        <f t="shared" si="30"/>
        <v>62.013285956902479</v>
      </c>
      <c r="H110" s="107">
        <f t="shared" si="31"/>
        <v>41.294967538502164</v>
      </c>
      <c r="I110" s="107">
        <f t="shared" si="32"/>
        <v>47.904005017021973</v>
      </c>
      <c r="J110" s="107">
        <f t="shared" si="33"/>
        <v>57.860656313097486</v>
      </c>
      <c r="K110" s="108">
        <f t="shared" si="34"/>
        <v>56.216909649118854</v>
      </c>
      <c r="L110" s="350">
        <v>18383.157454231154</v>
      </c>
      <c r="M110" s="350">
        <v>15401.392419233967</v>
      </c>
      <c r="N110" s="350">
        <v>13360.052041005456</v>
      </c>
      <c r="O110" s="350">
        <v>11838.787245918978</v>
      </c>
      <c r="P110" s="350">
        <v>9356.6153544024382</v>
      </c>
    </row>
    <row r="111" spans="1:16">
      <c r="A111" s="104" t="s">
        <v>76</v>
      </c>
      <c r="B111" s="104">
        <v>339</v>
      </c>
      <c r="C111" s="104">
        <v>202</v>
      </c>
      <c r="D111" s="104">
        <v>343</v>
      </c>
      <c r="E111" s="104">
        <v>643</v>
      </c>
      <c r="F111" s="105">
        <v>385</v>
      </c>
      <c r="G111" s="106">
        <f t="shared" si="30"/>
        <v>56.5</v>
      </c>
      <c r="H111" s="107">
        <f t="shared" si="31"/>
        <v>40.890688259109311</v>
      </c>
      <c r="I111" s="107">
        <f t="shared" si="32"/>
        <v>61.140819964349376</v>
      </c>
      <c r="J111" s="107">
        <f t="shared" si="33"/>
        <v>103.70967741935485</v>
      </c>
      <c r="K111" s="108">
        <f t="shared" si="34"/>
        <v>61.996779388083731</v>
      </c>
      <c r="L111" s="350">
        <v>6000</v>
      </c>
      <c r="M111" s="350">
        <v>4940</v>
      </c>
      <c r="N111" s="350">
        <v>5610</v>
      </c>
      <c r="O111" s="350">
        <v>6200</v>
      </c>
      <c r="P111" s="350">
        <v>6210</v>
      </c>
    </row>
    <row r="112" spans="1:16">
      <c r="A112" s="104" t="s">
        <v>77</v>
      </c>
      <c r="B112" s="104">
        <v>48</v>
      </c>
      <c r="C112" s="104">
        <v>52</v>
      </c>
      <c r="D112" s="104">
        <v>47</v>
      </c>
      <c r="E112" s="104">
        <v>234</v>
      </c>
      <c r="F112" s="105">
        <v>120</v>
      </c>
      <c r="G112" s="106">
        <f t="shared" si="30"/>
        <v>48.979591836734691</v>
      </c>
      <c r="H112" s="107">
        <f t="shared" si="31"/>
        <v>40.625</v>
      </c>
      <c r="I112" s="107">
        <f t="shared" si="32"/>
        <v>39.166666666666671</v>
      </c>
      <c r="J112" s="107">
        <f t="shared" si="33"/>
        <v>117.58793969849246</v>
      </c>
      <c r="K112" s="108">
        <f t="shared" si="34"/>
        <v>75</v>
      </c>
      <c r="L112" s="350">
        <v>980</v>
      </c>
      <c r="M112" s="350">
        <v>1280</v>
      </c>
      <c r="N112" s="350">
        <v>1200</v>
      </c>
      <c r="O112" s="350">
        <v>1990</v>
      </c>
      <c r="P112" s="350">
        <v>1600</v>
      </c>
    </row>
    <row r="113" spans="1:16">
      <c r="A113" s="104" t="s">
        <v>78</v>
      </c>
      <c r="B113" s="104">
        <v>106</v>
      </c>
      <c r="C113" s="104">
        <v>461</v>
      </c>
      <c r="D113" s="104">
        <v>305</v>
      </c>
      <c r="E113" s="104">
        <v>580</v>
      </c>
      <c r="F113" s="105">
        <v>98</v>
      </c>
      <c r="G113" s="106">
        <f t="shared" si="30"/>
        <v>28.235992886380664</v>
      </c>
      <c r="H113" s="107">
        <f t="shared" si="31"/>
        <v>82.678034003397954</v>
      </c>
      <c r="I113" s="107">
        <f t="shared" si="32"/>
        <v>47.681202823688835</v>
      </c>
      <c r="J113" s="107">
        <f t="shared" si="33"/>
        <v>99.896771268742597</v>
      </c>
      <c r="K113" s="108">
        <f t="shared" si="34"/>
        <v>39.005159295433593</v>
      </c>
      <c r="L113" s="350">
        <v>3754.0737606265652</v>
      </c>
      <c r="M113" s="350">
        <v>5575.8461791804757</v>
      </c>
      <c r="N113" s="350">
        <v>6396.6507121852801</v>
      </c>
      <c r="O113" s="350">
        <v>5805.993453378811</v>
      </c>
      <c r="P113" s="350">
        <v>2512.4881367033167</v>
      </c>
    </row>
    <row r="114" spans="1:16">
      <c r="A114" s="104" t="s">
        <v>79</v>
      </c>
      <c r="B114" s="104">
        <v>24</v>
      </c>
      <c r="C114" s="104">
        <v>74</v>
      </c>
      <c r="D114" s="104">
        <v>67</v>
      </c>
      <c r="E114" s="104">
        <v>168</v>
      </c>
      <c r="F114" s="105">
        <v>41</v>
      </c>
      <c r="G114" s="106">
        <f t="shared" si="30"/>
        <v>46.153846153846153</v>
      </c>
      <c r="H114" s="107">
        <f t="shared" si="31"/>
        <v>69.811320754716974</v>
      </c>
      <c r="I114" s="107">
        <f t="shared" si="32"/>
        <v>33.838383838383841</v>
      </c>
      <c r="J114" s="107">
        <f t="shared" si="33"/>
        <v>104.34782608695652</v>
      </c>
      <c r="K114" s="108">
        <f t="shared" si="34"/>
        <v>72.56637168141593</v>
      </c>
      <c r="L114" s="350">
        <v>520</v>
      </c>
      <c r="M114" s="350">
        <v>1060</v>
      </c>
      <c r="N114" s="350">
        <v>1980</v>
      </c>
      <c r="O114" s="350">
        <v>1610</v>
      </c>
      <c r="P114" s="350">
        <v>565</v>
      </c>
    </row>
    <row r="115" spans="1:16">
      <c r="A115" s="104" t="s">
        <v>80</v>
      </c>
      <c r="B115" s="104">
        <v>1279</v>
      </c>
      <c r="C115" s="104">
        <v>1305</v>
      </c>
      <c r="D115" s="104">
        <v>1026</v>
      </c>
      <c r="E115" s="104">
        <v>1755</v>
      </c>
      <c r="F115" s="105">
        <v>462</v>
      </c>
      <c r="G115" s="106">
        <f t="shared" si="30"/>
        <v>46.709930287855173</v>
      </c>
      <c r="H115" s="107">
        <f t="shared" si="31"/>
        <v>60.779257757637914</v>
      </c>
      <c r="I115" s="107">
        <f t="shared" si="32"/>
        <v>49.041764693635358</v>
      </c>
      <c r="J115" s="107">
        <f t="shared" si="33"/>
        <v>90.976199545027285</v>
      </c>
      <c r="K115" s="108">
        <f t="shared" si="34"/>
        <v>45.248008645686078</v>
      </c>
      <c r="L115" s="350">
        <v>27381.757842883071</v>
      </c>
      <c r="M115" s="350">
        <v>21471.140782991963</v>
      </c>
      <c r="N115" s="350">
        <v>20920.943738656988</v>
      </c>
      <c r="O115" s="350">
        <v>19290.759657765102</v>
      </c>
      <c r="P115" s="350">
        <v>10210.394088669951</v>
      </c>
    </row>
    <row r="116" spans="1:16">
      <c r="A116" s="104" t="s">
        <v>81</v>
      </c>
      <c r="B116" s="104">
        <v>74</v>
      </c>
      <c r="C116" s="104">
        <v>98</v>
      </c>
      <c r="D116" s="104">
        <v>221</v>
      </c>
      <c r="E116" s="104">
        <v>177</v>
      </c>
      <c r="F116" s="105">
        <v>69</v>
      </c>
      <c r="G116" s="106">
        <f t="shared" si="30"/>
        <v>48.684210526315788</v>
      </c>
      <c r="H116" s="107">
        <f t="shared" si="31"/>
        <v>42.424242424242429</v>
      </c>
      <c r="I116" s="107">
        <f t="shared" si="32"/>
        <v>88.755020080321287</v>
      </c>
      <c r="J116" s="107">
        <f t="shared" si="33"/>
        <v>81.192660550458726</v>
      </c>
      <c r="K116" s="108">
        <f t="shared" si="34"/>
        <v>73.40425531914893</v>
      </c>
      <c r="L116" s="350">
        <v>1520</v>
      </c>
      <c r="M116" s="350">
        <v>2310</v>
      </c>
      <c r="N116" s="350">
        <v>2490</v>
      </c>
      <c r="O116" s="350">
        <v>2180</v>
      </c>
      <c r="P116" s="350">
        <v>940</v>
      </c>
    </row>
    <row r="117" spans="1:16">
      <c r="A117" s="104" t="s">
        <v>82</v>
      </c>
      <c r="B117" s="104">
        <v>731</v>
      </c>
      <c r="C117" s="104">
        <v>744</v>
      </c>
      <c r="D117" s="104">
        <v>834</v>
      </c>
      <c r="E117" s="104">
        <v>739</v>
      </c>
      <c r="F117" s="105">
        <v>399</v>
      </c>
      <c r="G117" s="106">
        <f t="shared" si="30"/>
        <v>57.501413189422635</v>
      </c>
      <c r="H117" s="107">
        <f t="shared" si="31"/>
        <v>53.941891298523672</v>
      </c>
      <c r="I117" s="107">
        <f t="shared" si="32"/>
        <v>67.301298944905326</v>
      </c>
      <c r="J117" s="107">
        <f t="shared" si="33"/>
        <v>53.660579867125691</v>
      </c>
      <c r="K117" s="108">
        <f t="shared" si="34"/>
        <v>41.472396752654966</v>
      </c>
      <c r="L117" s="350">
        <v>12712.731034834238</v>
      </c>
      <c r="M117" s="350">
        <v>13792.619837568847</v>
      </c>
      <c r="N117" s="350">
        <v>12392.034226304237</v>
      </c>
      <c r="O117" s="350">
        <v>13771.748308160508</v>
      </c>
      <c r="P117" s="350">
        <v>9620.8570336474932</v>
      </c>
    </row>
    <row r="118" spans="1:16">
      <c r="A118" s="110" t="s">
        <v>50</v>
      </c>
      <c r="B118" s="104">
        <v>0</v>
      </c>
      <c r="C118" s="104">
        <v>0</v>
      </c>
      <c r="D118" s="104">
        <v>0</v>
      </c>
      <c r="E118" s="104">
        <v>0</v>
      </c>
      <c r="F118" s="105">
        <v>0</v>
      </c>
      <c r="G118" s="204" t="s">
        <v>83</v>
      </c>
      <c r="H118" s="205" t="s">
        <v>83</v>
      </c>
      <c r="I118" s="205" t="s">
        <v>83</v>
      </c>
      <c r="J118" s="205" t="s">
        <v>83</v>
      </c>
      <c r="K118" s="206" t="s">
        <v>83</v>
      </c>
      <c r="L118" s="351" t="s">
        <v>83</v>
      </c>
      <c r="M118" s="351" t="s">
        <v>83</v>
      </c>
      <c r="N118" s="351" t="s">
        <v>83</v>
      </c>
      <c r="O118" s="351" t="s">
        <v>83</v>
      </c>
      <c r="P118" s="351" t="s">
        <v>83</v>
      </c>
    </row>
    <row r="119" spans="1:16">
      <c r="A119" s="169" t="s">
        <v>43</v>
      </c>
      <c r="B119" s="169">
        <v>8178</v>
      </c>
      <c r="C119" s="169">
        <v>9254</v>
      </c>
      <c r="D119" s="169">
        <v>10634</v>
      </c>
      <c r="E119" s="169">
        <v>13411</v>
      </c>
      <c r="F119" s="168">
        <v>17296</v>
      </c>
      <c r="G119" s="213">
        <f t="shared" ref="G119" si="35">B119/L119*1000</f>
        <v>48.757027896049735</v>
      </c>
      <c r="H119" s="208">
        <f t="shared" ref="H119" si="36">C119/M119*1000</f>
        <v>52.58739264952451</v>
      </c>
      <c r="I119" s="208">
        <f t="shared" ref="I119" si="37">D119/N119*1000</f>
        <v>58.951333240523347</v>
      </c>
      <c r="J119" s="208">
        <f t="shared" ref="J119" si="38">E119/O119*1000</f>
        <v>72.036770332549395</v>
      </c>
      <c r="K119" s="209">
        <f t="shared" ref="K119" si="39">F119/P119*1000</f>
        <v>89.704100948189506</v>
      </c>
      <c r="L119" s="352">
        <v>167729.66591473835</v>
      </c>
      <c r="M119" s="352">
        <v>175973.73693110215</v>
      </c>
      <c r="N119" s="352">
        <v>180386.08145829267</v>
      </c>
      <c r="O119" s="352">
        <v>186168.81265067376</v>
      </c>
      <c r="P119" s="352">
        <v>192811.69776161815</v>
      </c>
    </row>
    <row r="120" spans="1:16">
      <c r="A120" s="116" t="s">
        <v>353</v>
      </c>
      <c r="N120" s="59"/>
      <c r="O120" s="59"/>
      <c r="P120" s="59"/>
    </row>
    <row r="121" spans="1:16">
      <c r="A121" s="116" t="s">
        <v>357</v>
      </c>
    </row>
    <row r="122" spans="1:16">
      <c r="A122" s="396" t="s">
        <v>366</v>
      </c>
      <c r="B122" s="396"/>
      <c r="C122" s="396"/>
      <c r="D122" s="396"/>
      <c r="E122" s="396"/>
      <c r="F122" s="396"/>
      <c r="G122" s="396"/>
      <c r="H122" s="396"/>
      <c r="I122" s="396"/>
      <c r="J122" s="396"/>
      <c r="K122" s="396"/>
      <c r="L122" s="396"/>
      <c r="M122" s="396"/>
    </row>
  </sheetData>
  <mergeCells count="17">
    <mergeCell ref="A66:A67"/>
    <mergeCell ref="A122:M122"/>
    <mergeCell ref="A96:A97"/>
    <mergeCell ref="B96:F96"/>
    <mergeCell ref="G96:K96"/>
    <mergeCell ref="L96:P96"/>
    <mergeCell ref="J66:M66"/>
    <mergeCell ref="F66:I66"/>
    <mergeCell ref="B66:E66"/>
    <mergeCell ref="B6:F6"/>
    <mergeCell ref="G6:K6"/>
    <mergeCell ref="L6:P6"/>
    <mergeCell ref="A6:A7"/>
    <mergeCell ref="A36:A37"/>
    <mergeCell ref="B36:G36"/>
    <mergeCell ref="H36:M36"/>
    <mergeCell ref="N36:S3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0" fitToHeight="0" orientation="landscape" r:id="rId1"/>
  <headerFooter>
    <oddFooter>&amp;L&amp;8&amp;K01+022Maternity Tables 2013&amp;R&amp;8&amp;K01+022Page &amp;P of &amp;N</oddFooter>
  </headerFooter>
  <rowBreaks count="3" manualBreakCount="3">
    <brk id="33" max="16383" man="1"/>
    <brk id="63" max="16383" man="1"/>
    <brk id="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Normal="100" workbookViewId="0">
      <pane ySplit="3" topLeftCell="A4" activePane="bottomLeft" state="frozen"/>
      <selection activeCell="B103" sqref="B103"/>
      <selection pane="bottomLeft" activeCell="A3" sqref="A3"/>
    </sheetView>
  </sheetViews>
  <sheetFormatPr defaultRowHeight="12"/>
  <cols>
    <col min="1" max="1" width="15.85546875" style="79" customWidth="1"/>
    <col min="2" max="16384" width="9.140625" style="79"/>
  </cols>
  <sheetData>
    <row r="1" spans="1:14">
      <c r="A1" s="334" t="s">
        <v>26</v>
      </c>
      <c r="B1" s="162"/>
      <c r="C1" s="334" t="s">
        <v>36</v>
      </c>
      <c r="D1" s="162"/>
      <c r="E1" s="162"/>
    </row>
    <row r="2" spans="1:14" ht="10.5" customHeight="1"/>
    <row r="3" spans="1:14" ht="19.5">
      <c r="A3" s="20" t="s">
        <v>125</v>
      </c>
    </row>
    <row r="5" spans="1:14" s="41" customFormat="1" ht="15" customHeight="1">
      <c r="A5" s="103" t="str">
        <f>Contents!B21</f>
        <v>Table 13: Number and percentage of women giving birth, by number of previous births (parity), 2008−2013</v>
      </c>
    </row>
    <row r="6" spans="1:14">
      <c r="A6" s="401" t="s">
        <v>39</v>
      </c>
      <c r="B6" s="402" t="s">
        <v>27</v>
      </c>
      <c r="C6" s="402"/>
      <c r="D6" s="402"/>
      <c r="E6" s="402"/>
      <c r="F6" s="402"/>
      <c r="G6" s="402"/>
      <c r="H6" s="403"/>
      <c r="I6" s="402" t="s">
        <v>288</v>
      </c>
      <c r="J6" s="402"/>
      <c r="K6" s="402"/>
      <c r="L6" s="402"/>
      <c r="M6" s="402"/>
    </row>
    <row r="7" spans="1:14">
      <c r="A7" s="395"/>
      <c r="B7" s="270">
        <v>0</v>
      </c>
      <c r="C7" s="270">
        <v>1</v>
      </c>
      <c r="D7" s="270">
        <v>2</v>
      </c>
      <c r="E7" s="270">
        <v>3</v>
      </c>
      <c r="F7" s="270" t="s">
        <v>85</v>
      </c>
      <c r="G7" s="270" t="s">
        <v>50</v>
      </c>
      <c r="H7" s="345" t="s">
        <v>43</v>
      </c>
      <c r="I7" s="270">
        <f>B7</f>
        <v>0</v>
      </c>
      <c r="J7" s="270">
        <f t="shared" ref="J7:M7" si="0">C7</f>
        <v>1</v>
      </c>
      <c r="K7" s="270">
        <f t="shared" si="0"/>
        <v>2</v>
      </c>
      <c r="L7" s="270">
        <f t="shared" si="0"/>
        <v>3</v>
      </c>
      <c r="M7" s="270" t="str">
        <f t="shared" si="0"/>
        <v>4+</v>
      </c>
    </row>
    <row r="8" spans="1:14">
      <c r="A8" s="174">
        <v>2008</v>
      </c>
      <c r="B8" s="172">
        <v>21955</v>
      </c>
      <c r="C8" s="172">
        <v>17271</v>
      </c>
      <c r="D8" s="172">
        <v>7889</v>
      </c>
      <c r="E8" s="172">
        <v>3120</v>
      </c>
      <c r="F8" s="172">
        <v>2474</v>
      </c>
      <c r="G8" s="172">
        <v>27</v>
      </c>
      <c r="H8" s="191">
        <v>52736</v>
      </c>
      <c r="I8" s="219">
        <f>B8/($H8-$G8)*100</f>
        <v>41.653228101462744</v>
      </c>
      <c r="J8" s="219">
        <f t="shared" ref="J8:M8" si="1">C8/($H8-$G8)*100</f>
        <v>32.76670018402929</v>
      </c>
      <c r="K8" s="219">
        <f t="shared" si="1"/>
        <v>14.967083420288754</v>
      </c>
      <c r="L8" s="219">
        <f t="shared" si="1"/>
        <v>5.9192927204082793</v>
      </c>
      <c r="M8" s="219">
        <f t="shared" si="1"/>
        <v>4.6936955738109241</v>
      </c>
    </row>
    <row r="9" spans="1:14">
      <c r="A9" s="174">
        <v>2009</v>
      </c>
      <c r="B9" s="172">
        <v>21840</v>
      </c>
      <c r="C9" s="172">
        <v>17597</v>
      </c>
      <c r="D9" s="172">
        <v>8011</v>
      </c>
      <c r="E9" s="172">
        <v>3016</v>
      </c>
      <c r="F9" s="172">
        <v>2538</v>
      </c>
      <c r="G9" s="172">
        <v>20</v>
      </c>
      <c r="H9" s="191">
        <v>53022</v>
      </c>
      <c r="I9" s="220">
        <f t="shared" ref="I9:I13" si="2">B9/($H9-$G9)*100</f>
        <v>41.205992226708425</v>
      </c>
      <c r="J9" s="173">
        <f t="shared" ref="J9:J13" si="3">C9/($H9-$G9)*100</f>
        <v>33.200633938341952</v>
      </c>
      <c r="K9" s="173">
        <f t="shared" ref="K9:K13" si="4">D9/($H9-$G9)*100</f>
        <v>15.114523980227162</v>
      </c>
      <c r="L9" s="173">
        <f t="shared" ref="L9:L13" si="5">E9/($H9-$G9)*100</f>
        <v>5.6903513074978305</v>
      </c>
      <c r="M9" s="173">
        <f t="shared" ref="M9:M13" si="6">F9/($H9-$G9)*100</f>
        <v>4.7884985472246333</v>
      </c>
    </row>
    <row r="10" spans="1:14">
      <c r="A10" s="174">
        <v>2010</v>
      </c>
      <c r="B10" s="172">
        <v>22373</v>
      </c>
      <c r="C10" s="172">
        <v>18127</v>
      </c>
      <c r="D10" s="172">
        <v>8194</v>
      </c>
      <c r="E10" s="172">
        <v>2970</v>
      </c>
      <c r="F10" s="172">
        <v>2632</v>
      </c>
      <c r="G10" s="172">
        <v>13</v>
      </c>
      <c r="H10" s="191">
        <v>54309</v>
      </c>
      <c r="I10" s="220">
        <f t="shared" si="2"/>
        <v>41.205613673198762</v>
      </c>
      <c r="J10" s="173">
        <f t="shared" si="3"/>
        <v>33.385516428466183</v>
      </c>
      <c r="K10" s="173">
        <f t="shared" si="4"/>
        <v>15.091351112420803</v>
      </c>
      <c r="L10" s="173">
        <f t="shared" si="5"/>
        <v>5.4700162074554299</v>
      </c>
      <c r="M10" s="173">
        <f t="shared" si="6"/>
        <v>4.8475025784588182</v>
      </c>
    </row>
    <row r="11" spans="1:14">
      <c r="A11" s="174">
        <v>2011</v>
      </c>
      <c r="B11" s="172">
        <v>21937</v>
      </c>
      <c r="C11" s="172">
        <v>18040</v>
      </c>
      <c r="D11" s="172">
        <v>8078</v>
      </c>
      <c r="E11" s="172">
        <v>3234</v>
      </c>
      <c r="F11" s="172">
        <v>2592</v>
      </c>
      <c r="G11" s="172">
        <v>23</v>
      </c>
      <c r="H11" s="191">
        <v>53904</v>
      </c>
      <c r="I11" s="220">
        <f t="shared" si="2"/>
        <v>40.713795215382049</v>
      </c>
      <c r="J11" s="173">
        <f t="shared" si="3"/>
        <v>33.481190029880665</v>
      </c>
      <c r="K11" s="173">
        <f t="shared" si="4"/>
        <v>14.99229784153969</v>
      </c>
      <c r="L11" s="173">
        <f t="shared" si="5"/>
        <v>6.0021157736493382</v>
      </c>
      <c r="M11" s="173">
        <f t="shared" si="6"/>
        <v>4.8106011395482637</v>
      </c>
    </row>
    <row r="12" spans="1:14">
      <c r="A12" s="174">
        <v>2012</v>
      </c>
      <c r="B12" s="172">
        <v>22612</v>
      </c>
      <c r="C12" s="172">
        <v>18277</v>
      </c>
      <c r="D12" s="172">
        <v>8159</v>
      </c>
      <c r="E12" s="172">
        <v>3165</v>
      </c>
      <c r="F12" s="172">
        <v>2624</v>
      </c>
      <c r="G12" s="172">
        <v>21</v>
      </c>
      <c r="H12" s="191">
        <v>54858</v>
      </c>
      <c r="I12" s="220">
        <f t="shared" si="2"/>
        <v>41.23493261848752</v>
      </c>
      <c r="J12" s="173">
        <f t="shared" si="3"/>
        <v>33.329686160803831</v>
      </c>
      <c r="K12" s="173">
        <f t="shared" si="4"/>
        <v>14.878640334081004</v>
      </c>
      <c r="L12" s="173">
        <f t="shared" si="5"/>
        <v>5.771650527928224</v>
      </c>
      <c r="M12" s="173">
        <f t="shared" si="6"/>
        <v>4.785090358699418</v>
      </c>
    </row>
    <row r="13" spans="1:14">
      <c r="A13" s="188">
        <v>2013</v>
      </c>
      <c r="B13" s="189">
        <v>21619</v>
      </c>
      <c r="C13" s="189">
        <v>17823</v>
      </c>
      <c r="D13" s="189">
        <v>7898</v>
      </c>
      <c r="E13" s="189">
        <v>3123</v>
      </c>
      <c r="F13" s="189">
        <v>2495</v>
      </c>
      <c r="G13" s="189">
        <v>22</v>
      </c>
      <c r="H13" s="192">
        <v>52980</v>
      </c>
      <c r="I13" s="221">
        <f t="shared" si="2"/>
        <v>40.822916273273158</v>
      </c>
      <c r="J13" s="190">
        <f t="shared" si="3"/>
        <v>33.654971864496389</v>
      </c>
      <c r="K13" s="190">
        <f t="shared" si="4"/>
        <v>14.913705200347446</v>
      </c>
      <c r="L13" s="190">
        <f t="shared" si="5"/>
        <v>5.8971260243966919</v>
      </c>
      <c r="M13" s="190">
        <f t="shared" si="6"/>
        <v>4.7112806374863103</v>
      </c>
      <c r="N13" s="333"/>
    </row>
    <row r="14" spans="1:14">
      <c r="A14" s="116" t="s">
        <v>444</v>
      </c>
    </row>
    <row r="15" spans="1:14">
      <c r="A15" s="210"/>
    </row>
    <row r="17" spans="1:13" s="41" customFormat="1" ht="15" customHeight="1">
      <c r="A17" s="103" t="str">
        <f>Contents!B22</f>
        <v>Table 14: Number and percentage of women giving birth, by number of previous births (parity), age group, ethnic group, deprivation quintile of residence and DHB of residence, 2013</v>
      </c>
    </row>
    <row r="18" spans="1:13">
      <c r="A18" s="394" t="s">
        <v>58</v>
      </c>
      <c r="B18" s="391" t="s">
        <v>27</v>
      </c>
      <c r="C18" s="391"/>
      <c r="D18" s="391"/>
      <c r="E18" s="391"/>
      <c r="F18" s="391"/>
      <c r="G18" s="391"/>
      <c r="H18" s="392"/>
      <c r="I18" s="393" t="s">
        <v>288</v>
      </c>
      <c r="J18" s="391"/>
      <c r="K18" s="391"/>
      <c r="L18" s="391"/>
      <c r="M18" s="391"/>
    </row>
    <row r="19" spans="1:13">
      <c r="A19" s="395"/>
      <c r="B19" s="152">
        <v>0</v>
      </c>
      <c r="C19" s="152">
        <v>1</v>
      </c>
      <c r="D19" s="152">
        <v>2</v>
      </c>
      <c r="E19" s="152">
        <v>3</v>
      </c>
      <c r="F19" s="152" t="s">
        <v>85</v>
      </c>
      <c r="G19" s="152" t="s">
        <v>50</v>
      </c>
      <c r="H19" s="177" t="s">
        <v>43</v>
      </c>
      <c r="I19" s="128">
        <f>B19</f>
        <v>0</v>
      </c>
      <c r="J19" s="128">
        <f t="shared" ref="J19" si="7">C19</f>
        <v>1</v>
      </c>
      <c r="K19" s="128">
        <f t="shared" ref="K19" si="8">D19</f>
        <v>2</v>
      </c>
      <c r="L19" s="128">
        <f t="shared" ref="L19" si="9">E19</f>
        <v>3</v>
      </c>
      <c r="M19" s="128" t="str">
        <f t="shared" ref="M19" si="10">F19</f>
        <v>4+</v>
      </c>
    </row>
    <row r="20" spans="1:13">
      <c r="A20" s="147" t="s">
        <v>243</v>
      </c>
      <c r="B20" s="147"/>
      <c r="C20" s="147"/>
      <c r="D20" s="147"/>
      <c r="E20" s="147"/>
      <c r="F20" s="147"/>
      <c r="G20" s="147"/>
      <c r="H20" s="147"/>
      <c r="I20" s="147"/>
      <c r="J20" s="147"/>
      <c r="K20" s="147"/>
      <c r="L20" s="147"/>
      <c r="M20" s="147"/>
    </row>
    <row r="21" spans="1:13" ht="12.75">
      <c r="A21" s="12" t="s">
        <v>43</v>
      </c>
      <c r="B21" s="104">
        <v>21619</v>
      </c>
      <c r="C21" s="104">
        <v>17823</v>
      </c>
      <c r="D21" s="104">
        <v>7898</v>
      </c>
      <c r="E21" s="104">
        <v>3123</v>
      </c>
      <c r="F21" s="104">
        <v>2495</v>
      </c>
      <c r="G21" s="104">
        <v>22</v>
      </c>
      <c r="H21" s="105">
        <v>52980</v>
      </c>
      <c r="I21" s="135">
        <f>B21/($H21-$G21)*100</f>
        <v>40.822916273273158</v>
      </c>
      <c r="J21" s="135">
        <f t="shared" ref="J21:M21" si="11">C21/($H21-$G21)*100</f>
        <v>33.654971864496389</v>
      </c>
      <c r="K21" s="135">
        <f t="shared" si="11"/>
        <v>14.913705200347446</v>
      </c>
      <c r="L21" s="135">
        <f t="shared" si="11"/>
        <v>5.8971260243966919</v>
      </c>
      <c r="M21" s="135">
        <f t="shared" si="11"/>
        <v>4.7112806374863103</v>
      </c>
    </row>
    <row r="22" spans="1:13">
      <c r="A22" s="147" t="s">
        <v>59</v>
      </c>
      <c r="B22" s="147"/>
      <c r="C22" s="147"/>
      <c r="D22" s="147"/>
      <c r="E22" s="147"/>
      <c r="F22" s="147"/>
      <c r="G22" s="147"/>
      <c r="H22" s="147"/>
      <c r="I22" s="147"/>
      <c r="J22" s="147"/>
      <c r="K22" s="147"/>
      <c r="L22" s="147"/>
      <c r="M22" s="147"/>
    </row>
    <row r="23" spans="1:13">
      <c r="A23" s="172" t="s">
        <v>60</v>
      </c>
      <c r="B23" s="104">
        <v>2406</v>
      </c>
      <c r="C23" s="104">
        <v>422</v>
      </c>
      <c r="D23" s="104">
        <v>54</v>
      </c>
      <c r="E23" s="104">
        <v>2</v>
      </c>
      <c r="F23" s="104">
        <v>0</v>
      </c>
      <c r="G23" s="104">
        <v>0</v>
      </c>
      <c r="H23" s="105">
        <v>2884</v>
      </c>
      <c r="I23" s="135">
        <f t="shared" ref="I23:I28" si="12">B23/($H23-$G23)*100</f>
        <v>83.425797503467408</v>
      </c>
      <c r="J23" s="135">
        <f t="shared" ref="J23:J28" si="13">C23/($H23-$G23)*100</f>
        <v>14.632454923717059</v>
      </c>
      <c r="K23" s="135">
        <f t="shared" ref="K23:K28" si="14">D23/($H23-$G23)*100</f>
        <v>1.872399445214979</v>
      </c>
      <c r="L23" s="135">
        <f t="shared" ref="L23:L28" si="15">E23/($H23-$G23)*100</f>
        <v>6.9348127600554782E-2</v>
      </c>
      <c r="M23" s="135">
        <f t="shared" ref="M23:M28" si="16">F23/($H23-$G23)*100</f>
        <v>0</v>
      </c>
    </row>
    <row r="24" spans="1:13">
      <c r="A24" s="172" t="s">
        <v>44</v>
      </c>
      <c r="B24" s="104">
        <v>4709</v>
      </c>
      <c r="C24" s="104">
        <v>3315</v>
      </c>
      <c r="D24" s="104">
        <v>1109</v>
      </c>
      <c r="E24" s="104">
        <v>322</v>
      </c>
      <c r="F24" s="104">
        <v>97</v>
      </c>
      <c r="G24" s="104">
        <v>4</v>
      </c>
      <c r="H24" s="105">
        <v>9556</v>
      </c>
      <c r="I24" s="135">
        <f t="shared" si="12"/>
        <v>49.298576214405358</v>
      </c>
      <c r="J24" s="135">
        <f t="shared" si="13"/>
        <v>34.704773869346731</v>
      </c>
      <c r="K24" s="135">
        <f t="shared" si="14"/>
        <v>11.610134003350083</v>
      </c>
      <c r="L24" s="135">
        <f t="shared" si="15"/>
        <v>3.371021775544389</v>
      </c>
      <c r="M24" s="135">
        <f t="shared" si="16"/>
        <v>1.0154941373534339</v>
      </c>
    </row>
    <row r="25" spans="1:13" ht="14.25" customHeight="1">
      <c r="A25" s="172" t="s">
        <v>40</v>
      </c>
      <c r="B25" s="104">
        <v>5926</v>
      </c>
      <c r="C25" s="104">
        <v>4429</v>
      </c>
      <c r="D25" s="104">
        <v>2050</v>
      </c>
      <c r="E25" s="104">
        <v>894</v>
      </c>
      <c r="F25" s="104">
        <v>500</v>
      </c>
      <c r="G25" s="104">
        <v>2</v>
      </c>
      <c r="H25" s="105">
        <v>13801</v>
      </c>
      <c r="I25" s="135">
        <f t="shared" si="12"/>
        <v>42.945140952242916</v>
      </c>
      <c r="J25" s="135">
        <f t="shared" si="13"/>
        <v>32.096528733966231</v>
      </c>
      <c r="K25" s="135">
        <f t="shared" si="14"/>
        <v>14.85614899630408</v>
      </c>
      <c r="L25" s="135">
        <f t="shared" si="15"/>
        <v>6.4787303427784622</v>
      </c>
      <c r="M25" s="135">
        <f t="shared" si="16"/>
        <v>3.6234509747083123</v>
      </c>
    </row>
    <row r="26" spans="1:13">
      <c r="A26" s="172" t="s">
        <v>41</v>
      </c>
      <c r="B26" s="104">
        <v>5643</v>
      </c>
      <c r="C26" s="104">
        <v>5537</v>
      </c>
      <c r="D26" s="104">
        <v>2409</v>
      </c>
      <c r="E26" s="104">
        <v>928</v>
      </c>
      <c r="F26" s="104">
        <v>820</v>
      </c>
      <c r="G26" s="104">
        <v>4</v>
      </c>
      <c r="H26" s="105">
        <v>15341</v>
      </c>
      <c r="I26" s="135">
        <f t="shared" si="12"/>
        <v>36.793375497163723</v>
      </c>
      <c r="J26" s="135">
        <f t="shared" si="13"/>
        <v>36.102236421725244</v>
      </c>
      <c r="K26" s="135">
        <f t="shared" si="14"/>
        <v>15.707113516333052</v>
      </c>
      <c r="L26" s="135">
        <f t="shared" si="15"/>
        <v>6.0507270000652014</v>
      </c>
      <c r="M26" s="135">
        <f t="shared" si="16"/>
        <v>5.346547564712786</v>
      </c>
    </row>
    <row r="27" spans="1:13">
      <c r="A27" s="172" t="s">
        <v>42</v>
      </c>
      <c r="B27" s="104">
        <v>2396</v>
      </c>
      <c r="C27" s="104">
        <v>3404</v>
      </c>
      <c r="D27" s="104">
        <v>1853</v>
      </c>
      <c r="E27" s="104">
        <v>765</v>
      </c>
      <c r="F27" s="104">
        <v>748</v>
      </c>
      <c r="G27" s="104">
        <v>4</v>
      </c>
      <c r="H27" s="105">
        <v>9170</v>
      </c>
      <c r="I27" s="135">
        <f t="shared" si="12"/>
        <v>26.140082915121098</v>
      </c>
      <c r="J27" s="135">
        <f t="shared" si="13"/>
        <v>37.137246345188743</v>
      </c>
      <c r="K27" s="135">
        <f t="shared" si="14"/>
        <v>20.216015710233471</v>
      </c>
      <c r="L27" s="135">
        <f t="shared" si="15"/>
        <v>8.3460615317477629</v>
      </c>
      <c r="M27" s="135">
        <f t="shared" si="16"/>
        <v>8.1605934977089252</v>
      </c>
    </row>
    <row r="28" spans="1:13">
      <c r="A28" s="172" t="s">
        <v>38</v>
      </c>
      <c r="B28" s="104">
        <v>539</v>
      </c>
      <c r="C28" s="110">
        <v>716</v>
      </c>
      <c r="D28" s="110">
        <v>423</v>
      </c>
      <c r="E28" s="110">
        <v>212</v>
      </c>
      <c r="F28" s="110">
        <v>330</v>
      </c>
      <c r="G28" s="110">
        <v>8</v>
      </c>
      <c r="H28" s="124">
        <v>2228</v>
      </c>
      <c r="I28" s="135">
        <f t="shared" si="12"/>
        <v>24.27927927927928</v>
      </c>
      <c r="J28" s="135">
        <f t="shared" si="13"/>
        <v>32.252252252252248</v>
      </c>
      <c r="K28" s="135">
        <f t="shared" si="14"/>
        <v>19.054054054054053</v>
      </c>
      <c r="L28" s="135">
        <f t="shared" si="15"/>
        <v>9.5495495495495497</v>
      </c>
      <c r="M28" s="135">
        <f t="shared" si="16"/>
        <v>14.864864864864865</v>
      </c>
    </row>
    <row r="29" spans="1:13">
      <c r="A29" s="147" t="s">
        <v>61</v>
      </c>
      <c r="B29" s="147"/>
      <c r="C29" s="147"/>
      <c r="D29" s="147"/>
      <c r="E29" s="147"/>
      <c r="F29" s="147"/>
      <c r="G29" s="147"/>
      <c r="H29" s="147"/>
      <c r="I29" s="147"/>
      <c r="J29" s="147"/>
      <c r="K29" s="147"/>
      <c r="L29" s="147"/>
      <c r="M29" s="147"/>
    </row>
    <row r="30" spans="1:13">
      <c r="A30" s="104" t="s">
        <v>62</v>
      </c>
      <c r="B30" s="59">
        <v>4396</v>
      </c>
      <c r="C30" s="59">
        <v>3705</v>
      </c>
      <c r="D30" s="59">
        <v>2255</v>
      </c>
      <c r="E30" s="59">
        <v>1336</v>
      </c>
      <c r="F30" s="59">
        <v>1364</v>
      </c>
      <c r="G30" s="59">
        <v>7</v>
      </c>
      <c r="H30" s="105">
        <v>13063</v>
      </c>
      <c r="I30" s="135">
        <f t="shared" ref="I30:I33" si="17">B30/($H30-$G30)*100</f>
        <v>33.670343137254903</v>
      </c>
      <c r="J30" s="135">
        <f t="shared" ref="J30:J33" si="18">C30/($H30-$G30)*100</f>
        <v>28.377757352941174</v>
      </c>
      <c r="K30" s="135">
        <f t="shared" ref="K30:K33" si="19">D30/($H30-$G30)*100</f>
        <v>17.271752450980394</v>
      </c>
      <c r="L30" s="135">
        <f t="shared" ref="L30:L33" si="20">E30/($H30-$G30)*100</f>
        <v>10.232843137254902</v>
      </c>
      <c r="M30" s="135">
        <f t="shared" ref="M30:M33" si="21">F30/($H30-$G30)*100</f>
        <v>10.447303921568627</v>
      </c>
    </row>
    <row r="31" spans="1:13">
      <c r="A31" s="104" t="s">
        <v>90</v>
      </c>
      <c r="B31" s="59">
        <v>1474</v>
      </c>
      <c r="C31" s="59">
        <v>1269</v>
      </c>
      <c r="D31" s="59">
        <v>774</v>
      </c>
      <c r="E31" s="59">
        <v>422</v>
      </c>
      <c r="F31" s="59">
        <v>507</v>
      </c>
      <c r="G31" s="59">
        <v>3</v>
      </c>
      <c r="H31" s="105">
        <v>4449</v>
      </c>
      <c r="I31" s="135">
        <f t="shared" si="17"/>
        <v>33.153396311291047</v>
      </c>
      <c r="J31" s="135">
        <f t="shared" si="18"/>
        <v>28.542510121457486</v>
      </c>
      <c r="K31" s="135">
        <f t="shared" si="19"/>
        <v>17.408906882591094</v>
      </c>
      <c r="L31" s="135">
        <f t="shared" si="20"/>
        <v>9.4916779127305428</v>
      </c>
      <c r="M31" s="135">
        <f t="shared" si="21"/>
        <v>11.403508771929824</v>
      </c>
    </row>
    <row r="32" spans="1:13">
      <c r="A32" s="104" t="s">
        <v>47</v>
      </c>
      <c r="B32" s="59">
        <v>3756</v>
      </c>
      <c r="C32" s="59">
        <v>2431</v>
      </c>
      <c r="D32" s="59">
        <v>605</v>
      </c>
      <c r="E32" s="59">
        <v>120</v>
      </c>
      <c r="F32" s="59">
        <v>48</v>
      </c>
      <c r="G32" s="59">
        <v>0</v>
      </c>
      <c r="H32" s="105">
        <v>6960</v>
      </c>
      <c r="I32" s="135">
        <f t="shared" si="17"/>
        <v>53.96551724137931</v>
      </c>
      <c r="J32" s="135">
        <f t="shared" si="18"/>
        <v>34.928160919540232</v>
      </c>
      <c r="K32" s="135">
        <f t="shared" si="19"/>
        <v>8.6925287356321839</v>
      </c>
      <c r="L32" s="135">
        <f t="shared" si="20"/>
        <v>1.7241379310344827</v>
      </c>
      <c r="M32" s="135">
        <f t="shared" si="21"/>
        <v>0.68965517241379315</v>
      </c>
    </row>
    <row r="33" spans="1:19">
      <c r="A33" s="104" t="s">
        <v>51</v>
      </c>
      <c r="B33" s="59">
        <v>11993</v>
      </c>
      <c r="C33" s="59">
        <v>10416</v>
      </c>
      <c r="D33" s="59">
        <v>4262</v>
      </c>
      <c r="E33" s="59">
        <v>1245</v>
      </c>
      <c r="F33" s="59">
        <v>576</v>
      </c>
      <c r="G33" s="59">
        <v>10</v>
      </c>
      <c r="H33" s="105">
        <v>28502</v>
      </c>
      <c r="I33" s="135">
        <f t="shared" si="17"/>
        <v>42.092517197809912</v>
      </c>
      <c r="J33" s="135">
        <f t="shared" si="18"/>
        <v>36.557630211989327</v>
      </c>
      <c r="K33" s="135">
        <f t="shared" si="19"/>
        <v>14.958584865927277</v>
      </c>
      <c r="L33" s="135">
        <f t="shared" si="20"/>
        <v>4.3696476203846695</v>
      </c>
      <c r="M33" s="135">
        <f t="shared" si="21"/>
        <v>2.0216201038888109</v>
      </c>
    </row>
    <row r="34" spans="1:19" ht="12.75">
      <c r="A34" s="102" t="s">
        <v>50</v>
      </c>
      <c r="B34" s="59">
        <v>0</v>
      </c>
      <c r="C34" s="59">
        <v>2</v>
      </c>
      <c r="D34" s="59">
        <v>2</v>
      </c>
      <c r="E34" s="59">
        <v>0</v>
      </c>
      <c r="F34" s="59">
        <v>0</v>
      </c>
      <c r="G34" s="59">
        <v>2</v>
      </c>
      <c r="H34" s="124">
        <v>6</v>
      </c>
      <c r="I34" s="222" t="s">
        <v>83</v>
      </c>
      <c r="J34" s="223" t="s">
        <v>83</v>
      </c>
      <c r="K34" s="223" t="s">
        <v>83</v>
      </c>
      <c r="L34" s="223" t="s">
        <v>83</v>
      </c>
      <c r="M34" s="223" t="s">
        <v>83</v>
      </c>
    </row>
    <row r="35" spans="1:19">
      <c r="A35" s="147" t="s">
        <v>87</v>
      </c>
      <c r="B35" s="147"/>
      <c r="C35" s="147"/>
      <c r="D35" s="147"/>
      <c r="E35" s="147"/>
      <c r="F35" s="147"/>
      <c r="G35" s="147"/>
      <c r="H35" s="147"/>
      <c r="I35" s="147"/>
      <c r="J35" s="147"/>
      <c r="K35" s="147"/>
      <c r="L35" s="147"/>
      <c r="M35" s="147"/>
    </row>
    <row r="36" spans="1:19">
      <c r="A36" s="119" t="s">
        <v>88</v>
      </c>
      <c r="B36" s="59">
        <v>3320</v>
      </c>
      <c r="C36" s="59">
        <v>2907</v>
      </c>
      <c r="D36" s="59">
        <v>1123</v>
      </c>
      <c r="E36" s="59">
        <v>282</v>
      </c>
      <c r="F36" s="59">
        <v>94</v>
      </c>
      <c r="G36" s="59">
        <v>0</v>
      </c>
      <c r="H36" s="105">
        <v>7726</v>
      </c>
      <c r="I36" s="135">
        <f t="shared" ref="I36:I40" si="22">B36/($H36-$G36)*100</f>
        <v>42.971783587885064</v>
      </c>
      <c r="J36" s="135">
        <f t="shared" ref="J36:J40" si="23">C36/($H36-$G36)*100</f>
        <v>37.626197256018642</v>
      </c>
      <c r="K36" s="135">
        <f t="shared" ref="K36:K40" si="24">D36/($H36-$G36)*100</f>
        <v>14.535335231685217</v>
      </c>
      <c r="L36" s="135">
        <f t="shared" ref="L36:L40" si="25">E36/($H36-$G36)*100</f>
        <v>3.6500129433083095</v>
      </c>
      <c r="M36" s="135">
        <f t="shared" ref="M36:M40" si="26">F36/($H36-$G36)*100</f>
        <v>1.2166709811027698</v>
      </c>
    </row>
    <row r="37" spans="1:19">
      <c r="A37" s="119">
        <v>2</v>
      </c>
      <c r="B37" s="59">
        <v>3783</v>
      </c>
      <c r="C37" s="59">
        <v>3108</v>
      </c>
      <c r="D37" s="59">
        <v>1198</v>
      </c>
      <c r="E37" s="59">
        <v>382</v>
      </c>
      <c r="F37" s="59">
        <v>182</v>
      </c>
      <c r="G37" s="59">
        <v>0</v>
      </c>
      <c r="H37" s="105">
        <v>8653</v>
      </c>
      <c r="I37" s="135">
        <f t="shared" si="22"/>
        <v>43.718941407604298</v>
      </c>
      <c r="J37" s="135">
        <f t="shared" si="23"/>
        <v>35.918178666358486</v>
      </c>
      <c r="K37" s="135">
        <f t="shared" si="24"/>
        <v>13.844909280018491</v>
      </c>
      <c r="L37" s="135">
        <f t="shared" si="25"/>
        <v>4.414653877268</v>
      </c>
      <c r="M37" s="135">
        <f t="shared" si="26"/>
        <v>2.1033167687507222</v>
      </c>
    </row>
    <row r="38" spans="1:19">
      <c r="A38" s="119">
        <v>3</v>
      </c>
      <c r="B38" s="59">
        <v>4204</v>
      </c>
      <c r="C38" s="59">
        <v>3484</v>
      </c>
      <c r="D38" s="59">
        <v>1424</v>
      </c>
      <c r="E38" s="59">
        <v>517</v>
      </c>
      <c r="F38" s="59">
        <v>291</v>
      </c>
      <c r="G38" s="59">
        <v>1</v>
      </c>
      <c r="H38" s="105">
        <v>9921</v>
      </c>
      <c r="I38" s="135">
        <f t="shared" si="22"/>
        <v>42.379032258064512</v>
      </c>
      <c r="J38" s="135">
        <f t="shared" si="23"/>
        <v>35.12096774193548</v>
      </c>
      <c r="K38" s="135">
        <f t="shared" si="24"/>
        <v>14.35483870967742</v>
      </c>
      <c r="L38" s="135">
        <f t="shared" si="25"/>
        <v>5.211693548387097</v>
      </c>
      <c r="M38" s="135">
        <f t="shared" si="26"/>
        <v>2.933467741935484</v>
      </c>
    </row>
    <row r="39" spans="1:19">
      <c r="A39" s="119">
        <v>4</v>
      </c>
      <c r="B39" s="59">
        <v>5114</v>
      </c>
      <c r="C39" s="59">
        <v>4107</v>
      </c>
      <c r="D39" s="59">
        <v>1745</v>
      </c>
      <c r="E39" s="59">
        <v>709</v>
      </c>
      <c r="F39" s="59">
        <v>594</v>
      </c>
      <c r="G39" s="59">
        <v>0</v>
      </c>
      <c r="H39" s="105">
        <v>12269</v>
      </c>
      <c r="I39" s="135">
        <f t="shared" si="22"/>
        <v>41.682288695085177</v>
      </c>
      <c r="J39" s="135">
        <f t="shared" si="23"/>
        <v>33.474610807726791</v>
      </c>
      <c r="K39" s="135">
        <f t="shared" si="24"/>
        <v>14.222838047110603</v>
      </c>
      <c r="L39" s="135">
        <f t="shared" si="25"/>
        <v>5.7787920775939359</v>
      </c>
      <c r="M39" s="135">
        <f t="shared" si="26"/>
        <v>4.8414703724834949</v>
      </c>
    </row>
    <row r="40" spans="1:19">
      <c r="A40" s="120" t="s">
        <v>89</v>
      </c>
      <c r="B40" s="59">
        <v>5135</v>
      </c>
      <c r="C40" s="59">
        <v>4138</v>
      </c>
      <c r="D40" s="59">
        <v>2346</v>
      </c>
      <c r="E40" s="59">
        <v>1206</v>
      </c>
      <c r="F40" s="59">
        <v>1302</v>
      </c>
      <c r="G40" s="59">
        <v>3</v>
      </c>
      <c r="H40" s="105">
        <v>14130</v>
      </c>
      <c r="I40" s="135">
        <f t="shared" si="22"/>
        <v>36.348835563106107</v>
      </c>
      <c r="J40" s="135">
        <f t="shared" si="23"/>
        <v>29.291427762440712</v>
      </c>
      <c r="K40" s="135">
        <f t="shared" si="24"/>
        <v>16.60649819494585</v>
      </c>
      <c r="L40" s="135">
        <f t="shared" si="25"/>
        <v>8.5368443406243362</v>
      </c>
      <c r="M40" s="135">
        <f t="shared" si="26"/>
        <v>9.2163941388829898</v>
      </c>
    </row>
    <row r="41" spans="1:19">
      <c r="A41" s="110" t="s">
        <v>50</v>
      </c>
      <c r="B41" s="110">
        <v>63</v>
      </c>
      <c r="C41" s="110">
        <v>79</v>
      </c>
      <c r="D41" s="110">
        <v>62</v>
      </c>
      <c r="E41" s="110">
        <v>27</v>
      </c>
      <c r="F41" s="110">
        <v>32</v>
      </c>
      <c r="G41" s="110">
        <v>18</v>
      </c>
      <c r="H41" s="124">
        <v>281</v>
      </c>
      <c r="I41" s="222" t="s">
        <v>83</v>
      </c>
      <c r="J41" s="223" t="s">
        <v>83</v>
      </c>
      <c r="K41" s="223" t="s">
        <v>83</v>
      </c>
      <c r="L41" s="223" t="s">
        <v>83</v>
      </c>
      <c r="M41" s="223" t="s">
        <v>83</v>
      </c>
    </row>
    <row r="42" spans="1:19">
      <c r="A42" s="147" t="s">
        <v>226</v>
      </c>
      <c r="B42" s="147"/>
      <c r="C42" s="147"/>
      <c r="D42" s="147"/>
      <c r="E42" s="147"/>
      <c r="F42" s="147"/>
      <c r="G42" s="147"/>
      <c r="H42" s="147"/>
      <c r="I42" s="147"/>
      <c r="J42" s="147"/>
      <c r="K42" s="147"/>
      <c r="L42" s="147"/>
      <c r="M42" s="147"/>
    </row>
    <row r="43" spans="1:19">
      <c r="A43" s="104" t="s">
        <v>63</v>
      </c>
      <c r="B43" s="59">
        <v>674</v>
      </c>
      <c r="C43" s="59">
        <v>588</v>
      </c>
      <c r="D43" s="59">
        <v>340</v>
      </c>
      <c r="E43" s="59">
        <v>204</v>
      </c>
      <c r="F43" s="59">
        <v>200</v>
      </c>
      <c r="G43" s="59">
        <v>0</v>
      </c>
      <c r="H43" s="105">
        <v>2006</v>
      </c>
      <c r="I43" s="135">
        <f t="shared" ref="I43" si="27">B43/($H43-$G43)*100</f>
        <v>33.599202392821539</v>
      </c>
      <c r="J43" s="135">
        <f t="shared" ref="J43" si="28">C43/($H43-$G43)*100</f>
        <v>29.31206380857428</v>
      </c>
      <c r="K43" s="135">
        <f t="shared" ref="K43" si="29">D43/($H43-$G43)*100</f>
        <v>16.949152542372879</v>
      </c>
      <c r="L43" s="135">
        <f t="shared" ref="L43" si="30">E43/($H43-$G43)*100</f>
        <v>10.16949152542373</v>
      </c>
      <c r="M43" s="135">
        <f t="shared" ref="M43" si="31">F43/($H43-$G43)*100</f>
        <v>9.9700897308075778</v>
      </c>
      <c r="S43" s="77"/>
    </row>
    <row r="44" spans="1:19">
      <c r="A44" s="104" t="s">
        <v>64</v>
      </c>
      <c r="B44" s="59">
        <v>3193</v>
      </c>
      <c r="C44" s="59">
        <v>2511</v>
      </c>
      <c r="D44" s="59">
        <v>953</v>
      </c>
      <c r="E44" s="59">
        <v>301</v>
      </c>
      <c r="F44" s="59">
        <v>231</v>
      </c>
      <c r="G44" s="59">
        <v>0</v>
      </c>
      <c r="H44" s="105">
        <v>7189</v>
      </c>
      <c r="I44" s="135">
        <f t="shared" ref="I44:I62" si="32">B44/($H44-$G44)*100</f>
        <v>44.415078592293781</v>
      </c>
      <c r="J44" s="135">
        <f t="shared" ref="J44:J62" si="33">C44/($H44-$G44)*100</f>
        <v>34.928362776464041</v>
      </c>
      <c r="K44" s="135">
        <f t="shared" ref="K44:K62" si="34">D44/($H44-$G44)*100</f>
        <v>13.256363889275283</v>
      </c>
      <c r="L44" s="135">
        <f t="shared" ref="L44:L62" si="35">E44/($H44-$G44)*100</f>
        <v>4.1869522882181114</v>
      </c>
      <c r="M44" s="135">
        <f t="shared" ref="M44:M62" si="36">F44/($H44-$G44)*100</f>
        <v>3.2132424537487831</v>
      </c>
    </row>
    <row r="45" spans="1:19">
      <c r="A45" s="104" t="s">
        <v>65</v>
      </c>
      <c r="B45" s="59">
        <v>2386</v>
      </c>
      <c r="C45" s="59">
        <v>1607</v>
      </c>
      <c r="D45" s="59">
        <v>523</v>
      </c>
      <c r="E45" s="59">
        <v>138</v>
      </c>
      <c r="F45" s="59">
        <v>132</v>
      </c>
      <c r="G45" s="59">
        <v>1</v>
      </c>
      <c r="H45" s="105">
        <v>4787</v>
      </c>
      <c r="I45" s="135">
        <f t="shared" si="32"/>
        <v>49.853740075219392</v>
      </c>
      <c r="J45" s="135">
        <f t="shared" si="33"/>
        <v>33.577099874634349</v>
      </c>
      <c r="K45" s="135">
        <f t="shared" si="34"/>
        <v>10.927705808608442</v>
      </c>
      <c r="L45" s="135">
        <f t="shared" si="35"/>
        <v>2.8834099456748854</v>
      </c>
      <c r="M45" s="135">
        <f t="shared" si="36"/>
        <v>2.7580442958629336</v>
      </c>
    </row>
    <row r="46" spans="1:19">
      <c r="A46" s="104" t="s">
        <v>66</v>
      </c>
      <c r="B46" s="59">
        <v>2230</v>
      </c>
      <c r="C46" s="59">
        <v>1765</v>
      </c>
      <c r="D46" s="59">
        <v>861</v>
      </c>
      <c r="E46" s="59">
        <v>383</v>
      </c>
      <c r="F46" s="59">
        <v>414</v>
      </c>
      <c r="G46" s="59">
        <v>1</v>
      </c>
      <c r="H46" s="105">
        <v>5654</v>
      </c>
      <c r="I46" s="135">
        <f t="shared" si="32"/>
        <v>39.448080665133553</v>
      </c>
      <c r="J46" s="135">
        <f t="shared" si="33"/>
        <v>31.222359808951001</v>
      </c>
      <c r="K46" s="135">
        <f t="shared" si="34"/>
        <v>15.230850875641252</v>
      </c>
      <c r="L46" s="135">
        <f t="shared" si="35"/>
        <v>6.7751636299310096</v>
      </c>
      <c r="M46" s="135">
        <f t="shared" si="36"/>
        <v>7.3235450203431807</v>
      </c>
    </row>
    <row r="47" spans="1:19">
      <c r="A47" s="104" t="s">
        <v>67</v>
      </c>
      <c r="B47" s="59">
        <v>1880</v>
      </c>
      <c r="C47" s="59">
        <v>1614</v>
      </c>
      <c r="D47" s="59">
        <v>819</v>
      </c>
      <c r="E47" s="59">
        <v>380</v>
      </c>
      <c r="F47" s="59">
        <v>271</v>
      </c>
      <c r="G47" s="59">
        <v>0</v>
      </c>
      <c r="H47" s="105">
        <v>4964</v>
      </c>
      <c r="I47" s="135">
        <f t="shared" si="32"/>
        <v>37.872683319903302</v>
      </c>
      <c r="J47" s="135">
        <f t="shared" si="33"/>
        <v>32.514101531023371</v>
      </c>
      <c r="K47" s="135">
        <f t="shared" si="34"/>
        <v>16.498791297340855</v>
      </c>
      <c r="L47" s="135">
        <f t="shared" si="35"/>
        <v>7.6551168412570512</v>
      </c>
      <c r="M47" s="135">
        <f t="shared" si="36"/>
        <v>5.4593070104754231</v>
      </c>
    </row>
    <row r="48" spans="1:19">
      <c r="A48" s="104" t="s">
        <v>68</v>
      </c>
      <c r="B48" s="59">
        <v>509</v>
      </c>
      <c r="C48" s="59">
        <v>431</v>
      </c>
      <c r="D48" s="59">
        <v>245</v>
      </c>
      <c r="E48" s="59">
        <v>112</v>
      </c>
      <c r="F48" s="59">
        <v>94</v>
      </c>
      <c r="G48" s="59">
        <v>0</v>
      </c>
      <c r="H48" s="105">
        <v>1391</v>
      </c>
      <c r="I48" s="135">
        <f t="shared" si="32"/>
        <v>36.592379583033789</v>
      </c>
      <c r="J48" s="135">
        <f t="shared" si="33"/>
        <v>30.984902947519771</v>
      </c>
      <c r="K48" s="135">
        <f t="shared" si="34"/>
        <v>17.613227893601728</v>
      </c>
      <c r="L48" s="135">
        <f t="shared" si="35"/>
        <v>8.0517613227893605</v>
      </c>
      <c r="M48" s="135">
        <f t="shared" si="36"/>
        <v>6.7577282530553564</v>
      </c>
    </row>
    <row r="49" spans="1:13">
      <c r="A49" s="104" t="s">
        <v>69</v>
      </c>
      <c r="B49" s="59">
        <v>1037</v>
      </c>
      <c r="C49" s="59">
        <v>895</v>
      </c>
      <c r="D49" s="59">
        <v>437</v>
      </c>
      <c r="E49" s="59">
        <v>188</v>
      </c>
      <c r="F49" s="59">
        <v>186</v>
      </c>
      <c r="G49" s="59">
        <v>0</v>
      </c>
      <c r="H49" s="105">
        <v>2743</v>
      </c>
      <c r="I49" s="135">
        <f t="shared" si="32"/>
        <v>37.805322639445862</v>
      </c>
      <c r="J49" s="135">
        <f t="shared" si="33"/>
        <v>32.628508931826467</v>
      </c>
      <c r="K49" s="135">
        <f t="shared" si="34"/>
        <v>15.931461903025884</v>
      </c>
      <c r="L49" s="135">
        <f t="shared" si="35"/>
        <v>6.8538096974115934</v>
      </c>
      <c r="M49" s="135">
        <f t="shared" si="36"/>
        <v>6.7808968282901931</v>
      </c>
    </row>
    <row r="50" spans="1:13">
      <c r="A50" s="104" t="s">
        <v>70</v>
      </c>
      <c r="B50" s="59">
        <v>234</v>
      </c>
      <c r="C50" s="59">
        <v>241</v>
      </c>
      <c r="D50" s="59">
        <v>109</v>
      </c>
      <c r="E50" s="59">
        <v>61</v>
      </c>
      <c r="F50" s="59">
        <v>50</v>
      </c>
      <c r="G50" s="59">
        <v>0</v>
      </c>
      <c r="H50" s="105">
        <v>695</v>
      </c>
      <c r="I50" s="135">
        <f t="shared" si="32"/>
        <v>33.669064748201436</v>
      </c>
      <c r="J50" s="135">
        <f t="shared" si="33"/>
        <v>34.676258992805757</v>
      </c>
      <c r="K50" s="135">
        <f t="shared" si="34"/>
        <v>15.683453237410072</v>
      </c>
      <c r="L50" s="135">
        <f t="shared" si="35"/>
        <v>8.7769784172661875</v>
      </c>
      <c r="M50" s="135">
        <f t="shared" si="36"/>
        <v>7.1942446043165464</v>
      </c>
    </row>
    <row r="51" spans="1:13">
      <c r="A51" s="104" t="s">
        <v>71</v>
      </c>
      <c r="B51" s="59">
        <v>699</v>
      </c>
      <c r="C51" s="59">
        <v>655</v>
      </c>
      <c r="D51" s="59">
        <v>330</v>
      </c>
      <c r="E51" s="59">
        <v>173</v>
      </c>
      <c r="F51" s="59">
        <v>129</v>
      </c>
      <c r="G51" s="59">
        <v>0</v>
      </c>
      <c r="H51" s="105">
        <v>1986</v>
      </c>
      <c r="I51" s="135">
        <f t="shared" si="32"/>
        <v>35.196374622356494</v>
      </c>
      <c r="J51" s="135">
        <f t="shared" si="33"/>
        <v>32.980866062437059</v>
      </c>
      <c r="K51" s="135">
        <f t="shared" si="34"/>
        <v>16.61631419939577</v>
      </c>
      <c r="L51" s="135">
        <f t="shared" si="35"/>
        <v>8.7109768378650561</v>
      </c>
      <c r="M51" s="135">
        <f t="shared" si="36"/>
        <v>6.4954682779456192</v>
      </c>
    </row>
    <row r="52" spans="1:13">
      <c r="A52" s="104" t="s">
        <v>72</v>
      </c>
      <c r="B52" s="59">
        <v>591</v>
      </c>
      <c r="C52" s="59">
        <v>504</v>
      </c>
      <c r="D52" s="59">
        <v>242</v>
      </c>
      <c r="E52" s="59">
        <v>103</v>
      </c>
      <c r="F52" s="59">
        <v>67</v>
      </c>
      <c r="G52" s="59">
        <v>0</v>
      </c>
      <c r="H52" s="105">
        <v>1507</v>
      </c>
      <c r="I52" s="135">
        <f t="shared" si="32"/>
        <v>39.21698739216987</v>
      </c>
      <c r="J52" s="135">
        <f t="shared" si="33"/>
        <v>33.443928334439285</v>
      </c>
      <c r="K52" s="135">
        <f t="shared" si="34"/>
        <v>16.058394160583941</v>
      </c>
      <c r="L52" s="135">
        <f t="shared" si="35"/>
        <v>6.8347710683477096</v>
      </c>
      <c r="M52" s="135">
        <f t="shared" si="36"/>
        <v>4.4459190444591909</v>
      </c>
    </row>
    <row r="53" spans="1:13">
      <c r="A53" s="104" t="s">
        <v>73</v>
      </c>
      <c r="B53" s="59">
        <v>783</v>
      </c>
      <c r="C53" s="59">
        <v>670</v>
      </c>
      <c r="D53" s="59">
        <v>329</v>
      </c>
      <c r="E53" s="59">
        <v>148</v>
      </c>
      <c r="F53" s="59">
        <v>110</v>
      </c>
      <c r="G53" s="59">
        <v>0</v>
      </c>
      <c r="H53" s="105">
        <v>2040</v>
      </c>
      <c r="I53" s="135">
        <f t="shared" si="32"/>
        <v>38.382352941176471</v>
      </c>
      <c r="J53" s="135">
        <f t="shared" si="33"/>
        <v>32.843137254901961</v>
      </c>
      <c r="K53" s="135">
        <f t="shared" si="34"/>
        <v>16.127450980392158</v>
      </c>
      <c r="L53" s="135">
        <f t="shared" si="35"/>
        <v>7.2549019607843146</v>
      </c>
      <c r="M53" s="135">
        <f t="shared" si="36"/>
        <v>5.3921568627450984</v>
      </c>
    </row>
    <row r="54" spans="1:13">
      <c r="A54" s="104" t="s">
        <v>74</v>
      </c>
      <c r="B54" s="59">
        <v>251</v>
      </c>
      <c r="C54" s="59">
        <v>251</v>
      </c>
      <c r="D54" s="59">
        <v>147</v>
      </c>
      <c r="E54" s="59">
        <v>66</v>
      </c>
      <c r="F54" s="59">
        <v>55</v>
      </c>
      <c r="G54" s="59">
        <v>0</v>
      </c>
      <c r="H54" s="105">
        <v>770</v>
      </c>
      <c r="I54" s="135">
        <f t="shared" si="32"/>
        <v>32.597402597402599</v>
      </c>
      <c r="J54" s="135">
        <f t="shared" si="33"/>
        <v>32.597402597402599</v>
      </c>
      <c r="K54" s="135">
        <f t="shared" si="34"/>
        <v>19.090909090909093</v>
      </c>
      <c r="L54" s="135">
        <f t="shared" si="35"/>
        <v>8.5714285714285712</v>
      </c>
      <c r="M54" s="135">
        <f t="shared" si="36"/>
        <v>7.1428571428571423</v>
      </c>
    </row>
    <row r="55" spans="1:13">
      <c r="A55" s="104" t="s">
        <v>75</v>
      </c>
      <c r="B55" s="59">
        <v>1488</v>
      </c>
      <c r="C55" s="59">
        <v>1177</v>
      </c>
      <c r="D55" s="59">
        <v>450</v>
      </c>
      <c r="E55" s="59">
        <v>154</v>
      </c>
      <c r="F55" s="59">
        <v>83</v>
      </c>
      <c r="G55" s="59">
        <v>0</v>
      </c>
      <c r="H55" s="105">
        <v>3352</v>
      </c>
      <c r="I55" s="135">
        <f t="shared" si="32"/>
        <v>44.391408114558473</v>
      </c>
      <c r="J55" s="135">
        <f t="shared" si="33"/>
        <v>35.113365155131262</v>
      </c>
      <c r="K55" s="135">
        <f t="shared" si="34"/>
        <v>13.424821002386636</v>
      </c>
      <c r="L55" s="135">
        <f t="shared" si="35"/>
        <v>4.5942720763723157</v>
      </c>
      <c r="M55" s="135">
        <f t="shared" si="36"/>
        <v>2.4761336515513128</v>
      </c>
    </row>
    <row r="56" spans="1:13">
      <c r="A56" s="104" t="s">
        <v>76</v>
      </c>
      <c r="B56" s="59">
        <v>716</v>
      </c>
      <c r="C56" s="59">
        <v>646</v>
      </c>
      <c r="D56" s="59">
        <v>267</v>
      </c>
      <c r="E56" s="59">
        <v>88</v>
      </c>
      <c r="F56" s="59">
        <v>73</v>
      </c>
      <c r="G56" s="59">
        <v>0</v>
      </c>
      <c r="H56" s="105">
        <v>1790</v>
      </c>
      <c r="I56" s="135">
        <f t="shared" si="32"/>
        <v>40</v>
      </c>
      <c r="J56" s="135">
        <f t="shared" si="33"/>
        <v>36.089385474860336</v>
      </c>
      <c r="K56" s="135">
        <f t="shared" si="34"/>
        <v>14.916201117318437</v>
      </c>
      <c r="L56" s="135">
        <f t="shared" si="35"/>
        <v>4.916201117318435</v>
      </c>
      <c r="M56" s="135">
        <f t="shared" si="36"/>
        <v>4.0782122905027931</v>
      </c>
    </row>
    <row r="57" spans="1:13">
      <c r="A57" s="104" t="s">
        <v>77</v>
      </c>
      <c r="B57" s="59">
        <v>189</v>
      </c>
      <c r="C57" s="59">
        <v>160</v>
      </c>
      <c r="D57" s="59">
        <v>75</v>
      </c>
      <c r="E57" s="59">
        <v>27</v>
      </c>
      <c r="F57" s="59">
        <v>30</v>
      </c>
      <c r="G57" s="59">
        <v>0</v>
      </c>
      <c r="H57" s="105">
        <v>481</v>
      </c>
      <c r="I57" s="135">
        <f t="shared" si="32"/>
        <v>39.293139293139298</v>
      </c>
      <c r="J57" s="135">
        <f t="shared" si="33"/>
        <v>33.264033264033266</v>
      </c>
      <c r="K57" s="135">
        <f t="shared" si="34"/>
        <v>15.592515592515593</v>
      </c>
      <c r="L57" s="135">
        <f t="shared" si="35"/>
        <v>5.6133056133056138</v>
      </c>
      <c r="M57" s="135">
        <f t="shared" si="36"/>
        <v>6.2370062370062378</v>
      </c>
    </row>
    <row r="58" spans="1:13">
      <c r="A58" s="104" t="s">
        <v>78</v>
      </c>
      <c r="B58" s="59">
        <v>557</v>
      </c>
      <c r="C58" s="59">
        <v>485</v>
      </c>
      <c r="D58" s="59">
        <v>201</v>
      </c>
      <c r="E58" s="59">
        <v>72</v>
      </c>
      <c r="F58" s="59">
        <v>48</v>
      </c>
      <c r="G58" s="59">
        <v>0</v>
      </c>
      <c r="H58" s="105">
        <v>1363</v>
      </c>
      <c r="I58" s="135">
        <f t="shared" si="32"/>
        <v>40.865737344093908</v>
      </c>
      <c r="J58" s="135">
        <f t="shared" si="33"/>
        <v>35.583272193690391</v>
      </c>
      <c r="K58" s="135">
        <f t="shared" si="34"/>
        <v>14.74688187820983</v>
      </c>
      <c r="L58" s="135">
        <f t="shared" si="35"/>
        <v>5.2824651504035218</v>
      </c>
      <c r="M58" s="135">
        <f t="shared" si="36"/>
        <v>3.5216434336023479</v>
      </c>
    </row>
    <row r="59" spans="1:13">
      <c r="A59" s="104" t="s">
        <v>79</v>
      </c>
      <c r="B59" s="59">
        <v>47</v>
      </c>
      <c r="C59" s="59">
        <v>33</v>
      </c>
      <c r="D59" s="59">
        <v>20</v>
      </c>
      <c r="E59" s="59">
        <v>11</v>
      </c>
      <c r="F59" s="59">
        <v>22</v>
      </c>
      <c r="G59" s="59">
        <v>0</v>
      </c>
      <c r="H59" s="105">
        <v>133</v>
      </c>
      <c r="I59" s="135">
        <f t="shared" si="32"/>
        <v>35.338345864661655</v>
      </c>
      <c r="J59" s="135">
        <f t="shared" si="33"/>
        <v>24.81203007518797</v>
      </c>
      <c r="K59" s="135">
        <f t="shared" si="34"/>
        <v>15.037593984962406</v>
      </c>
      <c r="L59" s="135">
        <f t="shared" si="35"/>
        <v>8.2706766917293226</v>
      </c>
      <c r="M59" s="135">
        <f t="shared" si="36"/>
        <v>16.541353383458645</v>
      </c>
    </row>
    <row r="60" spans="1:13">
      <c r="A60" s="104" t="s">
        <v>80</v>
      </c>
      <c r="B60" s="59">
        <v>2464</v>
      </c>
      <c r="C60" s="59">
        <v>2059</v>
      </c>
      <c r="D60" s="59">
        <v>868</v>
      </c>
      <c r="E60" s="59">
        <v>260</v>
      </c>
      <c r="F60" s="59">
        <v>159</v>
      </c>
      <c r="G60" s="59">
        <v>2</v>
      </c>
      <c r="H60" s="105">
        <v>5812</v>
      </c>
      <c r="I60" s="135">
        <f t="shared" si="32"/>
        <v>42.409638554216869</v>
      </c>
      <c r="J60" s="135">
        <f t="shared" si="33"/>
        <v>35.438898450946645</v>
      </c>
      <c r="K60" s="135">
        <f t="shared" si="34"/>
        <v>14.939759036144579</v>
      </c>
      <c r="L60" s="135">
        <f t="shared" si="35"/>
        <v>4.4750430292598971</v>
      </c>
      <c r="M60" s="135">
        <f t="shared" si="36"/>
        <v>2.7366609294320137</v>
      </c>
    </row>
    <row r="61" spans="1:13">
      <c r="A61" s="104" t="s">
        <v>81</v>
      </c>
      <c r="B61" s="59">
        <v>250</v>
      </c>
      <c r="C61" s="59">
        <v>217</v>
      </c>
      <c r="D61" s="59">
        <v>108</v>
      </c>
      <c r="E61" s="59">
        <v>43</v>
      </c>
      <c r="F61" s="59">
        <v>20</v>
      </c>
      <c r="G61" s="59">
        <v>0</v>
      </c>
      <c r="H61" s="105">
        <v>638</v>
      </c>
      <c r="I61" s="135">
        <f t="shared" si="32"/>
        <v>39.184952978056423</v>
      </c>
      <c r="J61" s="135">
        <f t="shared" si="33"/>
        <v>34.012539184952978</v>
      </c>
      <c r="K61" s="135">
        <f t="shared" si="34"/>
        <v>16.927899686520377</v>
      </c>
      <c r="L61" s="135">
        <f t="shared" si="35"/>
        <v>6.7398119122257061</v>
      </c>
      <c r="M61" s="135">
        <f t="shared" si="36"/>
        <v>3.1347962382445136</v>
      </c>
    </row>
    <row r="62" spans="1:13">
      <c r="A62" s="104" t="s">
        <v>82</v>
      </c>
      <c r="B62" s="59">
        <v>1385</v>
      </c>
      <c r="C62" s="59">
        <v>1244</v>
      </c>
      <c r="D62" s="59">
        <v>514</v>
      </c>
      <c r="E62" s="59">
        <v>187</v>
      </c>
      <c r="F62" s="59">
        <v>90</v>
      </c>
      <c r="G62" s="59">
        <v>0</v>
      </c>
      <c r="H62" s="105">
        <v>3420</v>
      </c>
      <c r="I62" s="135">
        <f t="shared" si="32"/>
        <v>40.497076023391813</v>
      </c>
      <c r="J62" s="135">
        <f t="shared" si="33"/>
        <v>36.374269005847957</v>
      </c>
      <c r="K62" s="135">
        <f t="shared" si="34"/>
        <v>15.029239766081872</v>
      </c>
      <c r="L62" s="135">
        <f t="shared" si="35"/>
        <v>5.4678362573099415</v>
      </c>
      <c r="M62" s="135">
        <f t="shared" si="36"/>
        <v>2.6315789473684208</v>
      </c>
    </row>
    <row r="63" spans="1:13">
      <c r="A63" s="110" t="s">
        <v>50</v>
      </c>
      <c r="B63" s="110">
        <v>56</v>
      </c>
      <c r="C63" s="110">
        <v>70</v>
      </c>
      <c r="D63" s="110">
        <v>60</v>
      </c>
      <c r="E63" s="110">
        <v>24</v>
      </c>
      <c r="F63" s="110">
        <v>31</v>
      </c>
      <c r="G63" s="110">
        <v>18</v>
      </c>
      <c r="H63" s="124">
        <v>259</v>
      </c>
      <c r="I63" s="222" t="s">
        <v>83</v>
      </c>
      <c r="J63" s="223" t="s">
        <v>83</v>
      </c>
      <c r="K63" s="223" t="s">
        <v>83</v>
      </c>
      <c r="L63" s="223" t="s">
        <v>83</v>
      </c>
      <c r="M63" s="223" t="s">
        <v>83</v>
      </c>
    </row>
    <row r="64" spans="1:13">
      <c r="A64" s="116" t="s">
        <v>444</v>
      </c>
    </row>
  </sheetData>
  <mergeCells count="6">
    <mergeCell ref="A6:A7"/>
    <mergeCell ref="B6:H6"/>
    <mergeCell ref="I6:M6"/>
    <mergeCell ref="A18:A19"/>
    <mergeCell ref="B18:H18"/>
    <mergeCell ref="I18:M18"/>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6" fitToHeight="0" orientation="landscape" r:id="rId1"/>
  <headerFooter>
    <oddFooter>&amp;L&amp;8&amp;K01+022Maternity Tables 2013&amp;R&amp;8&amp;K01+022Page &amp;P of &amp;N</oddFooter>
  </headerFooter>
  <rowBreaks count="1" manualBreakCount="1">
    <brk id="1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37</vt:i4>
      </vt:variant>
    </vt:vector>
  </HeadingPairs>
  <TitlesOfParts>
    <vt:vector size="60" baseType="lpstr">
      <vt:lpstr>Info</vt:lpstr>
      <vt:lpstr>Contents</vt:lpstr>
      <vt:lpstr>Findings</vt:lpstr>
      <vt:lpstr>Graphs</vt:lpstr>
      <vt:lpstr>Age</vt:lpstr>
      <vt:lpstr>Ethnic</vt:lpstr>
      <vt:lpstr>Dep</vt:lpstr>
      <vt:lpstr>Geo</vt:lpstr>
      <vt:lpstr>Parity</vt:lpstr>
      <vt:lpstr>BMI</vt:lpstr>
      <vt:lpstr>Smoking</vt:lpstr>
      <vt:lpstr>RegLMC</vt:lpstr>
      <vt:lpstr>Extra</vt:lpstr>
      <vt:lpstr>BirthType</vt:lpstr>
      <vt:lpstr>Plurality</vt:lpstr>
      <vt:lpstr>Interv</vt:lpstr>
      <vt:lpstr>PlaceOfBirth</vt:lpstr>
      <vt:lpstr>Babies</vt:lpstr>
      <vt:lpstr>Birthweight</vt:lpstr>
      <vt:lpstr>Gestation</vt:lpstr>
      <vt:lpstr>Bfeed</vt:lpstr>
      <vt:lpstr>Handover</vt:lpstr>
      <vt:lpstr>About</vt:lpstr>
      <vt:lpstr>About!Print_Area</vt:lpstr>
      <vt:lpstr>Age!Print_Area</vt:lpstr>
      <vt:lpstr>Babies!Print_Area</vt:lpstr>
      <vt:lpstr>Bfeed!Print_Area</vt:lpstr>
      <vt:lpstr>BirthType!Print_Area</vt:lpstr>
      <vt:lpstr>Birthweight!Print_Area</vt:lpstr>
      <vt:lpstr>BMI!Print_Area</vt:lpstr>
      <vt:lpstr>Contents!Print_Area</vt:lpstr>
      <vt:lpstr>Dep!Print_Area</vt:lpstr>
      <vt:lpstr>Ethnic!Print_Area</vt:lpstr>
      <vt:lpstr>Findings!Print_Area</vt:lpstr>
      <vt:lpstr>Geo!Print_Area</vt:lpstr>
      <vt:lpstr>Gestation!Print_Area</vt:lpstr>
      <vt:lpstr>Graphs!Print_Area</vt:lpstr>
      <vt:lpstr>Handover!Print_Area</vt:lpstr>
      <vt:lpstr>Info!Print_Area</vt:lpstr>
      <vt:lpstr>Interv!Print_Area</vt:lpstr>
      <vt:lpstr>Parity!Print_Area</vt:lpstr>
      <vt:lpstr>PlaceOfBirth!Print_Area</vt:lpstr>
      <vt:lpstr>Plurality!Print_Area</vt:lpstr>
      <vt:lpstr>RegLMC!Print_Area</vt:lpstr>
      <vt:lpstr>Smoking!Print_Area</vt:lpstr>
      <vt:lpstr>Bfeed!Print_Titles</vt:lpstr>
      <vt:lpstr>BirthType!Print_Titles</vt:lpstr>
      <vt:lpstr>Birthweight!Print_Titles</vt:lpstr>
      <vt:lpstr>Contents!Print_Titles</vt:lpstr>
      <vt:lpstr>Dep!Print_Titles</vt:lpstr>
      <vt:lpstr>Ethnic!Print_Titles</vt:lpstr>
      <vt:lpstr>Findings!Print_Titles</vt:lpstr>
      <vt:lpstr>Geo!Print_Titles</vt:lpstr>
      <vt:lpstr>Gestation!Print_Titles</vt:lpstr>
      <vt:lpstr>Graphs!Print_Titles</vt:lpstr>
      <vt:lpstr>Interv!Print_Titles</vt:lpstr>
      <vt:lpstr>Parity!Print_Titles</vt:lpstr>
      <vt:lpstr>PlaceOfBirth!Print_Titles</vt:lpstr>
      <vt:lpstr>RegLMC!Print_Titles</vt:lpstr>
      <vt:lpstr>Smoking!Print_Titles</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elim</cp:lastModifiedBy>
  <cp:lastPrinted>2015-10-05T01:56:09Z</cp:lastPrinted>
  <dcterms:created xsi:type="dcterms:W3CDTF">2014-12-16T02:50:59Z</dcterms:created>
  <dcterms:modified xsi:type="dcterms:W3CDTF">2015-10-05T02:02:18Z</dcterms:modified>
</cp:coreProperties>
</file>