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https://mohgovtnz-my.sharepoint.com/personal/allan_potter_health_govt_nz/Documents/Desktop/"/>
    </mc:Choice>
  </mc:AlternateContent>
  <xr:revisionPtr revIDLastSave="0" documentId="8_{B99152E5-21CE-43B8-A7E5-170F61027F32}" xr6:coauthVersionLast="41" xr6:coauthVersionMax="41" xr10:uidLastSave="{00000000-0000-0000-0000-000000000000}"/>
  <bookViews>
    <workbookView xWindow="-110" yWindow="-110" windowWidth="19420" windowHeight="1042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expenses'!$A$1:$E$41</definedName>
    <definedName name="_xlnm.Print_Area" localSheetId="4">'Gifts and benefits'!$A$1:$F$98</definedName>
    <definedName name="_xlnm.Print_Area" localSheetId="2">Hospitality!$A$1:$E$32</definedName>
    <definedName name="_xlnm.Print_Area" localSheetId="0">'Summary and sign-off'!$A$1:$F$23</definedName>
    <definedName name="_xlnm.Print_Area" localSheetId="1">Travel!$A$1:$E$107</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7" i="4" l="1"/>
  <c r="C35" i="3"/>
  <c r="C25" i="2"/>
  <c r="C88" i="1"/>
  <c r="C96" i="1"/>
  <c r="C24" i="1"/>
  <c r="B6" i="13"/>
  <c r="E60" i="13"/>
  <c r="C60" i="13"/>
  <c r="C89" i="4"/>
  <c r="C88" i="4"/>
  <c r="B60" i="13"/>
  <c r="F60" i="13" s="1"/>
  <c r="E87" i="4" s="1"/>
  <c r="B59" i="13"/>
  <c r="D59" i="13"/>
  <c r="B58" i="13"/>
  <c r="D58" i="13"/>
  <c r="D57" i="13"/>
  <c r="B57" i="13"/>
  <c r="D56" i="13"/>
  <c r="B56" i="13"/>
  <c r="D55" i="13"/>
  <c r="B55" i="13"/>
  <c r="B2" i="4"/>
  <c r="B3" i="4"/>
  <c r="B2" i="3"/>
  <c r="B3" i="3"/>
  <c r="B2" i="2"/>
  <c r="B3" i="2"/>
  <c r="B2" i="1"/>
  <c r="B3" i="1"/>
  <c r="F58" i="13"/>
  <c r="D25" i="2"/>
  <c r="F59" i="13"/>
  <c r="D35" i="3"/>
  <c r="C13" i="13"/>
  <c r="C12" i="13"/>
  <c r="C11" i="13"/>
  <c r="C17" i="13" s="1"/>
  <c r="B5" i="4"/>
  <c r="B4" i="4"/>
  <c r="B5" i="3"/>
  <c r="B4" i="3"/>
  <c r="B5" i="2"/>
  <c r="B4" i="2"/>
  <c r="B5" i="1"/>
  <c r="B4" i="1"/>
  <c r="F12" i="13"/>
  <c r="C87" i="4"/>
  <c r="F11" i="13"/>
  <c r="F13" i="13"/>
  <c r="B96" i="1"/>
  <c r="B17" i="13"/>
  <c r="B88" i="1"/>
  <c r="B16" i="13" s="1"/>
  <c r="B24" i="1"/>
  <c r="B15" i="13" s="1"/>
  <c r="B35" i="3"/>
  <c r="B13" i="13"/>
  <c r="B25" i="2"/>
  <c r="B12" i="13"/>
  <c r="F57" i="13" l="1"/>
  <c r="D96" i="1" s="1"/>
  <c r="B98" i="1"/>
  <c r="F55" i="13"/>
  <c r="D24" i="1" s="1"/>
  <c r="F56" i="13"/>
  <c r="D88" i="1" s="1"/>
  <c r="B11" i="13"/>
  <c r="C15" i="13"/>
  <c r="C16"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9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<sst xmlns="http://schemas.openxmlformats.org/spreadsheetml/2006/main" count="697" uniqueCount="325">
  <si>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</si>
  <si>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</si>
  <si>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</si>
  <si>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</si>
  <si>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</si>
  <si>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</si>
  <si>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</si>
  <si>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</si>
  <si>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</si>
  <si>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</si>
  <si>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</si>
  <si>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</si>
  <si>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</si>
  <si>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</si>
  <si>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</si>
  <si>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</si>
  <si>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</si>
  <si>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</si>
  <si>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</si>
  <si>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</si>
  <si>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</si>
  <si>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</si>
  <si>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</si>
  <si>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</si>
  <si>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</si>
  <si>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</si>
  <si>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</si>
  <si>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</si>
  <si>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</si>
  <si>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</si>
  <si>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</si>
  <si>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</si>
  <si>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</si>
  <si>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</si>
  <si>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</si>
  <si>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</si>
  <si>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</si>
  <si>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</si>
  <si>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</si>
  <si>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</si>
  <si>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</si>
  <si>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</si>
  <si>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</si>
  <si>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</si>
  <si>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</si>
  <si>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</si>
  <si>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</si>
  <si>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</si>
  <si>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</si>
  <si>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</si>
  <si>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</si>
  <si>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</si>
  <si>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</si>
  <si>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</si>
  <si>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</si>
  <si>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</si>
  <si>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</si>
  <si>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</si>
  <si>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</si>
  <si>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</si>
  <si>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</si>
  <si>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</si>
  <si>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</si>
  <si>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</si>
  <si>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</si>
  <si>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</si>
  <si>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</si>
  <si>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</si>
  <si>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</si>
  <si>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</si>
  <si>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</si>
  <si>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</si>
  <si>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</si>
  <si>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</si>
  <si>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</si>
  <si>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</si>
  <si>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</si>
  <si>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</si>
  <si>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</si>
  <si>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</si>
  <si>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</si>
  <si>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</si>
  <si>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</si>
  <si>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</si>
  <si>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</si>
  <si>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</si>
  <si>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</si>
  <si>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</si>
  <si>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</si>
  <si>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</si>
  <si>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</si>
  <si>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</si>
  <si>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</si>
  <si>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</si>
  <si>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</si>
  <si>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</si>
  <si>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</si>
  <si>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</si>
  <si>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</si>
  <si>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</si>
  <si>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</si>
  <si>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</si>
  <si>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</si>
  <si>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</si>
  <si>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</si>
  <si>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</si>
  <si>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</si>
  <si>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</si>
  <si>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</si>
  <si>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</si>
  <si>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</si>
  <si>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</si>
  <si>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</si>
  <si>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</si>
  <si>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</si>
  <si>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</si>
  <si>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</si>
  <si>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</si>
  <si>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</si>
  <si>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</si>
  <si>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Ministry of Health</t>
  </si>
  <si>
    <t>Dr Ashley Bloomfield, Director-General of Health</t>
  </si>
  <si>
    <t>Gifts listed below</t>
  </si>
  <si>
    <t>Cook Island Ministry of Health</t>
  </si>
  <si>
    <t>Traditional Cook Islands paddle</t>
  </si>
  <si>
    <t>Displayed with other cultural items outside the Director-General's office. The Ministry reciprocated with a ceramic triple twist eternity ornament ($96.99).</t>
  </si>
  <si>
    <t>Bottle of Saint Clair Pinot Noir</t>
  </si>
  <si>
    <t>Royal Australasian College of Surgeons</t>
  </si>
  <si>
    <t>Shared with staff at Christmas party.</t>
  </si>
  <si>
    <t>Rimu cheese plate</t>
  </si>
  <si>
    <t>The Addiction Practitioners Association of Aotearoa New Zealand (DAPAANZ)</t>
  </si>
  <si>
    <t>Gift for speaking at their Cutting Edge Addictions conference. Used for staff nibbles / drinks</t>
  </si>
  <si>
    <t>Bottle of Gibbston Valley Pinot Noir</t>
  </si>
  <si>
    <t>NSW Health</t>
  </si>
  <si>
    <t>Shared with staff.</t>
  </si>
  <si>
    <t>Bottles of Villa Maria Chardonnay and Pinot Noir</t>
  </si>
  <si>
    <t>Former Director-General Stephen McKernan, Ernst &amp; Young</t>
  </si>
  <si>
    <t>Bridget Williams and Tom Rennie (BWB Books)</t>
  </si>
  <si>
    <t>Books - A Careful Revolution / The Health of the People / Mountains to Sea</t>
  </si>
  <si>
    <t>Placed in the Ministry of Health library for staff use.</t>
  </si>
  <si>
    <t>Pacific Medical Association</t>
  </si>
  <si>
    <t>Christmas cake</t>
  </si>
  <si>
    <t>Wise Group</t>
  </si>
  <si>
    <t>Book - Celebrating 30 Years of the Wise Group (Mental Health NGO network)</t>
  </si>
  <si>
    <t>Selection of small gifts (bottle of wine, book - 100 years of Moores in Wellington, chocolate and tea towel)</t>
  </si>
  <si>
    <t>Moore Wilson</t>
  </si>
  <si>
    <t>Shared with staff / book placed in the Ministry of Health library.</t>
  </si>
  <si>
    <t>Negociants NZ</t>
  </si>
  <si>
    <t>Six assorted bottles of wine</t>
  </si>
  <si>
    <t xml:space="preserve">Personal response letter sent noting the hard work of Ministry staff, and that the wine had been shared with staff. </t>
  </si>
  <si>
    <t>Roger Girdlestone</t>
  </si>
  <si>
    <t>Handmade carving board</t>
  </si>
  <si>
    <t>Artwork</t>
  </si>
  <si>
    <t>Chris McSkimming</t>
  </si>
  <si>
    <t>Pair of Thunderpants</t>
  </si>
  <si>
    <t>Thunderpants</t>
  </si>
  <si>
    <t>Business shirt / jumper</t>
  </si>
  <si>
    <t>3 Wise Men</t>
  </si>
  <si>
    <t>12 Boomfa Brewery pilsner beers (brewed for essential workers during lockdown)</t>
  </si>
  <si>
    <t>Boomfa Brewery (Justin Marshall)</t>
  </si>
  <si>
    <t>Gift basket of jams, coffees and confectionary</t>
  </si>
  <si>
    <t>The Print Room</t>
  </si>
  <si>
    <t>Box of chocolates</t>
  </si>
  <si>
    <t>The South</t>
  </si>
  <si>
    <t>No hospitality expenses incurred</t>
  </si>
  <si>
    <t>10x COVID-19 time capsules</t>
  </si>
  <si>
    <t>Auckland Paper Tubes (Rodney Leech)</t>
  </si>
  <si>
    <t>Given to staff.</t>
  </si>
  <si>
    <t>2x tickets to Hurricanes Super Rugby Aotearoa game on 21 June 2020</t>
  </si>
  <si>
    <t>Sir Paul Collins, Chair of Wairarapa District Health Board</t>
  </si>
  <si>
    <t>Trans-Tasman Business Circle</t>
  </si>
  <si>
    <t xml:space="preserve">Private Reception - Tā Moko exhibition in Canberra </t>
  </si>
  <si>
    <t>70th Anniversary of Geneva Convention celebrations</t>
  </si>
  <si>
    <t>New Zealand Red Cross</t>
  </si>
  <si>
    <t>Youth Declaration Launch - Parliament</t>
  </si>
  <si>
    <t>Chloe Swarbrick / Aotearoa Youth Declaration</t>
  </si>
  <si>
    <t>2019 Ngā Takahoa a Te Apārangi Royal Society Companions event</t>
  </si>
  <si>
    <t>Royal Society Te Aparangi</t>
  </si>
  <si>
    <t>Farewell event - Australian Deputy High Commissioner to New Zealand, Mr Andrew Cumpston</t>
  </si>
  <si>
    <t>Breakfast event - Consumer expectation in health care</t>
  </si>
  <si>
    <t>DXC Technology</t>
  </si>
  <si>
    <t>ACC New Zealand</t>
  </si>
  <si>
    <t>Parliamentary breakfast - Mothers Matter and various MPs</t>
  </si>
  <si>
    <t>Mothers Matter / Dr Liz Craig and Hon Louise Upston</t>
  </si>
  <si>
    <t>Westpac Quarterly Economic Overview event</t>
  </si>
  <si>
    <t>Westpac New Zealand</t>
  </si>
  <si>
    <t>Private lunch event</t>
  </si>
  <si>
    <t>PWC</t>
  </si>
  <si>
    <t xml:space="preserve">Crimestoppers 10 Year Anniversary event </t>
  </si>
  <si>
    <t>Crimestoppers NZ</t>
  </si>
  <si>
    <t>Cocktail function</t>
  </si>
  <si>
    <t>Meat Industry Association</t>
  </si>
  <si>
    <t>Entrepeneur of the Year Awards</t>
  </si>
  <si>
    <t>Ernst and Young</t>
  </si>
  <si>
    <t>Spring Cocktail Function</t>
  </si>
  <si>
    <t>Pharmaceutical Society of New Zealand</t>
  </si>
  <si>
    <t>Book launch</t>
  </si>
  <si>
    <t>A Recipe for Harmony</t>
  </si>
  <si>
    <t>Private dinner - Australian College of Health Service Management</t>
  </si>
  <si>
    <t>Francis Health</t>
  </si>
  <si>
    <t>Launch event - strategic plan</t>
  </si>
  <si>
    <t>Sport NZ</t>
  </si>
  <si>
    <t>100% Kiwi event</t>
  </si>
  <si>
    <t>JacksonStone Partners</t>
  </si>
  <si>
    <t>48th National Day celebrations</t>
  </si>
  <si>
    <t>United Arab Emirates Foreign Mission</t>
  </si>
  <si>
    <t>Melbourne Cup Annual Fundraiser</t>
  </si>
  <si>
    <t>Australian High Commission</t>
  </si>
  <si>
    <t>New Zealand Security Sector Professional Development programme dinner</t>
  </si>
  <si>
    <t>Victoria University of Wellington</t>
  </si>
  <si>
    <r>
      <t xml:space="preserve">Invitations listed below. Please note - the Director-General of Health receives a large number of invitations to attend functions and speak at events each year. </t>
    </r>
    <r>
      <rPr>
        <b/>
        <sz val="10"/>
        <color rgb="FFFF0000"/>
        <rFont val="Arial"/>
        <family val="2"/>
      </rPr>
      <t>We prioritise disclosing invitations where there is an element of hospitality involved (e.g. a lunch, dinner or other benefit) or where events are outside of normal health portfolio events.</t>
    </r>
    <r>
      <rPr>
        <sz val="10"/>
        <color rgb="FFFF0000"/>
        <rFont val="Arial"/>
        <family val="2"/>
      </rPr>
      <t xml:space="preserve"> 
Invitations to attend health-related discussions / forums (e.g. at universities) are generally not individually disclosed, nor are health sector events (e.g. DHB functions) as they do not meet the criteria set out above.</t>
    </r>
  </si>
  <si>
    <t>All proceeds from this apparel line were donated to Women's Refuge by the Print Room.</t>
  </si>
  <si>
    <t>Plunket end of year celebration</t>
  </si>
  <si>
    <t>Plunket New Zealand</t>
  </si>
  <si>
    <t>Deloitte Consulting end of year functions</t>
  </si>
  <si>
    <t>Deloitte</t>
  </si>
  <si>
    <t>Dinner with DHB Chairs and CEs at The Oaks</t>
  </si>
  <si>
    <t>Central TAS / DHBs</t>
  </si>
  <si>
    <t>Dundas St</t>
  </si>
  <si>
    <t>End of year function at Dundas St</t>
  </si>
  <si>
    <t>Private viewing of Wonderland exhibition</t>
  </si>
  <si>
    <t>PriceWaterhouseCoopers</t>
  </si>
  <si>
    <t>End of year function</t>
  </si>
  <si>
    <t>Pharmacy Guild New Zealand</t>
  </si>
  <si>
    <t>Allen + Clarke</t>
  </si>
  <si>
    <t>Event with Simon Sinek</t>
  </si>
  <si>
    <t>Diana Jones</t>
  </si>
  <si>
    <t>CEOs lunch at Wharewaka</t>
  </si>
  <si>
    <t>PWC (Tamati Shepard)</t>
  </si>
  <si>
    <t>Rainbow fundraising event</t>
  </si>
  <si>
    <t>Annual Parliamentary reception</t>
  </si>
  <si>
    <t>Air New Zealand</t>
  </si>
  <si>
    <t>Press Gallery 150th anniversary celebration</t>
  </si>
  <si>
    <t>Press Gallery</t>
  </si>
  <si>
    <t>Note that all events between these entries were cancelled due to COVID-19</t>
  </si>
  <si>
    <t>Governor-General's reception for COVID-19</t>
  </si>
  <si>
    <t>NZ Government</t>
  </si>
  <si>
    <t>"Covid Crusher" tote bag and socks - memento from apparel line</t>
  </si>
  <si>
    <t>Health system event</t>
  </si>
  <si>
    <t>Wellington Gold Sponsorship event - guest of ACC</t>
  </si>
  <si>
    <t>Dinner - Security Sector Professional Development Programme</t>
  </si>
  <si>
    <t>Unable to be gifted to staff member.</t>
  </si>
  <si>
    <t>To be hung on the wall at 133 Molesworth Street.</t>
  </si>
  <si>
    <t>Credit card fees</t>
  </si>
  <si>
    <t>Credit card account fee</t>
  </si>
  <si>
    <t>Monthly account fee</t>
  </si>
  <si>
    <t>Wellington</t>
  </si>
  <si>
    <t>Speaking at Royal NZ College of GPs and visit to Southern DHB</t>
  </si>
  <si>
    <t>Dunedin</t>
  </si>
  <si>
    <t>Visit to Hawkes Bay DHB</t>
  </si>
  <si>
    <t>Flights (incl. fees)</t>
  </si>
  <si>
    <t>Napier / Hastings</t>
  </si>
  <si>
    <t>Note that the Director-General often takes his own transport (bicycle) or public transport to and from local meetings and airports. Public transport is not usually claimed back unless specified below.</t>
  </si>
  <si>
    <t>Note that the Director-General often takes his own transport (bicycle) or public transport to and from airports. Public transport is not usually claimed back unless specified below.</t>
  </si>
  <si>
    <t>Rarotonga</t>
  </si>
  <si>
    <t>Accommodation</t>
  </si>
  <si>
    <t>Visits to MidCentral and Christchurch DHBs with Minister of Health</t>
  </si>
  <si>
    <t>Palmerston North / Christchurch</t>
  </si>
  <si>
    <t>Attend Pacific Health Ministers Meeting</t>
  </si>
  <si>
    <t>Tahiti</t>
  </si>
  <si>
    <t>2 July - 3 July 2019</t>
  </si>
  <si>
    <t>Visit to Southern DHB and Dunedin Ministry of Health office</t>
  </si>
  <si>
    <t>5 August - 10 August 2019</t>
  </si>
  <si>
    <t>9 July - 11 July 2019</t>
  </si>
  <si>
    <t>Attend NZ College of Public Health Medicine Annual Meeting</t>
  </si>
  <si>
    <t>Auckland</t>
  </si>
  <si>
    <t>Car hire</t>
  </si>
  <si>
    <t>Meeting with Christchurch Council about water</t>
  </si>
  <si>
    <t>Christchurch</t>
  </si>
  <si>
    <t>Visit Waikato DHB</t>
  </si>
  <si>
    <t>Hamilton</t>
  </si>
  <si>
    <t>18 September - 19 September 2019</t>
  </si>
  <si>
    <t>Speaking at Cutting Edge conference and various Auckland meetings</t>
  </si>
  <si>
    <t>9 October - 10 October 2019</t>
  </si>
  <si>
    <t>Attend Australian College of Health Service Medicine National Congress</t>
  </si>
  <si>
    <t>Brisbane / Gold Coast</t>
  </si>
  <si>
    <t>2 September - 3 September 2019</t>
  </si>
  <si>
    <t>Attend Ngati Porou / Crown Taumata with Prime Minister and Ministers</t>
  </si>
  <si>
    <t>Gisborne</t>
  </si>
  <si>
    <t>Cancer Care Agency announcement with Prime Minister and Ministers</t>
  </si>
  <si>
    <t>Attend Waitangi Tribunal "Wai 2575" Claim</t>
  </si>
  <si>
    <t>14 November - 15 November 2019</t>
  </si>
  <si>
    <t>Australian Secretary of Health and Business Round Table meetings</t>
  </si>
  <si>
    <t>Canberra</t>
  </si>
  <si>
    <t>4 October - 5 October 2019</t>
  </si>
  <si>
    <t>Attend ODESC for Operation Sonic and media engagements</t>
  </si>
  <si>
    <t>Blenheim</t>
  </si>
  <si>
    <t>Accompany Minister of Health for capital announcements</t>
  </si>
  <si>
    <t>25 November - 26 November 2019</t>
  </si>
  <si>
    <t>Southern Partnership Group meeting and Healthier Living conferece</t>
  </si>
  <si>
    <t>22 November - 24 November 2019</t>
  </si>
  <si>
    <t>Launch Pacific Health Action Plan and attend Harkness Foundation Attitude Awards</t>
  </si>
  <si>
    <t>Speak at Health Services and Policy Research Conference</t>
  </si>
  <si>
    <t>Speak at Health Information NZ conference</t>
  </si>
  <si>
    <t>Auckland / Hamilton</t>
  </si>
  <si>
    <t>Graduation address at Auckland University</t>
  </si>
  <si>
    <t>17 December - 18 December 2019</t>
  </si>
  <si>
    <t>Counties Manukau DHB visit</t>
  </si>
  <si>
    <t>Attend DHB Board Induction day with Minister of Health</t>
  </si>
  <si>
    <t>4 February - 5 February 2020</t>
  </si>
  <si>
    <t>Southern DHB Board meeting with Minister of Health</t>
  </si>
  <si>
    <t>Midland DHB Board Inductions</t>
  </si>
  <si>
    <t>Taxi to Wellington Airport</t>
  </si>
  <si>
    <t>Taxi to Napier Airport</t>
  </si>
  <si>
    <t>Taxi Wellington Airport to Ministry</t>
  </si>
  <si>
    <t xml:space="preserve">Taxi from Christchurch Airport </t>
  </si>
  <si>
    <t>Taxi from Dunedin Airport</t>
  </si>
  <si>
    <t>Taxi to Auckland Airport from city</t>
  </si>
  <si>
    <t>Auckland Ministry of Health staff talks and conference speech at Starship</t>
  </si>
  <si>
    <t>Taxi Auckland Airport to Starship</t>
  </si>
  <si>
    <t>Taxi Starship to accommodation</t>
  </si>
  <si>
    <t>Taxi Middlemore Hospital to Auckland</t>
  </si>
  <si>
    <t>Taxi Auckland Airport to Takapuna</t>
  </si>
  <si>
    <t>Taxi Takapuna to Accommodation</t>
  </si>
  <si>
    <t>Taxi Auckland Airport to Middlemore Hospital</t>
  </si>
  <si>
    <t>Taxi Middlemore Hospital to Auckland Airport</t>
  </si>
  <si>
    <t>Taxi Christchurch Hospital to Christchurch Airport</t>
  </si>
  <si>
    <t>Note that the Director-General often takes his own transport ( walking or bicycle) or public transport to and from local meetings. Public transport is not usually claimed.</t>
  </si>
  <si>
    <t>Not able to be shared with staff.</t>
  </si>
  <si>
    <t>21st Annual Cook Islands Health Conference</t>
  </si>
  <si>
    <t>Approximate value $120. As this gift was not able to be shared with staff, the Director-General made a $200 donation to charity.</t>
  </si>
  <si>
    <t>Nelson - anonymous</t>
  </si>
  <si>
    <t>COVID-19 related gifts listed below. The Director-General has received a number of approaches from people appreciative of the Ministry's efforts to respond to COVID-19 without opportunity to decline. Where these have been accepted, they are distrubuted to staff working on the response or wider Ministry staff.</t>
  </si>
  <si>
    <t>March 15 Remembrance Day (cancelled)</t>
  </si>
  <si>
    <t>Risk and Assurance,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</si>
</sst>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quot;$&quot;#,##0.00_);[Red]\(&quot;$&quot;#,##0.00\)"/>
    <numFmt numFmtId="165" formatCode="_(&quot;$&quot;* #,##0.00_);_(&quot;$&quot;* \(#,##0.00\);_(&quot;$&quot;* &quot;-&quot;??_);_(@_)"/>
    <numFmt numFmtId="166" formatCode="&quot;$&quot;#,##0.00"/>
    <numFmt numFmtId="167" formatCode="[$-1409]d\ mmmm\ yyyy;@"/>
    <numFmt numFmtId="168" formatCode="dd\ mmmm\ yyyy"/>
  </numFmts>
  <fonts count="33" x14ac:knownFonts="1">
    <font>
      <sz val="10"/>
      <color theme="1"/>
      <name val="Arial"/>
      <family val="2"/>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sz val="10"/>
      <color rgb="FFFF0000"/>
      <name val="Arial"/>
      <family val="2"/>
    </font>
    <font>
      <b/>
      <sz val="10"/>
      <color rgb="FFFF0000"/>
      <name val="Arial"/>
      <family val="2"/>
    </font>
    <font>
      <i/>
      <sz val="10"/>
      <color rgb="FFFF0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165" fontId="20" fillId="0" borderId="0" applyFont="0" applyFill="0" applyBorder="0" applyAlignment="0" applyProtection="0"/>
    <xf numFmtId="0" fontId="1" fillId="0" borderId="0"/>
    <xf numFmtId="44" fontId="20" fillId="0" borderId="0" applyFont="0" applyFill="0" applyBorder="0" applyAlignment="0" applyProtection="0"/>
  </cellStyleXfs>
  <cellXfs count="17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5"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5" fillId="0" borderId="0" xfId="0" applyFont="1" applyFill="1" applyBorder="1" applyAlignment="1" applyProtection="1">
      <alignment vertical="center" wrapText="1" readingOrder="1"/>
    </xf>
    <xf numFmtId="0" fontId="14" fillId="0" borderId="0" xfId="0" applyFont="1" applyFill="1" applyBorder="1" applyAlignment="1" applyProtection="1">
      <alignment vertical="center" wrapText="1" readingOrder="1"/>
    </xf>
    <xf numFmtId="0" fontId="18" fillId="0" borderId="0" xfId="0" applyFont="1" applyFill="1" applyBorder="1" applyAlignment="1" applyProtection="1">
      <alignment vertical="center" wrapText="1" readingOrder="1"/>
    </xf>
    <xf numFmtId="0" fontId="18" fillId="0" borderId="3" xfId="0" applyFont="1" applyFill="1" applyBorder="1" applyAlignment="1" applyProtection="1">
      <alignment vertical="center" wrapText="1" readingOrder="1"/>
    </xf>
    <xf numFmtId="0" fontId="25"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5" fillId="6" borderId="0" xfId="0" applyFont="1" applyFill="1" applyAlignment="1" applyProtection="1"/>
    <xf numFmtId="0" fontId="5" fillId="6" borderId="0" xfId="0" applyFont="1" applyFill="1" applyAlignment="1" applyProtection="1">
      <alignment wrapText="1"/>
    </xf>
    <xf numFmtId="0" fontId="0" fillId="0" borderId="0" xfId="0" applyProtection="1"/>
    <xf numFmtId="0" fontId="23" fillId="0" borderId="0" xfId="0" applyFont="1" applyBorder="1" applyProtection="1"/>
    <xf numFmtId="166" fontId="22" fillId="0" borderId="0" xfId="0" applyNumberFormat="1" applyFont="1" applyFill="1" applyBorder="1" applyAlignment="1" applyProtection="1">
      <alignment vertical="center" wrapText="1"/>
    </xf>
    <xf numFmtId="0" fontId="16"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5" fillId="0" borderId="0" xfId="0" applyFont="1" applyBorder="1" applyAlignment="1" applyProtection="1">
      <alignment wrapText="1"/>
    </xf>
    <xf numFmtId="0" fontId="2"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2"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5"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1" fillId="0" borderId="0" xfId="0" applyFont="1" applyBorder="1" applyAlignment="1" applyProtection="1">
      <alignment vertical="center" wrapText="1" readingOrder="1"/>
    </xf>
    <xf numFmtId="0" fontId="17"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4"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3" fillId="0" borderId="0" xfId="0" applyFont="1" applyFill="1" applyBorder="1" applyAlignment="1" applyProtection="1">
      <alignment wrapText="1"/>
    </xf>
    <xf numFmtId="0" fontId="2" fillId="0" borderId="0" xfId="0" applyFont="1" applyBorder="1" applyAlignment="1" applyProtection="1">
      <alignment vertical="center" wrapText="1"/>
    </xf>
    <xf numFmtId="0" fontId="0" fillId="0" borderId="0" xfId="0" applyAlignment="1" applyProtection="1">
      <alignment vertical="center" wrapText="1"/>
    </xf>
    <xf numFmtId="0" fontId="16" fillId="3" borderId="0" xfId="0" applyFont="1" applyFill="1" applyBorder="1" applyAlignment="1" applyProtection="1">
      <alignment vertical="center" wrapText="1" readingOrder="1"/>
    </xf>
    <xf numFmtId="0" fontId="13" fillId="3" borderId="0" xfId="0" applyFont="1" applyFill="1" applyBorder="1" applyAlignment="1" applyProtection="1"/>
    <xf numFmtId="0" fontId="5"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8" fillId="0" borderId="5" xfId="0" applyNumberFormat="1" applyFont="1" applyFill="1" applyBorder="1" applyAlignment="1" applyProtection="1">
      <alignment horizontal="center" vertical="center" wrapText="1"/>
    </xf>
    <xf numFmtId="0" fontId="12" fillId="0" borderId="0" xfId="0" applyFont="1" applyFill="1" applyBorder="1" applyAlignment="1" applyProtection="1">
      <alignment vertical="center"/>
    </xf>
    <xf numFmtId="1" fontId="14" fillId="0" borderId="0" xfId="0" applyNumberFormat="1" applyFont="1" applyFill="1" applyBorder="1" applyAlignment="1" applyProtection="1">
      <alignment horizontal="center" vertical="center" wrapText="1"/>
    </xf>
    <xf numFmtId="165" fontId="14" fillId="0" borderId="0" xfId="1" applyFont="1" applyFill="1" applyBorder="1" applyAlignment="1" applyProtection="1">
      <alignment vertical="center" wrapText="1" readingOrder="1"/>
    </xf>
    <xf numFmtId="0" fontId="12"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6" fillId="3" borderId="0" xfId="0" applyFont="1" applyFill="1" applyBorder="1" applyAlignment="1" applyProtection="1">
      <alignment vertical="center" readingOrder="1"/>
    </xf>
    <xf numFmtId="0" fontId="27" fillId="0" borderId="0" xfId="0" applyFont="1" applyBorder="1" applyProtection="1"/>
    <xf numFmtId="166" fontId="16" fillId="8" borderId="0" xfId="0" applyNumberFormat="1" applyFont="1" applyFill="1" applyBorder="1" applyAlignment="1" applyProtection="1">
      <alignment horizontal="left" vertical="center" wrapText="1"/>
    </xf>
    <xf numFmtId="1" fontId="16"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6" fillId="3" borderId="0" xfId="0" applyNumberFormat="1" applyFont="1" applyFill="1" applyBorder="1" applyAlignment="1" applyProtection="1">
      <alignment vertical="center"/>
    </xf>
    <xf numFmtId="164" fontId="18" fillId="0" borderId="4" xfId="1" applyNumberFormat="1" applyFont="1" applyFill="1" applyBorder="1" applyAlignment="1" applyProtection="1">
      <alignment vertical="center" wrapText="1" readingOrder="1"/>
    </xf>
    <xf numFmtId="164" fontId="18" fillId="0" borderId="0" xfId="1" applyNumberFormat="1" applyFont="1" applyFill="1" applyBorder="1" applyAlignment="1" applyProtection="1">
      <alignment vertical="center" wrapText="1" readingOrder="1"/>
    </xf>
    <xf numFmtId="164" fontId="25" fillId="0" borderId="4" xfId="1" applyNumberFormat="1" applyFont="1" applyFill="1" applyBorder="1" applyAlignment="1" applyProtection="1">
      <alignment vertical="center" wrapText="1" readingOrder="1"/>
    </xf>
    <xf numFmtId="164" fontId="16"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7" fillId="4" borderId="0" xfId="0" applyFont="1" applyFill="1" applyBorder="1" applyAlignment="1" applyProtection="1">
      <alignment wrapText="1"/>
    </xf>
    <xf numFmtId="0" fontId="12" fillId="0" borderId="5" xfId="1" applyNumberFormat="1" applyFont="1" applyFill="1" applyBorder="1" applyAlignment="1" applyProtection="1">
      <alignment horizontal="center" vertical="center" wrapText="1" readingOrder="1"/>
    </xf>
    <xf numFmtId="0" fontId="12" fillId="0" borderId="0" xfId="1" applyNumberFormat="1" applyFont="1" applyFill="1" applyBorder="1" applyAlignment="1" applyProtection="1">
      <alignment horizontal="center" vertical="center" wrapText="1" readingOrder="1"/>
    </xf>
    <xf numFmtId="0" fontId="26" fillId="0" borderId="5" xfId="1" applyNumberFormat="1" applyFont="1" applyFill="1" applyBorder="1" applyAlignment="1" applyProtection="1">
      <alignment horizontal="center" vertical="center" wrapText="1" readingOrder="1"/>
    </xf>
    <xf numFmtId="0" fontId="28" fillId="3" borderId="0" xfId="0" applyFont="1" applyFill="1" applyBorder="1" applyAlignment="1" applyProtection="1">
      <alignment horizontal="center" vertical="center" readingOrder="1"/>
    </xf>
    <xf numFmtId="0" fontId="17" fillId="3" borderId="0" xfId="0" applyFont="1" applyFill="1" applyBorder="1" applyAlignment="1" applyProtection="1">
      <alignment vertical="center"/>
    </xf>
    <xf numFmtId="164" fontId="17" fillId="3" borderId="0" xfId="0" applyNumberFormat="1" applyFont="1" applyFill="1" applyBorder="1" applyAlignment="1" applyProtection="1">
      <alignment vertical="center"/>
    </xf>
    <xf numFmtId="0" fontId="5" fillId="4" borderId="0" xfId="0" applyFont="1" applyFill="1" applyBorder="1" applyAlignment="1" applyProtection="1">
      <alignment wrapText="1"/>
    </xf>
    <xf numFmtId="0" fontId="5"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5" fillId="4" borderId="0" xfId="0" applyFont="1" applyFill="1" applyAlignment="1" applyProtection="1"/>
    <xf numFmtId="0" fontId="5" fillId="4" borderId="0" xfId="0" applyFont="1" applyFill="1" applyAlignment="1" applyProtection="1">
      <alignment wrapText="1"/>
    </xf>
    <xf numFmtId="2" fontId="0" fillId="4" borderId="0" xfId="0" applyNumberFormat="1" applyFont="1" applyFill="1" applyAlignment="1" applyProtection="1">
      <alignment vertical="top"/>
    </xf>
    <xf numFmtId="0" fontId="5"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5" fillId="5" borderId="0" xfId="0" applyFont="1" applyFill="1" applyAlignment="1" applyProtection="1">
      <alignment horizontal="center" vertical="top"/>
    </xf>
    <xf numFmtId="1" fontId="5" fillId="5" borderId="0" xfId="0" applyNumberFormat="1" applyFont="1" applyFill="1" applyBorder="1" applyAlignment="1" applyProtection="1">
      <alignment horizontal="center"/>
    </xf>
    <xf numFmtId="0" fontId="5" fillId="4" borderId="0" xfId="0" applyFont="1" applyFill="1" applyBorder="1" applyAlignment="1" applyProtection="1">
      <alignment horizontal="center" wrapText="1"/>
    </xf>
    <xf numFmtId="0" fontId="5" fillId="5" borderId="0" xfId="0" applyFont="1" applyFill="1" applyAlignment="1" applyProtection="1">
      <alignment horizontal="center" wrapText="1"/>
    </xf>
    <xf numFmtId="0" fontId="15" fillId="3" borderId="0" xfId="0" applyFont="1" applyFill="1" applyBorder="1" applyAlignment="1" applyProtection="1">
      <alignment vertical="center" wrapText="1" readingOrder="1"/>
    </xf>
    <xf numFmtId="165" fontId="15" fillId="3" borderId="0" xfId="1" applyFont="1" applyFill="1" applyBorder="1" applyAlignment="1" applyProtection="1">
      <alignment horizontal="center" vertical="center" wrapText="1" readingOrder="1"/>
    </xf>
    <xf numFmtId="165" fontId="15" fillId="0" borderId="0" xfId="1" applyFont="1" applyFill="1" applyBorder="1" applyAlignment="1" applyProtection="1">
      <alignment horizontal="center" vertical="center" wrapText="1" readingOrder="1"/>
    </xf>
    <xf numFmtId="0" fontId="15" fillId="7" borderId="0" xfId="0" applyFont="1" applyFill="1" applyBorder="1" applyAlignment="1" applyProtection="1">
      <alignment vertical="center" wrapText="1" readingOrder="1"/>
    </xf>
    <xf numFmtId="165" fontId="15" fillId="7" borderId="0" xfId="1" applyFont="1" applyFill="1" applyBorder="1" applyAlignment="1" applyProtection="1">
      <alignment horizontal="center" vertical="center" wrapText="1" readingOrder="1"/>
    </xf>
    <xf numFmtId="0" fontId="17" fillId="0" borderId="0" xfId="0" applyFont="1" applyFill="1" applyBorder="1" applyAlignment="1" applyProtection="1">
      <alignment wrapText="1"/>
    </xf>
    <xf numFmtId="0" fontId="13" fillId="0" borderId="0" xfId="0" applyFont="1" applyProtection="1"/>
    <xf numFmtId="167" fontId="12" fillId="9" borderId="3" xfId="0" applyNumberFormat="1" applyFont="1" applyFill="1" applyBorder="1" applyAlignment="1" applyProtection="1">
      <alignment vertical="center"/>
      <protection locked="0"/>
    </xf>
    <xf numFmtId="164" fontId="12" fillId="9" borderId="4" xfId="0" applyNumberFormat="1" applyFont="1" applyFill="1" applyBorder="1" applyAlignment="1" applyProtection="1">
      <alignment vertical="center" wrapText="1"/>
      <protection locked="0"/>
    </xf>
    <xf numFmtId="0" fontId="12" fillId="9" borderId="4" xfId="0" applyFont="1" applyFill="1" applyBorder="1" applyAlignment="1" applyProtection="1">
      <alignment vertical="center" wrapText="1"/>
      <protection locked="0"/>
    </xf>
    <xf numFmtId="0" fontId="12" fillId="9" borderId="5" xfId="0" applyFont="1" applyFill="1" applyBorder="1" applyAlignment="1" applyProtection="1">
      <alignment vertical="center" wrapText="1"/>
      <protection locked="0"/>
    </xf>
    <xf numFmtId="167" fontId="12"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2" fillId="9" borderId="4" xfId="0" applyNumberFormat="1" applyFont="1" applyFill="1" applyBorder="1" applyAlignment="1" applyProtection="1">
      <alignment horizontal="left" vertical="center" wrapText="1"/>
      <protection locked="0"/>
    </xf>
    <xf numFmtId="164" fontId="12" fillId="9" borderId="4" xfId="0" applyNumberFormat="1" applyFont="1" applyFill="1" applyBorder="1" applyAlignment="1" applyProtection="1">
      <alignment horizontal="right" vertical="center" wrapText="1"/>
      <protection locked="0"/>
    </xf>
    <xf numFmtId="167" fontId="12" fillId="9" borderId="7" xfId="0" applyNumberFormat="1" applyFont="1" applyFill="1" applyBorder="1" applyAlignment="1" applyProtection="1">
      <alignment vertical="center" wrapText="1"/>
      <protection locked="0"/>
    </xf>
    <xf numFmtId="164" fontId="12" fillId="9" borderId="8" xfId="0" applyNumberFormat="1" applyFont="1" applyFill="1" applyBorder="1" applyAlignment="1" applyProtection="1">
      <alignment vertical="center" wrapText="1"/>
      <protection locked="0"/>
    </xf>
    <xf numFmtId="0" fontId="12" fillId="9" borderId="8" xfId="0" applyFont="1" applyFill="1" applyBorder="1" applyAlignment="1" applyProtection="1">
      <alignment vertical="center" wrapText="1"/>
      <protection locked="0"/>
    </xf>
    <xf numFmtId="0" fontId="12" fillId="9" borderId="9" xfId="0" applyFont="1" applyFill="1" applyBorder="1" applyAlignment="1" applyProtection="1">
      <alignment vertical="center" wrapText="1"/>
      <protection locked="0"/>
    </xf>
    <xf numFmtId="167" fontId="12" fillId="3" borderId="3" xfId="0" applyNumberFormat="1" applyFont="1" applyFill="1" applyBorder="1" applyAlignment="1" applyProtection="1">
      <alignment vertical="center"/>
      <protection locked="0"/>
    </xf>
    <xf numFmtId="164" fontId="12" fillId="3" borderId="4" xfId="0" applyNumberFormat="1" applyFont="1" applyFill="1" applyBorder="1" applyAlignment="1" applyProtection="1">
      <alignment vertical="center" wrapText="1"/>
      <protection locked="0"/>
    </xf>
    <xf numFmtId="0" fontId="12" fillId="3" borderId="4" xfId="0" applyFont="1" applyFill="1" applyBorder="1" applyAlignment="1" applyProtection="1">
      <alignment vertical="center" wrapText="1"/>
      <protection locked="0"/>
    </xf>
    <xf numFmtId="0" fontId="12" fillId="3" borderId="5" xfId="0" applyFont="1" applyFill="1" applyBorder="1" applyAlignment="1" applyProtection="1">
      <alignment vertical="center" wrapText="1"/>
      <protection locked="0"/>
    </xf>
    <xf numFmtId="0" fontId="17" fillId="3" borderId="0"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readingOrder="1"/>
    </xf>
    <xf numFmtId="166" fontId="16" fillId="3" borderId="0" xfId="0" applyNumberFormat="1" applyFont="1" applyFill="1" applyBorder="1" applyAlignment="1" applyProtection="1">
      <alignment horizontal="left" vertical="center" wrapText="1"/>
    </xf>
    <xf numFmtId="1" fontId="16" fillId="3" borderId="0" xfId="0" applyNumberFormat="1" applyFont="1" applyFill="1" applyBorder="1" applyAlignment="1" applyProtection="1">
      <alignment horizontal="center" vertical="center" wrapText="1"/>
    </xf>
    <xf numFmtId="166" fontId="28" fillId="3" borderId="0" xfId="0" applyNumberFormat="1" applyFont="1" applyFill="1" applyBorder="1" applyAlignment="1" applyProtection="1">
      <alignment horizontal="center" vertical="center" wrapText="1"/>
    </xf>
    <xf numFmtId="167" fontId="12" fillId="10" borderId="3" xfId="0" applyNumberFormat="1" applyFont="1" applyFill="1" applyBorder="1" applyAlignment="1" applyProtection="1">
      <alignment vertical="center"/>
      <protection locked="0"/>
    </xf>
    <xf numFmtId="164" fontId="12" fillId="10" borderId="4" xfId="0" applyNumberFormat="1" applyFont="1" applyFill="1" applyBorder="1" applyAlignment="1" applyProtection="1">
      <alignment vertical="center" wrapText="1"/>
      <protection locked="0"/>
    </xf>
    <xf numFmtId="0" fontId="12" fillId="10" borderId="4" xfId="0" applyFont="1" applyFill="1" applyBorder="1" applyAlignment="1" applyProtection="1">
      <alignment vertical="center" wrapText="1"/>
      <protection locked="0"/>
    </xf>
    <xf numFmtId="0" fontId="12" fillId="10" borderId="5" xfId="0" applyFont="1" applyFill="1" applyBorder="1" applyAlignment="1" applyProtection="1">
      <alignment vertical="center" wrapText="1"/>
      <protection locked="0"/>
    </xf>
    <xf numFmtId="167" fontId="12"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2" fillId="10" borderId="4" xfId="0" applyNumberFormat="1" applyFont="1" applyFill="1" applyBorder="1" applyAlignment="1" applyProtection="1">
      <alignment horizontal="left" vertical="center" wrapText="1"/>
      <protection locked="0"/>
    </xf>
    <xf numFmtId="164" fontId="12"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8" fillId="3" borderId="0" xfId="0" applyFont="1" applyFill="1" applyBorder="1" applyAlignment="1" applyProtection="1">
      <alignment horizontal="center" vertical="center" wrapText="1"/>
    </xf>
    <xf numFmtId="0" fontId="30" fillId="10" borderId="4" xfId="0" applyFont="1" applyFill="1" applyBorder="1" applyAlignment="1" applyProtection="1">
      <alignment horizontal="left" vertical="center" wrapText="1"/>
      <protection locked="0"/>
    </xf>
    <xf numFmtId="167" fontId="12" fillId="10" borderId="3" xfId="0" applyNumberFormat="1" applyFont="1" applyFill="1" applyBorder="1" applyAlignment="1" applyProtection="1">
      <alignment horizontal="left" vertical="center"/>
      <protection locked="0"/>
    </xf>
    <xf numFmtId="0" fontId="32" fillId="10" borderId="4" xfId="0" applyFont="1" applyFill="1" applyBorder="1" applyAlignment="1" applyProtection="1">
      <alignment horizontal="left" vertical="center" wrapText="1"/>
      <protection locked="0"/>
    </xf>
    <xf numFmtId="0" fontId="30" fillId="10" borderId="4" xfId="0" applyFont="1" applyFill="1" applyBorder="1" applyAlignment="1" applyProtection="1">
      <alignment vertical="center" wrapText="1"/>
      <protection locked="0"/>
    </xf>
    <xf numFmtId="168" fontId="12" fillId="10" borderId="3" xfId="0" applyNumberFormat="1" applyFont="1" applyFill="1" applyBorder="1" applyAlignment="1" applyProtection="1">
      <alignment vertical="center"/>
      <protection locked="0"/>
    </xf>
    <xf numFmtId="168" fontId="12" fillId="10" borderId="3" xfId="0" applyNumberFormat="1" applyFont="1" applyFill="1" applyBorder="1" applyAlignment="1" applyProtection="1">
      <alignment vertical="center" wrapText="1"/>
      <protection locked="0"/>
    </xf>
    <xf numFmtId="168" fontId="0" fillId="10" borderId="4" xfId="0" applyNumberFormat="1" applyFont="1" applyFill="1" applyBorder="1" applyAlignment="1" applyProtection="1">
      <alignment horizontal="left" vertical="center" wrapText="1"/>
      <protection locked="0"/>
    </xf>
    <xf numFmtId="0" fontId="32" fillId="10" borderId="4" xfId="0" applyFont="1" applyFill="1" applyBorder="1" applyAlignment="1" applyProtection="1">
      <alignment vertical="center" wrapText="1"/>
      <protection locked="0"/>
    </xf>
    <xf numFmtId="0" fontId="32" fillId="10" borderId="5" xfId="0" applyFont="1" applyFill="1" applyBorder="1" applyAlignment="1" applyProtection="1">
      <alignment vertical="center" wrapText="1"/>
      <protection locked="0"/>
    </xf>
    <xf numFmtId="167" fontId="12" fillId="10" borderId="3" xfId="0" applyNumberFormat="1" applyFont="1" applyFill="1" applyBorder="1" applyAlignment="1" applyProtection="1">
      <alignment horizontal="right" vertical="center"/>
      <protection locked="0"/>
    </xf>
    <xf numFmtId="0" fontId="12" fillId="0" borderId="0" xfId="0" applyFont="1" applyFill="1" applyBorder="1" applyAlignment="1" applyProtection="1">
      <alignment horizontal="center" vertical="center" wrapText="1" readingOrder="1"/>
    </xf>
    <xf numFmtId="0" fontId="11" fillId="10" borderId="2" xfId="0" applyFont="1" applyFill="1" applyBorder="1" applyAlignment="1" applyProtection="1">
      <alignment horizontal="left" vertical="center" wrapText="1" readingOrder="1"/>
      <protection locked="0"/>
    </xf>
    <xf numFmtId="0" fontId="10" fillId="0" borderId="6" xfId="0" applyFont="1" applyFill="1" applyBorder="1" applyAlignment="1" applyProtection="1">
      <alignment horizontal="left" vertical="center"/>
    </xf>
    <xf numFmtId="0" fontId="19" fillId="2" borderId="0" xfId="0" applyFont="1" applyFill="1" applyBorder="1" applyAlignment="1" applyProtection="1">
      <alignment horizontal="center" vertical="center"/>
    </xf>
    <xf numFmtId="0" fontId="29" fillId="10" borderId="2" xfId="0" applyFont="1" applyFill="1" applyBorder="1" applyAlignment="1" applyProtection="1">
      <alignment horizontal="left" vertical="center" wrapText="1" readingOrder="1"/>
      <protection locked="0"/>
    </xf>
    <xf numFmtId="167" fontId="29" fillId="10" borderId="2" xfId="0" applyNumberFormat="1" applyFont="1" applyFill="1" applyBorder="1" applyAlignment="1" applyProtection="1">
      <alignment horizontal="left" vertical="center" wrapText="1" readingOrder="1"/>
      <protection locked="0"/>
    </xf>
    <xf numFmtId="167" fontId="10" fillId="0" borderId="2" xfId="0" applyNumberFormat="1" applyFont="1" applyBorder="1" applyAlignment="1" applyProtection="1">
      <alignment horizontal="left" vertical="center" wrapText="1" readingOrder="1"/>
    </xf>
    <xf numFmtId="0" fontId="28" fillId="3" borderId="0"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wrapText="1" readingOrder="1"/>
    </xf>
    <xf numFmtId="0" fontId="4" fillId="0" borderId="1" xfId="0" applyFont="1" applyFill="1" applyBorder="1" applyAlignment="1" applyProtection="1">
      <alignment horizontal="center" vertical="center" wrapText="1" readingOrder="1"/>
    </xf>
    <xf numFmtId="0" fontId="4" fillId="0" borderId="0" xfId="0" applyFont="1" applyFill="1" applyBorder="1" applyAlignment="1" applyProtection="1">
      <alignment horizontal="center" vertical="center" wrapText="1" readingOrder="1"/>
    </xf>
    <xf numFmtId="0" fontId="6" fillId="0" borderId="1"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readingOrder="1"/>
    </xf>
    <xf numFmtId="0" fontId="17" fillId="3" borderId="0"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4">
    <cellStyle name="Currency" xfId="1" builtinId="4"/>
    <cellStyle name="Currency 2" xfId="3" xr:uid="{5F89C52A-6970-4831-A491-0EA4C5C70546}"/>
    <cellStyle name="Normal" xfId="0" builtinId="0"/>
    <cellStyle name="Normal 2" xfId="2" xr:uid="{88BC424F-4B91-47A6-BC0E-688A37DFF977}"/>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7" zoomScaleNormal="100" workbookViewId="0">
      <selection activeCell="A9" sqref="A9:F9"/>
    </sheetView>
  </sheetViews>
  <sheetFormatPr defaultColWidth="0" defaultRowHeight="12.5" zeroHeight="1" x14ac:dyDescent="0.25"/>
  <cols>
    <col min="1" max="1" width="35.63281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08984375" style="16" hidden="1" customWidth="1"/>
    <col min="12" max="16384" width="9.08984375" style="16" hidden="1"/>
  </cols>
  <sheetData>
    <row r="1" spans="1:11" ht="26.25" customHeight="1" x14ac:dyDescent="0.25">
      <c r="A1" s="158" t="s">
        <v>2</v>
      </c>
      <c r="B1" s="158"/>
      <c r="C1" s="158"/>
      <c r="D1" s="158"/>
      <c r="E1" s="158"/>
      <c r="F1" s="158"/>
      <c r="G1" s="46"/>
      <c r="H1" s="46"/>
      <c r="I1" s="46"/>
      <c r="J1" s="46"/>
      <c r="K1" s="46"/>
    </row>
    <row r="2" spans="1:11" ht="21" customHeight="1" x14ac:dyDescent="0.25">
      <c r="A2" s="4" t="s">
        <v>3</v>
      </c>
      <c r="B2" s="159" t="s">
        <v>120</v>
      </c>
      <c r="C2" s="159"/>
      <c r="D2" s="159"/>
      <c r="E2" s="159"/>
      <c r="F2" s="159"/>
      <c r="G2" s="46"/>
      <c r="H2" s="46"/>
      <c r="I2" s="46"/>
      <c r="J2" s="46"/>
      <c r="K2" s="46"/>
    </row>
    <row r="3" spans="1:11" ht="21" customHeight="1" x14ac:dyDescent="0.25">
      <c r="A3" s="4" t="s">
        <v>4</v>
      </c>
      <c r="B3" s="159" t="s">
        <v>121</v>
      </c>
      <c r="C3" s="159"/>
      <c r="D3" s="159"/>
      <c r="E3" s="159"/>
      <c r="F3" s="159"/>
      <c r="G3" s="46"/>
      <c r="H3" s="46"/>
      <c r="I3" s="46"/>
      <c r="J3" s="46"/>
      <c r="K3" s="46"/>
    </row>
    <row r="4" spans="1:11" ht="21" customHeight="1" x14ac:dyDescent="0.25">
      <c r="A4" s="4" t="s">
        <v>5</v>
      </c>
      <c r="B4" s="160">
        <v>43647</v>
      </c>
      <c r="C4" s="160"/>
      <c r="D4" s="160"/>
      <c r="E4" s="160"/>
      <c r="F4" s="160"/>
      <c r="G4" s="46"/>
      <c r="H4" s="46"/>
      <c r="I4" s="46"/>
      <c r="J4" s="46"/>
      <c r="K4" s="46"/>
    </row>
    <row r="5" spans="1:11" ht="21" customHeight="1" x14ac:dyDescent="0.25">
      <c r="A5" s="4" t="s">
        <v>6</v>
      </c>
      <c r="B5" s="160">
        <v>44012</v>
      </c>
      <c r="C5" s="160"/>
      <c r="D5" s="160"/>
      <c r="E5" s="160"/>
      <c r="F5" s="160"/>
      <c r="G5" s="46"/>
      <c r="H5" s="46"/>
      <c r="I5" s="46"/>
      <c r="J5" s="46"/>
      <c r="K5" s="46"/>
    </row>
    <row r="6" spans="1:11" ht="21" customHeight="1" x14ac:dyDescent="0.25">
      <c r="A6" s="4" t="s">
        <v>7</v>
      </c>
      <c r="B6" s="157" t="str">
        <f>IF(AND(Travel!B7&lt;&gt;A30,Hospitality!B7&lt;&gt;A30,'All other expenses'!B7&lt;&gt;A30,'Gifts and benefits'!B7&lt;&gt;A30),A31,IF(AND(Travel!B7=A30,Hospitality!B7=A30,'All other expenses'!B7=A30,'Gifts and benefits'!B7=A30),A33,A32))</f>
        <v>Data and totals checked on all sheets</v>
      </c>
      <c r="C6" s="157"/>
      <c r="D6" s="157"/>
      <c r="E6" s="157"/>
      <c r="F6" s="157"/>
      <c r="G6" s="34"/>
      <c r="H6" s="46"/>
      <c r="I6" s="46"/>
      <c r="J6" s="46"/>
      <c r="K6" s="46"/>
    </row>
    <row r="7" spans="1:11" ht="21" customHeight="1" x14ac:dyDescent="0.25">
      <c r="A7" s="4" t="s">
        <v>8</v>
      </c>
      <c r="B7" s="156" t="s">
        <v>40</v>
      </c>
      <c r="C7" s="156"/>
      <c r="D7" s="156"/>
      <c r="E7" s="156"/>
      <c r="F7" s="156"/>
      <c r="G7" s="34"/>
      <c r="H7" s="46"/>
      <c r="I7" s="46"/>
      <c r="J7" s="46"/>
      <c r="K7" s="46"/>
    </row>
    <row r="8" spans="1:11" ht="21" customHeight="1" x14ac:dyDescent="0.25">
      <c r="A8" s="4" t="s">
        <v>10</v>
      </c>
      <c r="B8" s="156" t="s">
        <v>324</v>
      </c>
      <c r="C8" s="156"/>
      <c r="D8" s="156"/>
      <c r="E8" s="156"/>
      <c r="F8" s="156"/>
      <c r="G8" s="34"/>
      <c r="H8" s="46"/>
      <c r="I8" s="46"/>
      <c r="J8" s="46"/>
      <c r="K8" s="46"/>
    </row>
    <row r="9" spans="1:11" ht="66.75" customHeight="1" x14ac:dyDescent="0.25">
      <c r="A9" s="155" t="s">
        <v>11</v>
      </c>
      <c r="B9" s="155"/>
      <c r="C9" s="155"/>
      <c r="D9" s="155"/>
      <c r="E9" s="155"/>
      <c r="F9" s="155"/>
      <c r="G9" s="34"/>
      <c r="H9" s="46"/>
      <c r="I9" s="46"/>
      <c r="J9" s="46"/>
      <c r="K9" s="46"/>
    </row>
    <row r="10" spans="1:11" s="110" customFormat="1" ht="36" customHeight="1" x14ac:dyDescent="0.3">
      <c r="A10" s="104" t="s">
        <v>12</v>
      </c>
      <c r="B10" s="105" t="s">
        <v>13</v>
      </c>
      <c r="C10" s="105" t="s">
        <v>14</v>
      </c>
      <c r="D10" s="106"/>
      <c r="E10" s="107" t="s">
        <v>1</v>
      </c>
      <c r="F10" s="108" t="s">
        <v>15</v>
      </c>
      <c r="G10" s="109"/>
      <c r="H10" s="109"/>
      <c r="I10" s="109"/>
      <c r="J10" s="109"/>
      <c r="K10" s="109"/>
    </row>
    <row r="11" spans="1:11" ht="27.75" customHeight="1" x14ac:dyDescent="0.35">
      <c r="A11" s="10" t="s">
        <v>16</v>
      </c>
      <c r="B11" s="75">
        <f>B15+B16+B17</f>
        <v>17449.580000000002</v>
      </c>
      <c r="C11" s="82" t="str">
        <f>IF(Travel!B6="",A34,Travel!B6)</f>
        <v>Figures include GST (where applicable)</v>
      </c>
      <c r="D11" s="8"/>
      <c r="E11" s="10" t="s">
        <v>17</v>
      </c>
      <c r="F11" s="56">
        <f>'Gifts and benefits'!C87</f>
        <v>56</v>
      </c>
      <c r="G11" s="47"/>
      <c r="H11" s="47"/>
      <c r="I11" s="47"/>
      <c r="J11" s="47"/>
      <c r="K11" s="47"/>
    </row>
    <row r="12" spans="1:11" ht="27.75" customHeight="1" x14ac:dyDescent="0.35">
      <c r="A12" s="10" t="s">
        <v>0</v>
      </c>
      <c r="B12" s="75">
        <f>Hospitality!B25</f>
        <v>0</v>
      </c>
      <c r="C12" s="82" t="str">
        <f>IF(Hospitality!B6="",A34,Hospitality!B6)</f>
        <v>Figures include GST (where applicable)</v>
      </c>
      <c r="D12" s="8"/>
      <c r="E12" s="10" t="s">
        <v>18</v>
      </c>
      <c r="F12" s="56">
        <f>'Gifts and benefits'!C88</f>
        <v>26</v>
      </c>
      <c r="G12" s="47"/>
      <c r="H12" s="47"/>
      <c r="I12" s="47"/>
      <c r="J12" s="47"/>
      <c r="K12" s="47"/>
    </row>
    <row r="13" spans="1:11" ht="27.75" customHeight="1" x14ac:dyDescent="0.25">
      <c r="A13" s="10" t="s">
        <v>19</v>
      </c>
      <c r="B13" s="75">
        <f>'All other expenses'!B35</f>
        <v>52.439999999999991</v>
      </c>
      <c r="C13" s="82" t="str">
        <f>IF('All other expenses'!B6="",A34,'All other expenses'!B6)</f>
        <v>Figures include GST (where applicable)</v>
      </c>
      <c r="D13" s="8"/>
      <c r="E13" s="10" t="s">
        <v>20</v>
      </c>
      <c r="F13" s="56">
        <f>'Gifts and benefits'!C89</f>
        <v>30</v>
      </c>
      <c r="G13" s="46"/>
      <c r="H13" s="46"/>
      <c r="I13" s="46"/>
      <c r="J13" s="46"/>
      <c r="K13" s="46"/>
    </row>
    <row r="14" spans="1:11" ht="12.75" customHeight="1" x14ac:dyDescent="0.25">
      <c r="A14" s="9"/>
      <c r="B14" s="76"/>
      <c r="C14" s="83"/>
      <c r="D14" s="57"/>
      <c r="E14" s="8"/>
      <c r="F14" s="58"/>
      <c r="G14" s="26"/>
      <c r="H14" s="26"/>
      <c r="I14" s="26"/>
      <c r="J14" s="26"/>
      <c r="K14" s="26"/>
    </row>
    <row r="15" spans="1:11" ht="27.75" customHeight="1" x14ac:dyDescent="0.25">
      <c r="A15" s="11" t="s">
        <v>21</v>
      </c>
      <c r="B15" s="77">
        <f>Travel!B24</f>
        <v>6182.42</v>
      </c>
      <c r="C15" s="84" t="str">
        <f>C11</f>
        <v>Figures include GST (where applicable)</v>
      </c>
      <c r="D15" s="8"/>
      <c r="E15" s="8"/>
      <c r="F15" s="58"/>
      <c r="G15" s="46"/>
      <c r="H15" s="46"/>
      <c r="I15" s="46"/>
      <c r="J15" s="46"/>
      <c r="K15" s="46"/>
    </row>
    <row r="16" spans="1:11" ht="27.75" customHeight="1" x14ac:dyDescent="0.25">
      <c r="A16" s="11" t="s">
        <v>22</v>
      </c>
      <c r="B16" s="77">
        <f>Travel!B88</f>
        <v>11267.16</v>
      </c>
      <c r="C16" s="84" t="str">
        <f>C11</f>
        <v>Figures include GST (where applicable)</v>
      </c>
      <c r="D16" s="59"/>
      <c r="E16" s="8"/>
      <c r="F16" s="60"/>
      <c r="G16" s="46"/>
      <c r="H16" s="46"/>
      <c r="I16" s="46"/>
      <c r="J16" s="46"/>
      <c r="K16" s="46"/>
    </row>
    <row r="17" spans="1:11" ht="27.75" customHeight="1" x14ac:dyDescent="0.25">
      <c r="A17" s="11" t="s">
        <v>23</v>
      </c>
      <c r="B17" s="77">
        <f>Travel!B96</f>
        <v>0</v>
      </c>
      <c r="C17" s="84" t="str">
        <f>C11</f>
        <v>Figures include GST (where applicable)</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24</v>
      </c>
      <c r="B19" s="25"/>
      <c r="C19" s="26"/>
      <c r="D19" s="27"/>
      <c r="E19" s="27"/>
      <c r="F19" s="27"/>
      <c r="G19" s="27"/>
      <c r="H19" s="27"/>
      <c r="I19" s="27"/>
      <c r="J19" s="27"/>
      <c r="K19" s="27"/>
    </row>
    <row r="20" spans="1:11" x14ac:dyDescent="0.25">
      <c r="A20" s="23" t="s">
        <v>25</v>
      </c>
      <c r="B20" s="53"/>
      <c r="C20" s="53"/>
      <c r="D20" s="26"/>
      <c r="E20" s="26"/>
      <c r="F20" s="26"/>
      <c r="G20" s="27"/>
      <c r="H20" s="27"/>
      <c r="I20" s="27"/>
      <c r="J20" s="27"/>
      <c r="K20" s="27"/>
    </row>
    <row r="21" spans="1:11" ht="12.65" customHeight="1" x14ac:dyDescent="0.25">
      <c r="A21" s="23" t="s">
        <v>26</v>
      </c>
      <c r="B21" s="53"/>
      <c r="C21" s="53"/>
      <c r="D21" s="20"/>
      <c r="E21" s="27"/>
      <c r="F21" s="27"/>
      <c r="G21" s="27"/>
      <c r="H21" s="27"/>
      <c r="I21" s="27"/>
      <c r="J21" s="27"/>
      <c r="K21" s="27"/>
    </row>
    <row r="22" spans="1:11" ht="12.65" customHeight="1" x14ac:dyDescent="0.25">
      <c r="A22" s="23" t="s">
        <v>27</v>
      </c>
      <c r="B22" s="53"/>
      <c r="C22" s="53"/>
      <c r="D22" s="20"/>
      <c r="E22" s="27"/>
      <c r="F22" s="27"/>
      <c r="G22" s="27"/>
      <c r="H22" s="27"/>
      <c r="I22" s="27"/>
      <c r="J22" s="27"/>
      <c r="K22" s="27"/>
    </row>
    <row r="23" spans="1:11" ht="12.65" customHeight="1" x14ac:dyDescent="0.25">
      <c r="A23" s="23" t="s">
        <v>28</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29</v>
      </c>
      <c r="B25" s="15"/>
      <c r="C25" s="15"/>
      <c r="D25" s="15"/>
      <c r="E25" s="15"/>
      <c r="F25" s="15"/>
      <c r="G25" s="46"/>
      <c r="H25" s="46"/>
      <c r="I25" s="46"/>
      <c r="J25" s="46"/>
      <c r="K25" s="46"/>
    </row>
    <row r="26" spans="1:11" ht="12.75" hidden="1" customHeight="1" x14ac:dyDescent="0.25">
      <c r="A26" s="13" t="s">
        <v>30</v>
      </c>
      <c r="B26" s="6"/>
      <c r="C26" s="6"/>
      <c r="D26" s="13"/>
      <c r="E26" s="13"/>
      <c r="F26" s="13"/>
      <c r="G26" s="46"/>
      <c r="H26" s="46"/>
      <c r="I26" s="46"/>
      <c r="J26" s="46"/>
      <c r="K26" s="46"/>
    </row>
    <row r="27" spans="1:11" hidden="1" x14ac:dyDescent="0.25">
      <c r="A27" s="12" t="s">
        <v>31</v>
      </c>
      <c r="B27" s="12"/>
      <c r="C27" s="12"/>
      <c r="D27" s="12"/>
      <c r="E27" s="12"/>
      <c r="F27" s="12"/>
      <c r="G27" s="46"/>
      <c r="H27" s="46"/>
      <c r="I27" s="46"/>
      <c r="J27" s="46"/>
      <c r="K27" s="46"/>
    </row>
    <row r="28" spans="1:11" hidden="1" x14ac:dyDescent="0.25">
      <c r="A28" s="12" t="s">
        <v>32</v>
      </c>
      <c r="B28" s="12"/>
      <c r="C28" s="12"/>
      <c r="D28" s="12"/>
      <c r="E28" s="12"/>
      <c r="F28" s="12"/>
      <c r="G28" s="46"/>
      <c r="H28" s="46"/>
      <c r="I28" s="46"/>
      <c r="J28" s="46"/>
      <c r="K28" s="46"/>
    </row>
    <row r="29" spans="1:11" hidden="1" x14ac:dyDescent="0.25">
      <c r="A29" s="13" t="s">
        <v>33</v>
      </c>
      <c r="B29" s="13"/>
      <c r="C29" s="13"/>
      <c r="D29" s="13"/>
      <c r="E29" s="13"/>
      <c r="F29" s="13"/>
      <c r="G29" s="46"/>
      <c r="H29" s="46"/>
      <c r="I29" s="46"/>
      <c r="J29" s="46"/>
      <c r="K29" s="46"/>
    </row>
    <row r="30" spans="1:11" hidden="1" x14ac:dyDescent="0.25">
      <c r="A30" s="13" t="s">
        <v>34</v>
      </c>
      <c r="B30" s="13"/>
      <c r="C30" s="13"/>
      <c r="D30" s="13"/>
      <c r="E30" s="13"/>
      <c r="F30" s="13"/>
      <c r="G30" s="46"/>
      <c r="H30" s="46"/>
      <c r="I30" s="46"/>
      <c r="J30" s="46"/>
      <c r="K30" s="46"/>
    </row>
    <row r="31" spans="1:11" hidden="1" x14ac:dyDescent="0.25">
      <c r="A31" s="12" t="s">
        <v>35</v>
      </c>
      <c r="B31" s="12"/>
      <c r="C31" s="12"/>
      <c r="D31" s="12"/>
      <c r="E31" s="12"/>
      <c r="F31" s="12"/>
      <c r="G31" s="46"/>
      <c r="H31" s="46"/>
      <c r="I31" s="46"/>
      <c r="J31" s="46"/>
      <c r="K31" s="46"/>
    </row>
    <row r="32" spans="1:11" hidden="1" x14ac:dyDescent="0.25">
      <c r="A32" s="12" t="s">
        <v>36</v>
      </c>
      <c r="B32" s="12"/>
      <c r="C32" s="12"/>
      <c r="D32" s="12"/>
      <c r="E32" s="12"/>
      <c r="F32" s="12"/>
      <c r="G32" s="46"/>
      <c r="H32" s="46"/>
      <c r="I32" s="46"/>
      <c r="J32" s="46"/>
      <c r="K32" s="46"/>
    </row>
    <row r="33" spans="1:11" hidden="1" x14ac:dyDescent="0.25">
      <c r="A33" s="12" t="s">
        <v>37</v>
      </c>
      <c r="B33" s="12"/>
      <c r="C33" s="12"/>
      <c r="D33" s="12"/>
      <c r="E33" s="12"/>
      <c r="F33" s="12"/>
      <c r="G33" s="46"/>
      <c r="H33" s="46"/>
      <c r="I33" s="46"/>
      <c r="J33" s="46"/>
      <c r="K33" s="46"/>
    </row>
    <row r="34" spans="1:11" hidden="1" x14ac:dyDescent="0.25">
      <c r="A34" s="13" t="s">
        <v>38</v>
      </c>
      <c r="B34" s="13"/>
      <c r="C34" s="13"/>
      <c r="D34" s="13"/>
      <c r="E34" s="13"/>
      <c r="F34" s="13"/>
      <c r="G34" s="46"/>
      <c r="H34" s="46"/>
      <c r="I34" s="46"/>
      <c r="J34" s="46"/>
      <c r="K34" s="46"/>
    </row>
    <row r="35" spans="1:11" hidden="1" x14ac:dyDescent="0.25">
      <c r="A35" s="13" t="s">
        <v>39</v>
      </c>
      <c r="B35" s="13"/>
      <c r="C35" s="13"/>
      <c r="D35" s="13"/>
      <c r="E35" s="13"/>
      <c r="F35" s="13"/>
      <c r="G35" s="46"/>
      <c r="H35" s="46"/>
      <c r="I35" s="46"/>
      <c r="J35" s="46"/>
      <c r="K35" s="46"/>
    </row>
    <row r="36" spans="1:11" hidden="1" x14ac:dyDescent="0.25">
      <c r="A36" s="80" t="s">
        <v>9</v>
      </c>
      <c r="B36" s="79"/>
      <c r="C36" s="79"/>
      <c r="D36" s="79"/>
      <c r="E36" s="79"/>
      <c r="F36" s="79"/>
      <c r="G36" s="46"/>
      <c r="H36" s="46"/>
      <c r="I36" s="46"/>
      <c r="J36" s="46"/>
      <c r="K36" s="46"/>
    </row>
    <row r="37" spans="1:11" hidden="1" x14ac:dyDescent="0.25">
      <c r="A37" s="80" t="s">
        <v>40</v>
      </c>
      <c r="B37" s="79"/>
      <c r="C37" s="79"/>
      <c r="D37" s="79"/>
      <c r="E37" s="79"/>
      <c r="F37" s="79"/>
      <c r="G37" s="46"/>
      <c r="H37" s="46"/>
      <c r="I37" s="46"/>
      <c r="J37" s="46"/>
      <c r="K37" s="46"/>
    </row>
    <row r="38" spans="1:11" hidden="1" x14ac:dyDescent="0.25">
      <c r="A38" s="80" t="s">
        <v>119</v>
      </c>
      <c r="B38" s="79"/>
      <c r="C38" s="79"/>
      <c r="D38" s="79"/>
      <c r="E38" s="79"/>
      <c r="F38" s="79"/>
      <c r="G38" s="46"/>
      <c r="H38" s="46"/>
      <c r="I38" s="46"/>
      <c r="J38" s="46"/>
      <c r="K38" s="46"/>
    </row>
    <row r="39" spans="1:11" hidden="1" x14ac:dyDescent="0.25">
      <c r="A39" s="63" t="s">
        <v>41</v>
      </c>
      <c r="B39" s="5"/>
      <c r="C39" s="5"/>
      <c r="D39" s="5"/>
      <c r="E39" s="5"/>
      <c r="F39" s="5"/>
      <c r="G39" s="46"/>
      <c r="H39" s="46"/>
      <c r="I39" s="46"/>
      <c r="J39" s="46"/>
      <c r="K39" s="46"/>
    </row>
    <row r="40" spans="1:11" hidden="1" x14ac:dyDescent="0.25">
      <c r="A40" s="64" t="s">
        <v>42</v>
      </c>
      <c r="B40" s="5"/>
      <c r="C40" s="5"/>
      <c r="D40" s="5"/>
      <c r="E40" s="5"/>
      <c r="F40" s="5"/>
      <c r="G40" s="46"/>
      <c r="H40" s="46"/>
      <c r="I40" s="46"/>
      <c r="J40" s="46"/>
      <c r="K40" s="46"/>
    </row>
    <row r="41" spans="1:11" hidden="1" x14ac:dyDescent="0.25">
      <c r="A41" s="64" t="s">
        <v>43</v>
      </c>
      <c r="B41" s="5"/>
      <c r="C41" s="5"/>
      <c r="D41" s="5"/>
      <c r="E41" s="5"/>
      <c r="F41" s="5"/>
      <c r="G41" s="46"/>
      <c r="H41" s="46"/>
      <c r="I41" s="46"/>
      <c r="J41" s="46"/>
      <c r="K41" s="46"/>
    </row>
    <row r="42" spans="1:11" hidden="1" x14ac:dyDescent="0.25">
      <c r="A42" s="64" t="s">
        <v>44</v>
      </c>
      <c r="B42" s="5"/>
      <c r="C42" s="5"/>
      <c r="D42" s="5"/>
      <c r="E42" s="5"/>
      <c r="F42" s="5"/>
      <c r="G42" s="46"/>
      <c r="H42" s="46"/>
      <c r="I42" s="46"/>
      <c r="J42" s="46"/>
      <c r="K42" s="46"/>
    </row>
    <row r="43" spans="1:11" hidden="1" x14ac:dyDescent="0.25">
      <c r="A43" s="64" t="s">
        <v>45</v>
      </c>
      <c r="B43" s="5"/>
      <c r="C43" s="5"/>
      <c r="D43" s="5"/>
      <c r="E43" s="5"/>
      <c r="F43" s="5"/>
      <c r="G43" s="46"/>
      <c r="H43" s="46"/>
      <c r="I43" s="46"/>
      <c r="J43" s="46"/>
      <c r="K43" s="46"/>
    </row>
    <row r="44" spans="1:11" hidden="1" x14ac:dyDescent="0.25">
      <c r="A44" s="64" t="s">
        <v>46</v>
      </c>
      <c r="B44" s="5"/>
      <c r="C44" s="5"/>
      <c r="D44" s="5"/>
      <c r="E44" s="5"/>
      <c r="F44" s="5"/>
      <c r="G44" s="46"/>
      <c r="H44" s="46"/>
      <c r="I44" s="46"/>
      <c r="J44" s="46"/>
      <c r="K44" s="46"/>
    </row>
    <row r="45" spans="1:11" hidden="1" x14ac:dyDescent="0.25">
      <c r="A45" s="81" t="s">
        <v>47</v>
      </c>
      <c r="B45" s="79"/>
      <c r="C45" s="79"/>
      <c r="D45" s="79"/>
      <c r="E45" s="79"/>
      <c r="F45" s="79"/>
      <c r="G45" s="46"/>
      <c r="H45" s="46"/>
      <c r="I45" s="46"/>
      <c r="J45" s="46"/>
      <c r="K45" s="46"/>
    </row>
    <row r="46" spans="1:11" hidden="1" x14ac:dyDescent="0.25">
      <c r="A46" s="79" t="s">
        <v>48</v>
      </c>
      <c r="B46" s="79"/>
      <c r="C46" s="79"/>
      <c r="D46" s="79"/>
      <c r="E46" s="79"/>
      <c r="F46" s="79"/>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98" t="s">
        <v>49</v>
      </c>
      <c r="B48" s="79"/>
      <c r="C48" s="79"/>
      <c r="D48" s="79"/>
      <c r="E48" s="79"/>
      <c r="F48" s="79"/>
      <c r="G48" s="46"/>
      <c r="H48" s="46"/>
      <c r="I48" s="46"/>
      <c r="J48" s="46"/>
      <c r="K48" s="46"/>
    </row>
    <row r="49" spans="1:11" ht="25" hidden="1" x14ac:dyDescent="0.25">
      <c r="A49" s="98" t="s">
        <v>50</v>
      </c>
      <c r="B49" s="79"/>
      <c r="C49" s="79"/>
      <c r="D49" s="79"/>
      <c r="E49" s="79"/>
      <c r="F49" s="79"/>
      <c r="G49" s="46"/>
      <c r="H49" s="46"/>
      <c r="I49" s="46"/>
      <c r="J49" s="46"/>
      <c r="K49" s="46"/>
    </row>
    <row r="50" spans="1:11" ht="25" hidden="1" x14ac:dyDescent="0.25">
      <c r="A50" s="99" t="s">
        <v>51</v>
      </c>
      <c r="B50" s="5"/>
      <c r="C50" s="5"/>
      <c r="D50" s="5"/>
      <c r="E50" s="5"/>
      <c r="F50" s="5"/>
      <c r="G50" s="46"/>
      <c r="H50" s="46"/>
      <c r="I50" s="46"/>
      <c r="J50" s="46"/>
      <c r="K50" s="46"/>
    </row>
    <row r="51" spans="1:11" ht="25" hidden="1" x14ac:dyDescent="0.25">
      <c r="A51" s="99" t="s">
        <v>52</v>
      </c>
      <c r="B51" s="5"/>
      <c r="C51" s="5"/>
      <c r="D51" s="5"/>
      <c r="E51" s="5"/>
      <c r="F51" s="5"/>
      <c r="G51" s="46"/>
      <c r="H51" s="46"/>
      <c r="I51" s="46"/>
      <c r="J51" s="46"/>
      <c r="K51" s="46"/>
    </row>
    <row r="52" spans="1:11" ht="37.5" hidden="1" x14ac:dyDescent="0.3">
      <c r="A52" s="99" t="s">
        <v>53</v>
      </c>
      <c r="B52" s="89"/>
      <c r="C52" s="89"/>
      <c r="D52" s="97"/>
      <c r="E52" s="66"/>
      <c r="F52" s="66"/>
      <c r="G52" s="46"/>
      <c r="H52" s="46"/>
      <c r="I52" s="46"/>
      <c r="J52" s="46"/>
      <c r="K52" s="46"/>
    </row>
    <row r="53" spans="1:11" ht="13" hidden="1" x14ac:dyDescent="0.3">
      <c r="A53" s="94" t="s">
        <v>54</v>
      </c>
      <c r="B53" s="95"/>
      <c r="C53" s="95"/>
      <c r="D53" s="88"/>
      <c r="E53" s="67"/>
      <c r="F53" s="67" t="b">
        <v>1</v>
      </c>
      <c r="G53" s="46"/>
      <c r="H53" s="46"/>
      <c r="I53" s="46"/>
      <c r="J53" s="46"/>
      <c r="K53" s="46"/>
    </row>
    <row r="54" spans="1:11" ht="13" hidden="1" x14ac:dyDescent="0.3">
      <c r="A54" s="96" t="s">
        <v>55</v>
      </c>
      <c r="B54" s="94"/>
      <c r="C54" s="94"/>
      <c r="D54" s="94"/>
      <c r="E54" s="67"/>
      <c r="F54" s="67" t="b">
        <v>0</v>
      </c>
      <c r="G54" s="46"/>
      <c r="H54" s="46"/>
      <c r="I54" s="46"/>
      <c r="J54" s="46"/>
      <c r="K54" s="46"/>
    </row>
    <row r="55" spans="1:11" ht="13" hidden="1" x14ac:dyDescent="0.25">
      <c r="A55" s="100"/>
      <c r="B55" s="90">
        <f>COUNT(Travel!B12:B23)</f>
        <v>8</v>
      </c>
      <c r="C55" s="90"/>
      <c r="D55" s="90">
        <f>COUNTIF(Travel!D12:D23,"*")</f>
        <v>8</v>
      </c>
      <c r="E55" s="91"/>
      <c r="F55" s="91" t="b">
        <f>MIN(B55,D55)=MAX(B55,D55)</f>
        <v>1</v>
      </c>
      <c r="G55" s="46"/>
      <c r="H55" s="46"/>
      <c r="I55" s="46"/>
      <c r="J55" s="46"/>
      <c r="K55" s="46"/>
    </row>
    <row r="56" spans="1:11" ht="13" hidden="1" x14ac:dyDescent="0.25">
      <c r="A56" s="100" t="s">
        <v>56</v>
      </c>
      <c r="B56" s="90">
        <f>COUNT(Travel!B28:B87)</f>
        <v>56</v>
      </c>
      <c r="C56" s="90"/>
      <c r="D56" s="90">
        <f>COUNTIF(Travel!D28:D87,"*")</f>
        <v>56</v>
      </c>
      <c r="E56" s="91"/>
      <c r="F56" s="91" t="b">
        <f>MIN(B56,D56)=MAX(B56,D56)</f>
        <v>1</v>
      </c>
    </row>
    <row r="57" spans="1:11" ht="13" hidden="1" x14ac:dyDescent="0.3">
      <c r="A57" s="101"/>
      <c r="B57" s="90">
        <f>COUNT(Travel!B92:B95)</f>
        <v>0</v>
      </c>
      <c r="C57" s="90"/>
      <c r="D57" s="90">
        <f>COUNTIF(Travel!D92:D95,"*")</f>
        <v>0</v>
      </c>
      <c r="E57" s="91"/>
      <c r="F57" s="91" t="b">
        <f>MIN(B57,D57)=MAX(B57,D57)</f>
        <v>1</v>
      </c>
    </row>
    <row r="58" spans="1:11" ht="13" hidden="1" x14ac:dyDescent="0.3">
      <c r="A58" s="102" t="s">
        <v>57</v>
      </c>
      <c r="B58" s="92">
        <f>COUNT(Hospitality!B11:B24)</f>
        <v>0</v>
      </c>
      <c r="C58" s="92"/>
      <c r="D58" s="92">
        <f>COUNTIF(Hospitality!D11:D24,"*")</f>
        <v>0</v>
      </c>
      <c r="E58" s="93"/>
      <c r="F58" s="93" t="b">
        <f>MIN(B58,D58)=MAX(B58,D58)</f>
        <v>1</v>
      </c>
    </row>
    <row r="59" spans="1:11" ht="13" hidden="1" x14ac:dyDescent="0.3">
      <c r="A59" s="103" t="s">
        <v>58</v>
      </c>
      <c r="B59" s="91">
        <f>COUNT('All other expenses'!B11:B34)</f>
        <v>12</v>
      </c>
      <c r="C59" s="91"/>
      <c r="D59" s="91">
        <f>COUNTIF('All other expenses'!D11:D34,"*")</f>
        <v>12</v>
      </c>
      <c r="E59" s="91"/>
      <c r="F59" s="91" t="b">
        <f>MIN(B59,D59)=MAX(B59,D59)</f>
        <v>1</v>
      </c>
    </row>
    <row r="60" spans="1:11" ht="13" hidden="1" x14ac:dyDescent="0.3">
      <c r="A60" s="102" t="s">
        <v>59</v>
      </c>
      <c r="B60" s="92">
        <f>COUNTIF('Gifts and benefits'!B11:B86,"*")</f>
        <v>60</v>
      </c>
      <c r="C60" s="92">
        <f>COUNTIF('Gifts and benefits'!C11:C86,"*")</f>
        <v>56</v>
      </c>
      <c r="D60" s="92"/>
      <c r="E60" s="92">
        <f>COUNTA('Gifts and benefits'!E11:E86)</f>
        <v>56</v>
      </c>
      <c r="F60" s="93" t="b">
        <f>MIN(B60,C60,E60)=MAX(B60,C60,E60)</f>
        <v>0</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56"/>
  <sheetViews>
    <sheetView topLeftCell="A22" zoomScaleNormal="100" workbookViewId="0">
      <selection activeCell="C93" sqref="C93"/>
    </sheetView>
  </sheetViews>
  <sheetFormatPr defaultColWidth="0" defaultRowHeight="12.5" zeroHeight="1" x14ac:dyDescent="0.25"/>
  <cols>
    <col min="1" max="1" width="35.6328125" style="16" customWidth="1"/>
    <col min="2" max="2" width="14.36328125" style="16" customWidth="1"/>
    <col min="3" max="3" width="71.453125" style="16" customWidth="1"/>
    <col min="4" max="4" width="50" style="16" customWidth="1"/>
    <col min="5" max="5" width="21.453125" style="16" customWidth="1"/>
    <col min="6" max="6" width="37.54296875" style="16" customWidth="1"/>
    <col min="7" max="9" width="9.08984375" style="16" hidden="1" customWidth="1"/>
    <col min="10" max="13" width="0" style="16" hidden="1" customWidth="1"/>
    <col min="14" max="16384" width="9.08984375" style="16" hidden="1"/>
  </cols>
  <sheetData>
    <row r="1" spans="1:6" ht="26.25" customHeight="1" x14ac:dyDescent="0.25">
      <c r="A1" s="158" t="s">
        <v>60</v>
      </c>
      <c r="B1" s="158"/>
      <c r="C1" s="158"/>
      <c r="D1" s="158"/>
      <c r="E1" s="158"/>
      <c r="F1" s="46"/>
    </row>
    <row r="2" spans="1:6" ht="21" customHeight="1" x14ac:dyDescent="0.25">
      <c r="A2" s="4" t="s">
        <v>3</v>
      </c>
      <c r="B2" s="161" t="str">
        <f>'Summary and sign-off'!B2:F2</f>
        <v>Ministry of Health</v>
      </c>
      <c r="C2" s="161"/>
      <c r="D2" s="161"/>
      <c r="E2" s="161"/>
      <c r="F2" s="46"/>
    </row>
    <row r="3" spans="1:6" ht="21" customHeight="1" x14ac:dyDescent="0.25">
      <c r="A3" s="4" t="s">
        <v>61</v>
      </c>
      <c r="B3" s="161" t="str">
        <f>'Summary and sign-off'!B3:F3</f>
        <v>Dr Ashley Bloomfield, Director-General of Health</v>
      </c>
      <c r="C3" s="161"/>
      <c r="D3" s="161"/>
      <c r="E3" s="161"/>
      <c r="F3" s="46"/>
    </row>
    <row r="4" spans="1:6" ht="21" customHeight="1" x14ac:dyDescent="0.25">
      <c r="A4" s="4" t="s">
        <v>62</v>
      </c>
      <c r="B4" s="161">
        <f>'Summary and sign-off'!B4:F4</f>
        <v>43647</v>
      </c>
      <c r="C4" s="161"/>
      <c r="D4" s="161"/>
      <c r="E4" s="161"/>
      <c r="F4" s="46"/>
    </row>
    <row r="5" spans="1:6" ht="21" customHeight="1" x14ac:dyDescent="0.25">
      <c r="A5" s="4" t="s">
        <v>63</v>
      </c>
      <c r="B5" s="161">
        <f>'Summary and sign-off'!B5:F5</f>
        <v>44012</v>
      </c>
      <c r="C5" s="161"/>
      <c r="D5" s="161"/>
      <c r="E5" s="161"/>
      <c r="F5" s="46"/>
    </row>
    <row r="6" spans="1:6" ht="21" customHeight="1" x14ac:dyDescent="0.25">
      <c r="A6" s="4" t="s">
        <v>64</v>
      </c>
      <c r="B6" s="156" t="s">
        <v>31</v>
      </c>
      <c r="C6" s="156"/>
      <c r="D6" s="156"/>
      <c r="E6" s="156"/>
      <c r="F6" s="46"/>
    </row>
    <row r="7" spans="1:6" ht="21" customHeight="1" x14ac:dyDescent="0.25">
      <c r="A7" s="4" t="s">
        <v>7</v>
      </c>
      <c r="B7" s="156" t="s">
        <v>34</v>
      </c>
      <c r="C7" s="156"/>
      <c r="D7" s="156"/>
      <c r="E7" s="156"/>
      <c r="F7" s="46"/>
    </row>
    <row r="8" spans="1:6" ht="36" customHeight="1" x14ac:dyDescent="0.3">
      <c r="A8" s="164" t="s">
        <v>65</v>
      </c>
      <c r="B8" s="165"/>
      <c r="C8" s="165"/>
      <c r="D8" s="165"/>
      <c r="E8" s="165"/>
      <c r="F8" s="22"/>
    </row>
    <row r="9" spans="1:6" ht="36" customHeight="1" x14ac:dyDescent="0.3">
      <c r="A9" s="166" t="s">
        <v>66</v>
      </c>
      <c r="B9" s="167"/>
      <c r="C9" s="167"/>
      <c r="D9" s="167"/>
      <c r="E9" s="167"/>
      <c r="F9" s="22"/>
    </row>
    <row r="10" spans="1:6" ht="24.75" customHeight="1" x14ac:dyDescent="0.35">
      <c r="A10" s="163" t="s">
        <v>67</v>
      </c>
      <c r="B10" s="168"/>
      <c r="C10" s="163"/>
      <c r="D10" s="163"/>
      <c r="E10" s="163"/>
      <c r="F10" s="47"/>
    </row>
    <row r="11" spans="1:6" ht="27" customHeight="1" x14ac:dyDescent="0.25">
      <c r="A11" s="35" t="s">
        <v>68</v>
      </c>
      <c r="B11" s="35" t="s">
        <v>69</v>
      </c>
      <c r="C11" s="35" t="s">
        <v>70</v>
      </c>
      <c r="D11" s="35" t="s">
        <v>71</v>
      </c>
      <c r="E11" s="35" t="s">
        <v>72</v>
      </c>
      <c r="F11" s="48"/>
    </row>
    <row r="12" spans="1:6" s="68" customFormat="1" hidden="1" x14ac:dyDescent="0.25">
      <c r="A12" s="111"/>
      <c r="B12" s="112"/>
      <c r="C12" s="113"/>
      <c r="D12" s="113"/>
      <c r="E12" s="114"/>
      <c r="F12" s="1"/>
    </row>
    <row r="13" spans="1:6" s="68" customFormat="1" ht="37.5" x14ac:dyDescent="0.25">
      <c r="A13" s="154"/>
      <c r="B13" s="134"/>
      <c r="C13" s="148" t="s">
        <v>253</v>
      </c>
      <c r="D13" s="135"/>
      <c r="E13" s="136"/>
      <c r="F13" s="1"/>
    </row>
    <row r="14" spans="1:6" s="68" customFormat="1" x14ac:dyDescent="0.25">
      <c r="A14" s="154" t="s">
        <v>263</v>
      </c>
      <c r="B14" s="134">
        <v>2094</v>
      </c>
      <c r="C14" s="135" t="s">
        <v>319</v>
      </c>
      <c r="D14" s="135" t="s">
        <v>250</v>
      </c>
      <c r="E14" s="136" t="s">
        <v>254</v>
      </c>
      <c r="F14" s="1"/>
    </row>
    <row r="15" spans="1:6" s="68" customFormat="1" x14ac:dyDescent="0.25">
      <c r="A15" s="154" t="s">
        <v>263</v>
      </c>
      <c r="B15" s="134">
        <v>150</v>
      </c>
      <c r="C15" s="135" t="s">
        <v>319</v>
      </c>
      <c r="D15" s="135" t="s">
        <v>255</v>
      </c>
      <c r="E15" s="136" t="s">
        <v>254</v>
      </c>
      <c r="F15" s="1"/>
    </row>
    <row r="16" spans="1:6" s="68" customFormat="1" x14ac:dyDescent="0.25">
      <c r="A16" s="154" t="s">
        <v>262</v>
      </c>
      <c r="B16" s="134">
        <v>1841</v>
      </c>
      <c r="C16" s="135" t="s">
        <v>258</v>
      </c>
      <c r="D16" s="135" t="s">
        <v>250</v>
      </c>
      <c r="E16" s="136" t="s">
        <v>259</v>
      </c>
      <c r="F16" s="1"/>
    </row>
    <row r="17" spans="1:6" s="68" customFormat="1" x14ac:dyDescent="0.25">
      <c r="A17" s="154" t="s">
        <v>262</v>
      </c>
      <c r="B17" s="134">
        <v>35.42</v>
      </c>
      <c r="C17" s="135" t="s">
        <v>258</v>
      </c>
      <c r="D17" s="135" t="s">
        <v>302</v>
      </c>
      <c r="E17" s="136" t="s">
        <v>246</v>
      </c>
      <c r="F17" s="1"/>
    </row>
    <row r="18" spans="1:6" s="68" customFormat="1" x14ac:dyDescent="0.25">
      <c r="A18" s="154" t="s">
        <v>273</v>
      </c>
      <c r="B18" s="134">
        <v>795</v>
      </c>
      <c r="C18" s="135" t="s">
        <v>274</v>
      </c>
      <c r="D18" s="135" t="s">
        <v>250</v>
      </c>
      <c r="E18" s="136" t="s">
        <v>275</v>
      </c>
      <c r="F18" s="1"/>
    </row>
    <row r="19" spans="1:6" s="68" customFormat="1" x14ac:dyDescent="0.25">
      <c r="A19" s="154" t="s">
        <v>273</v>
      </c>
      <c r="B19" s="134">
        <v>199</v>
      </c>
      <c r="C19" s="135" t="s">
        <v>274</v>
      </c>
      <c r="D19" s="135" t="s">
        <v>255</v>
      </c>
      <c r="E19" s="136" t="s">
        <v>275</v>
      </c>
      <c r="F19" s="1"/>
    </row>
    <row r="20" spans="1:6" s="68" customFormat="1" ht="12.75" customHeight="1" x14ac:dyDescent="0.25">
      <c r="A20" s="154" t="s">
        <v>281</v>
      </c>
      <c r="B20" s="134">
        <v>823</v>
      </c>
      <c r="C20" s="135" t="s">
        <v>282</v>
      </c>
      <c r="D20" s="135" t="s">
        <v>250</v>
      </c>
      <c r="E20" s="136" t="s">
        <v>283</v>
      </c>
      <c r="F20" s="1"/>
    </row>
    <row r="21" spans="1:6" s="68" customFormat="1" x14ac:dyDescent="0.25">
      <c r="A21" s="154" t="s">
        <v>281</v>
      </c>
      <c r="B21" s="134">
        <v>245</v>
      </c>
      <c r="C21" s="135" t="s">
        <v>282</v>
      </c>
      <c r="D21" s="135" t="s">
        <v>255</v>
      </c>
      <c r="E21" s="136" t="s">
        <v>283</v>
      </c>
      <c r="F21" s="1"/>
    </row>
    <row r="22" spans="1:6" s="68" customFormat="1" x14ac:dyDescent="0.25">
      <c r="A22" s="137"/>
      <c r="B22" s="134"/>
      <c r="C22" s="135"/>
      <c r="D22" s="135"/>
      <c r="E22" s="136"/>
      <c r="F22" s="1"/>
    </row>
    <row r="23" spans="1:6" s="68" customFormat="1" hidden="1" x14ac:dyDescent="0.25">
      <c r="A23" s="120"/>
      <c r="B23" s="121"/>
      <c r="C23" s="122"/>
      <c r="D23" s="122"/>
      <c r="E23" s="123"/>
      <c r="F23" s="1"/>
    </row>
    <row r="24" spans="1:6" ht="19.5" customHeight="1" x14ac:dyDescent="0.25">
      <c r="A24" s="86" t="s">
        <v>73</v>
      </c>
      <c r="B24" s="87">
        <f>SUM(B12:B23)</f>
        <v>6182.42</v>
      </c>
      <c r="C24" s="144" t="str">
        <f>IF(SUBTOTAL(3,B12:B23)=SUBTOTAL(103,B12:B23),'Summary and sign-off'!$A$48,'Summary and sign-off'!$A$49)</f>
        <v>Check - there are no hidden rows with data</v>
      </c>
      <c r="D24" s="162" t="str">
        <f>IF('Summary and sign-off'!F55='Summary and sign-off'!F54,'Summary and sign-off'!A51,'Summary and sign-off'!A50)</f>
        <v>Check - each entry provides sufficient information</v>
      </c>
      <c r="E24" s="162"/>
      <c r="F24" s="46"/>
    </row>
    <row r="25" spans="1:6" ht="10.5" customHeight="1" x14ac:dyDescent="0.3">
      <c r="A25" s="27"/>
      <c r="B25" s="22"/>
      <c r="C25" s="27"/>
      <c r="D25" s="27"/>
      <c r="E25" s="27"/>
      <c r="F25" s="27"/>
    </row>
    <row r="26" spans="1:6" ht="24.75" customHeight="1" x14ac:dyDescent="0.35">
      <c r="A26" s="163" t="s">
        <v>74</v>
      </c>
      <c r="B26" s="163"/>
      <c r="C26" s="163"/>
      <c r="D26" s="163"/>
      <c r="E26" s="163"/>
      <c r="F26" s="47"/>
    </row>
    <row r="27" spans="1:6" ht="27" customHeight="1" x14ac:dyDescent="0.25">
      <c r="A27" s="35" t="s">
        <v>68</v>
      </c>
      <c r="B27" s="35" t="s">
        <v>13</v>
      </c>
      <c r="C27" s="35" t="s">
        <v>75</v>
      </c>
      <c r="D27" s="35" t="s">
        <v>71</v>
      </c>
      <c r="E27" s="35" t="s">
        <v>72</v>
      </c>
      <c r="F27" s="48"/>
    </row>
    <row r="28" spans="1:6" s="68" customFormat="1" hidden="1" x14ac:dyDescent="0.25">
      <c r="A28" s="111"/>
      <c r="B28" s="112"/>
      <c r="C28" s="113"/>
      <c r="D28" s="113"/>
      <c r="E28" s="114"/>
      <c r="F28" s="1"/>
    </row>
    <row r="29" spans="1:6" s="68" customFormat="1" ht="37.5" x14ac:dyDescent="0.25">
      <c r="A29" s="133"/>
      <c r="B29" s="134"/>
      <c r="C29" s="148" t="s">
        <v>252</v>
      </c>
      <c r="D29" s="135"/>
      <c r="E29" s="136"/>
      <c r="F29" s="1"/>
    </row>
    <row r="30" spans="1:6" s="68" customFormat="1" x14ac:dyDescent="0.25">
      <c r="A30" s="154" t="s">
        <v>260</v>
      </c>
      <c r="B30" s="134">
        <v>328</v>
      </c>
      <c r="C30" s="135" t="s">
        <v>249</v>
      </c>
      <c r="D30" s="135" t="s">
        <v>250</v>
      </c>
      <c r="E30" s="136" t="s">
        <v>251</v>
      </c>
      <c r="F30" s="1"/>
    </row>
    <row r="31" spans="1:6" s="68" customFormat="1" x14ac:dyDescent="0.25">
      <c r="A31" s="154" t="s">
        <v>260</v>
      </c>
      <c r="B31" s="134">
        <v>39.42</v>
      </c>
      <c r="C31" s="135" t="s">
        <v>249</v>
      </c>
      <c r="D31" s="135" t="s">
        <v>302</v>
      </c>
      <c r="E31" s="136" t="s">
        <v>246</v>
      </c>
      <c r="F31" s="1"/>
    </row>
    <row r="32" spans="1:6" s="68" customFormat="1" x14ac:dyDescent="0.25">
      <c r="A32" s="154" t="s">
        <v>260</v>
      </c>
      <c r="B32" s="134">
        <v>129</v>
      </c>
      <c r="C32" s="135" t="s">
        <v>249</v>
      </c>
      <c r="D32" s="135" t="s">
        <v>255</v>
      </c>
      <c r="E32" s="136" t="s">
        <v>251</v>
      </c>
      <c r="F32" s="1"/>
    </row>
    <row r="33" spans="1:6" s="68" customFormat="1" x14ac:dyDescent="0.25">
      <c r="A33" s="154" t="s">
        <v>260</v>
      </c>
      <c r="B33" s="134">
        <v>23.21</v>
      </c>
      <c r="C33" s="135" t="s">
        <v>249</v>
      </c>
      <c r="D33" s="135" t="s">
        <v>303</v>
      </c>
      <c r="E33" s="136" t="s">
        <v>251</v>
      </c>
      <c r="F33" s="1"/>
    </row>
    <row r="34" spans="1:6" s="68" customFormat="1" x14ac:dyDescent="0.25">
      <c r="A34" s="154" t="s">
        <v>260</v>
      </c>
      <c r="B34" s="134">
        <v>39.840000000000003</v>
      </c>
      <c r="C34" s="135" t="s">
        <v>249</v>
      </c>
      <c r="D34" s="135" t="s">
        <v>304</v>
      </c>
      <c r="E34" s="136" t="s">
        <v>246</v>
      </c>
      <c r="F34" s="1"/>
    </row>
    <row r="35" spans="1:6" s="68" customFormat="1" x14ac:dyDescent="0.25">
      <c r="A35" s="154">
        <v>43672</v>
      </c>
      <c r="B35" s="134">
        <v>220</v>
      </c>
      <c r="C35" s="135" t="s">
        <v>247</v>
      </c>
      <c r="D35" s="135" t="s">
        <v>250</v>
      </c>
      <c r="E35" s="136" t="s">
        <v>248</v>
      </c>
      <c r="F35" s="1"/>
    </row>
    <row r="36" spans="1:6" s="68" customFormat="1" ht="25" x14ac:dyDescent="0.25">
      <c r="A36" s="154">
        <v>43650</v>
      </c>
      <c r="B36" s="134">
        <v>371</v>
      </c>
      <c r="C36" s="135" t="s">
        <v>256</v>
      </c>
      <c r="D36" s="135" t="s">
        <v>250</v>
      </c>
      <c r="E36" s="136" t="s">
        <v>257</v>
      </c>
      <c r="F36" s="1"/>
    </row>
    <row r="37" spans="1:6" s="68" customFormat="1" x14ac:dyDescent="0.25">
      <c r="A37" s="154">
        <v>43650</v>
      </c>
      <c r="B37" s="134">
        <v>40.32</v>
      </c>
      <c r="C37" s="135" t="s">
        <v>256</v>
      </c>
      <c r="D37" s="135" t="s">
        <v>304</v>
      </c>
      <c r="E37" s="136" t="s">
        <v>246</v>
      </c>
      <c r="F37" s="1"/>
    </row>
    <row r="38" spans="1:6" s="68" customFormat="1" x14ac:dyDescent="0.25">
      <c r="A38" s="154">
        <v>43661</v>
      </c>
      <c r="B38" s="134">
        <v>498</v>
      </c>
      <c r="C38" s="135" t="s">
        <v>261</v>
      </c>
      <c r="D38" s="135" t="s">
        <v>250</v>
      </c>
      <c r="E38" s="136" t="s">
        <v>248</v>
      </c>
      <c r="F38" s="1"/>
    </row>
    <row r="39" spans="1:6" s="68" customFormat="1" x14ac:dyDescent="0.25">
      <c r="A39" s="154">
        <v>43693</v>
      </c>
      <c r="B39" s="134">
        <v>280</v>
      </c>
      <c r="C39" s="135" t="s">
        <v>267</v>
      </c>
      <c r="D39" s="135" t="s">
        <v>250</v>
      </c>
      <c r="E39" s="136" t="s">
        <v>268</v>
      </c>
      <c r="F39" s="1"/>
    </row>
    <row r="40" spans="1:6" s="68" customFormat="1" x14ac:dyDescent="0.25">
      <c r="A40" s="154">
        <v>43693</v>
      </c>
      <c r="B40" s="134">
        <v>29.03</v>
      </c>
      <c r="C40" s="135" t="s">
        <v>267</v>
      </c>
      <c r="D40" s="135" t="s">
        <v>305</v>
      </c>
      <c r="E40" s="136" t="s">
        <v>268</v>
      </c>
      <c r="F40" s="1"/>
    </row>
    <row r="41" spans="1:6" s="68" customFormat="1" x14ac:dyDescent="0.25">
      <c r="A41" s="154">
        <v>43704</v>
      </c>
      <c r="B41" s="134">
        <v>154</v>
      </c>
      <c r="C41" s="135" t="s">
        <v>269</v>
      </c>
      <c r="D41" s="135" t="s">
        <v>250</v>
      </c>
      <c r="E41" s="136" t="s">
        <v>270</v>
      </c>
      <c r="F41" s="1"/>
    </row>
    <row r="42" spans="1:6" s="68" customFormat="1" x14ac:dyDescent="0.25">
      <c r="A42" s="154">
        <v>43704</v>
      </c>
      <c r="B42" s="134">
        <v>47</v>
      </c>
      <c r="C42" s="135" t="s">
        <v>269</v>
      </c>
      <c r="D42" s="135" t="s">
        <v>266</v>
      </c>
      <c r="E42" s="136" t="s">
        <v>270</v>
      </c>
      <c r="F42" s="1"/>
    </row>
    <row r="43" spans="1:6" s="68" customFormat="1" x14ac:dyDescent="0.25">
      <c r="A43" s="154">
        <v>43709</v>
      </c>
      <c r="B43" s="134">
        <v>402</v>
      </c>
      <c r="C43" s="135" t="s">
        <v>279</v>
      </c>
      <c r="D43" s="135" t="s">
        <v>250</v>
      </c>
      <c r="E43" s="136" t="s">
        <v>265</v>
      </c>
      <c r="F43" s="1"/>
    </row>
    <row r="44" spans="1:6" s="68" customFormat="1" x14ac:dyDescent="0.25">
      <c r="A44" s="154">
        <v>43709</v>
      </c>
      <c r="B44" s="134">
        <v>47</v>
      </c>
      <c r="C44" s="135" t="s">
        <v>279</v>
      </c>
      <c r="D44" s="135" t="s">
        <v>266</v>
      </c>
      <c r="E44" s="136" t="s">
        <v>265</v>
      </c>
      <c r="F44" s="1"/>
    </row>
    <row r="45" spans="1:6" s="68" customFormat="1" x14ac:dyDescent="0.25">
      <c r="A45" s="154" t="s">
        <v>276</v>
      </c>
      <c r="B45" s="134">
        <v>328</v>
      </c>
      <c r="C45" s="135" t="s">
        <v>277</v>
      </c>
      <c r="D45" s="135" t="s">
        <v>250</v>
      </c>
      <c r="E45" s="136" t="s">
        <v>278</v>
      </c>
      <c r="F45" s="1"/>
    </row>
    <row r="46" spans="1:6" s="68" customFormat="1" x14ac:dyDescent="0.25">
      <c r="A46" s="154" t="s">
        <v>276</v>
      </c>
      <c r="B46" s="134">
        <v>130</v>
      </c>
      <c r="C46" s="135" t="s">
        <v>277</v>
      </c>
      <c r="D46" s="135" t="s">
        <v>255</v>
      </c>
      <c r="E46" s="136" t="s">
        <v>278</v>
      </c>
      <c r="F46" s="1"/>
    </row>
    <row r="47" spans="1:6" s="68" customFormat="1" x14ac:dyDescent="0.25">
      <c r="A47" s="154">
        <v>43719</v>
      </c>
      <c r="B47" s="134">
        <v>148</v>
      </c>
      <c r="C47" s="135" t="s">
        <v>264</v>
      </c>
      <c r="D47" s="135" t="s">
        <v>250</v>
      </c>
      <c r="E47" s="136" t="s">
        <v>265</v>
      </c>
      <c r="F47" s="1"/>
    </row>
    <row r="48" spans="1:6" s="68" customFormat="1" x14ac:dyDescent="0.25">
      <c r="A48" s="154">
        <v>43719</v>
      </c>
      <c r="B48" s="134">
        <v>47</v>
      </c>
      <c r="C48" s="135" t="s">
        <v>264</v>
      </c>
      <c r="D48" s="135" t="s">
        <v>266</v>
      </c>
      <c r="E48" s="136" t="s">
        <v>265</v>
      </c>
      <c r="F48" s="1"/>
    </row>
    <row r="49" spans="1:6" s="68" customFormat="1" x14ac:dyDescent="0.25">
      <c r="A49" s="154" t="s">
        <v>271</v>
      </c>
      <c r="B49" s="134">
        <v>344</v>
      </c>
      <c r="C49" s="135" t="s">
        <v>272</v>
      </c>
      <c r="D49" s="135" t="s">
        <v>250</v>
      </c>
      <c r="E49" s="136" t="s">
        <v>265</v>
      </c>
      <c r="F49" s="1"/>
    </row>
    <row r="50" spans="1:6" s="68" customFormat="1" x14ac:dyDescent="0.25">
      <c r="A50" s="154" t="s">
        <v>271</v>
      </c>
      <c r="B50" s="134">
        <v>170</v>
      </c>
      <c r="C50" s="135" t="s">
        <v>272</v>
      </c>
      <c r="D50" s="135" t="s">
        <v>255</v>
      </c>
      <c r="E50" s="136" t="s">
        <v>265</v>
      </c>
      <c r="F50" s="1"/>
    </row>
    <row r="51" spans="1:6" s="68" customFormat="1" x14ac:dyDescent="0.25">
      <c r="A51" s="154" t="s">
        <v>271</v>
      </c>
      <c r="B51" s="134">
        <v>47</v>
      </c>
      <c r="C51" s="135" t="s">
        <v>272</v>
      </c>
      <c r="D51" s="135" t="s">
        <v>266</v>
      </c>
      <c r="E51" s="136" t="s">
        <v>265</v>
      </c>
      <c r="F51" s="1"/>
    </row>
    <row r="52" spans="1:6" s="68" customFormat="1" x14ac:dyDescent="0.25">
      <c r="A52" s="154" t="s">
        <v>284</v>
      </c>
      <c r="B52" s="134">
        <v>480</v>
      </c>
      <c r="C52" s="135" t="s">
        <v>285</v>
      </c>
      <c r="D52" s="135" t="s">
        <v>250</v>
      </c>
      <c r="E52" s="136" t="s">
        <v>286</v>
      </c>
      <c r="F52" s="1"/>
    </row>
    <row r="53" spans="1:6" s="68" customFormat="1" x14ac:dyDescent="0.25">
      <c r="A53" s="154" t="s">
        <v>284</v>
      </c>
      <c r="B53" s="134">
        <v>41</v>
      </c>
      <c r="C53" s="135" t="s">
        <v>285</v>
      </c>
      <c r="D53" s="135" t="s">
        <v>304</v>
      </c>
      <c r="E53" s="136" t="s">
        <v>286</v>
      </c>
      <c r="F53" s="1"/>
    </row>
    <row r="54" spans="1:6" s="68" customFormat="1" x14ac:dyDescent="0.25">
      <c r="A54" s="154">
        <v>43749</v>
      </c>
      <c r="B54" s="134">
        <v>296</v>
      </c>
      <c r="C54" s="135" t="s">
        <v>280</v>
      </c>
      <c r="D54" s="135" t="s">
        <v>250</v>
      </c>
      <c r="E54" s="136" t="s">
        <v>265</v>
      </c>
      <c r="F54" s="1"/>
    </row>
    <row r="55" spans="1:6" s="68" customFormat="1" x14ac:dyDescent="0.25">
      <c r="A55" s="154">
        <v>43751</v>
      </c>
      <c r="B55" s="134">
        <v>491</v>
      </c>
      <c r="C55" s="135" t="s">
        <v>287</v>
      </c>
      <c r="D55" s="135" t="s">
        <v>250</v>
      </c>
      <c r="E55" s="136" t="s">
        <v>265</v>
      </c>
      <c r="F55" s="1"/>
    </row>
    <row r="56" spans="1:6" s="68" customFormat="1" x14ac:dyDescent="0.25">
      <c r="A56" s="154">
        <v>43789</v>
      </c>
      <c r="B56" s="134">
        <v>463</v>
      </c>
      <c r="C56" s="135" t="s">
        <v>293</v>
      </c>
      <c r="D56" s="135" t="s">
        <v>250</v>
      </c>
      <c r="E56" s="136" t="s">
        <v>294</v>
      </c>
      <c r="F56" s="1"/>
    </row>
    <row r="57" spans="1:6" s="68" customFormat="1" x14ac:dyDescent="0.25">
      <c r="A57" s="154">
        <v>43789</v>
      </c>
      <c r="B57" s="134">
        <v>47</v>
      </c>
      <c r="C57" s="135" t="s">
        <v>293</v>
      </c>
      <c r="D57" s="135" t="s">
        <v>266</v>
      </c>
      <c r="E57" s="136" t="s">
        <v>294</v>
      </c>
      <c r="F57" s="1"/>
    </row>
    <row r="58" spans="1:6" s="68" customFormat="1" x14ac:dyDescent="0.25">
      <c r="A58" s="154" t="s">
        <v>290</v>
      </c>
      <c r="B58" s="134">
        <v>369</v>
      </c>
      <c r="C58" s="135" t="s">
        <v>291</v>
      </c>
      <c r="D58" s="135" t="s">
        <v>250</v>
      </c>
      <c r="E58" s="136" t="s">
        <v>265</v>
      </c>
      <c r="F58" s="1"/>
    </row>
    <row r="59" spans="1:6" s="68" customFormat="1" x14ac:dyDescent="0.25">
      <c r="A59" s="154" t="s">
        <v>290</v>
      </c>
      <c r="B59" s="134">
        <v>117</v>
      </c>
      <c r="C59" s="135" t="s">
        <v>291</v>
      </c>
      <c r="D59" s="135" t="s">
        <v>266</v>
      </c>
      <c r="E59" s="136" t="s">
        <v>265</v>
      </c>
      <c r="F59" s="1"/>
    </row>
    <row r="60" spans="1:6" s="68" customFormat="1" x14ac:dyDescent="0.25">
      <c r="A60" s="154" t="s">
        <v>288</v>
      </c>
      <c r="B60" s="134">
        <v>539</v>
      </c>
      <c r="C60" s="135" t="s">
        <v>289</v>
      </c>
      <c r="D60" s="135" t="s">
        <v>250</v>
      </c>
      <c r="E60" s="136" t="s">
        <v>248</v>
      </c>
      <c r="F60" s="1"/>
    </row>
    <row r="61" spans="1:6" s="68" customFormat="1" x14ac:dyDescent="0.25">
      <c r="A61" s="154" t="s">
        <v>288</v>
      </c>
      <c r="B61" s="134">
        <v>178</v>
      </c>
      <c r="C61" s="135" t="s">
        <v>289</v>
      </c>
      <c r="D61" s="135" t="s">
        <v>255</v>
      </c>
      <c r="E61" s="136" t="s">
        <v>248</v>
      </c>
      <c r="F61" s="1"/>
    </row>
    <row r="62" spans="1:6" s="68" customFormat="1" x14ac:dyDescent="0.25">
      <c r="A62" s="154" t="s">
        <v>288</v>
      </c>
      <c r="B62" s="134">
        <v>84</v>
      </c>
      <c r="C62" s="135" t="s">
        <v>289</v>
      </c>
      <c r="D62" s="135" t="s">
        <v>306</v>
      </c>
      <c r="E62" s="136" t="s">
        <v>248</v>
      </c>
      <c r="F62" s="1"/>
    </row>
    <row r="63" spans="1:6" s="68" customFormat="1" x14ac:dyDescent="0.25">
      <c r="A63" s="154">
        <v>43798</v>
      </c>
      <c r="B63" s="134">
        <v>476</v>
      </c>
      <c r="C63" s="135" t="s">
        <v>295</v>
      </c>
      <c r="D63" s="135" t="s">
        <v>250</v>
      </c>
      <c r="E63" s="136" t="s">
        <v>265</v>
      </c>
      <c r="F63" s="1"/>
    </row>
    <row r="64" spans="1:6" s="68" customFormat="1" x14ac:dyDescent="0.25">
      <c r="A64" s="154">
        <v>43803</v>
      </c>
      <c r="B64" s="134">
        <v>366</v>
      </c>
      <c r="C64" s="135" t="s">
        <v>292</v>
      </c>
      <c r="D64" s="135" t="s">
        <v>250</v>
      </c>
      <c r="E64" s="136" t="s">
        <v>265</v>
      </c>
      <c r="F64" s="1"/>
    </row>
    <row r="65" spans="1:6" s="68" customFormat="1" x14ac:dyDescent="0.25">
      <c r="A65" s="154">
        <v>43803</v>
      </c>
      <c r="B65" s="134">
        <v>80.260000000000005</v>
      </c>
      <c r="C65" s="135" t="s">
        <v>292</v>
      </c>
      <c r="D65" s="135" t="s">
        <v>307</v>
      </c>
      <c r="E65" s="136" t="s">
        <v>265</v>
      </c>
      <c r="F65" s="1"/>
    </row>
    <row r="66" spans="1:6" s="68" customFormat="1" x14ac:dyDescent="0.25">
      <c r="A66" s="154">
        <v>43809</v>
      </c>
      <c r="B66" s="134">
        <v>136</v>
      </c>
      <c r="C66" s="135" t="s">
        <v>308</v>
      </c>
      <c r="D66" s="135" t="s">
        <v>250</v>
      </c>
      <c r="E66" s="136" t="s">
        <v>265</v>
      </c>
      <c r="F66" s="1"/>
    </row>
    <row r="67" spans="1:6" s="68" customFormat="1" x14ac:dyDescent="0.25">
      <c r="A67" s="154">
        <v>43809</v>
      </c>
      <c r="B67" s="134">
        <v>43.2</v>
      </c>
      <c r="C67" s="135" t="s">
        <v>308</v>
      </c>
      <c r="D67" s="135" t="s">
        <v>302</v>
      </c>
      <c r="E67" s="136" t="s">
        <v>265</v>
      </c>
      <c r="F67" s="1"/>
    </row>
    <row r="68" spans="1:6" s="68" customFormat="1" x14ac:dyDescent="0.25">
      <c r="A68" s="154">
        <v>43809</v>
      </c>
      <c r="B68" s="134">
        <v>67.819999999999993</v>
      </c>
      <c r="C68" s="135" t="s">
        <v>308</v>
      </c>
      <c r="D68" s="135" t="s">
        <v>309</v>
      </c>
      <c r="E68" s="136" t="s">
        <v>265</v>
      </c>
      <c r="F68" s="1"/>
    </row>
    <row r="69" spans="1:6" s="68" customFormat="1" x14ac:dyDescent="0.25">
      <c r="A69" s="154">
        <v>43809</v>
      </c>
      <c r="B69" s="134">
        <v>28.61</v>
      </c>
      <c r="C69" s="135" t="s">
        <v>308</v>
      </c>
      <c r="D69" s="135" t="s">
        <v>310</v>
      </c>
      <c r="E69" s="136" t="s">
        <v>265</v>
      </c>
      <c r="F69" s="1"/>
    </row>
    <row r="70" spans="1:6" s="68" customFormat="1" x14ac:dyDescent="0.25">
      <c r="A70" s="154" t="s">
        <v>296</v>
      </c>
      <c r="B70" s="134">
        <v>523</v>
      </c>
      <c r="C70" s="135" t="s">
        <v>297</v>
      </c>
      <c r="D70" s="135" t="s">
        <v>250</v>
      </c>
      <c r="E70" s="136" t="s">
        <v>265</v>
      </c>
      <c r="F70" s="1"/>
    </row>
    <row r="71" spans="1:6" s="68" customFormat="1" x14ac:dyDescent="0.25">
      <c r="A71" s="154" t="s">
        <v>296</v>
      </c>
      <c r="B71" s="134">
        <v>178</v>
      </c>
      <c r="C71" s="135" t="s">
        <v>297</v>
      </c>
      <c r="D71" s="135" t="s">
        <v>255</v>
      </c>
      <c r="E71" s="136" t="s">
        <v>265</v>
      </c>
      <c r="F71" s="1"/>
    </row>
    <row r="72" spans="1:6" s="68" customFormat="1" x14ac:dyDescent="0.25">
      <c r="A72" s="154" t="s">
        <v>296</v>
      </c>
      <c r="B72" s="134">
        <v>37.82</v>
      </c>
      <c r="C72" s="135" t="s">
        <v>297</v>
      </c>
      <c r="D72" s="135" t="s">
        <v>311</v>
      </c>
      <c r="E72" s="136" t="s">
        <v>265</v>
      </c>
      <c r="F72" s="1"/>
    </row>
    <row r="73" spans="1:6" s="68" customFormat="1" x14ac:dyDescent="0.25">
      <c r="A73" s="154">
        <v>43860</v>
      </c>
      <c r="B73" s="134">
        <v>304</v>
      </c>
      <c r="C73" s="135" t="s">
        <v>298</v>
      </c>
      <c r="D73" s="135" t="s">
        <v>250</v>
      </c>
      <c r="E73" s="136" t="s">
        <v>265</v>
      </c>
      <c r="F73" s="1"/>
    </row>
    <row r="74" spans="1:6" s="68" customFormat="1" x14ac:dyDescent="0.25">
      <c r="A74" s="154">
        <v>43860</v>
      </c>
      <c r="B74" s="134">
        <v>111.84</v>
      </c>
      <c r="C74" s="135" t="s">
        <v>298</v>
      </c>
      <c r="D74" s="135" t="s">
        <v>312</v>
      </c>
      <c r="E74" s="136" t="s">
        <v>265</v>
      </c>
      <c r="F74" s="1"/>
    </row>
    <row r="75" spans="1:6" s="68" customFormat="1" x14ac:dyDescent="0.25">
      <c r="A75" s="154">
        <v>43860</v>
      </c>
      <c r="B75" s="134">
        <v>52.1</v>
      </c>
      <c r="C75" s="135" t="s">
        <v>298</v>
      </c>
      <c r="D75" s="135" t="s">
        <v>313</v>
      </c>
      <c r="E75" s="136" t="s">
        <v>265</v>
      </c>
      <c r="F75" s="1"/>
    </row>
    <row r="76" spans="1:6" s="68" customFormat="1" x14ac:dyDescent="0.25">
      <c r="A76" s="154" t="s">
        <v>299</v>
      </c>
      <c r="B76" s="134">
        <v>554</v>
      </c>
      <c r="C76" s="135" t="s">
        <v>297</v>
      </c>
      <c r="D76" s="135" t="s">
        <v>250</v>
      </c>
      <c r="E76" s="136" t="s">
        <v>265</v>
      </c>
      <c r="F76" s="1"/>
    </row>
    <row r="77" spans="1:6" s="68" customFormat="1" x14ac:dyDescent="0.25">
      <c r="A77" s="154" t="s">
        <v>299</v>
      </c>
      <c r="B77" s="134">
        <v>165</v>
      </c>
      <c r="C77" s="135" t="s">
        <v>297</v>
      </c>
      <c r="D77" s="135" t="s">
        <v>255</v>
      </c>
      <c r="E77" s="136" t="s">
        <v>265</v>
      </c>
      <c r="F77" s="1"/>
    </row>
    <row r="78" spans="1:6" s="68" customFormat="1" x14ac:dyDescent="0.25">
      <c r="A78" s="154" t="s">
        <v>299</v>
      </c>
      <c r="B78" s="134">
        <v>24.66</v>
      </c>
      <c r="C78" s="135" t="s">
        <v>297</v>
      </c>
      <c r="D78" s="135" t="s">
        <v>314</v>
      </c>
      <c r="E78" s="136" t="s">
        <v>265</v>
      </c>
      <c r="F78" s="1"/>
    </row>
    <row r="79" spans="1:6" s="68" customFormat="1" x14ac:dyDescent="0.25">
      <c r="A79" s="154" t="s">
        <v>299</v>
      </c>
      <c r="B79" s="134">
        <v>38.020000000000003</v>
      </c>
      <c r="C79" s="135" t="s">
        <v>297</v>
      </c>
      <c r="D79" s="135" t="s">
        <v>315</v>
      </c>
      <c r="E79" s="136" t="s">
        <v>265</v>
      </c>
      <c r="F79" s="1"/>
    </row>
    <row r="80" spans="1:6" s="68" customFormat="1" x14ac:dyDescent="0.25">
      <c r="A80" s="154" t="s">
        <v>299</v>
      </c>
      <c r="B80" s="134">
        <v>36.76</v>
      </c>
      <c r="C80" s="135" t="s">
        <v>297</v>
      </c>
      <c r="D80" s="135" t="s">
        <v>304</v>
      </c>
      <c r="E80" s="136" t="s">
        <v>265</v>
      </c>
      <c r="F80" s="1"/>
    </row>
    <row r="81" spans="1:6" s="68" customFormat="1" x14ac:dyDescent="0.25">
      <c r="A81" s="154">
        <v>43903</v>
      </c>
      <c r="B81" s="134">
        <v>152</v>
      </c>
      <c r="C81" s="135" t="s">
        <v>300</v>
      </c>
      <c r="D81" s="135" t="s">
        <v>250</v>
      </c>
      <c r="E81" s="136" t="s">
        <v>268</v>
      </c>
      <c r="F81" s="1"/>
    </row>
    <row r="82" spans="1:6" s="68" customFormat="1" x14ac:dyDescent="0.25">
      <c r="A82" s="154">
        <v>43903</v>
      </c>
      <c r="B82" s="134">
        <v>53.25</v>
      </c>
      <c r="C82" s="135" t="s">
        <v>300</v>
      </c>
      <c r="D82" s="135" t="s">
        <v>316</v>
      </c>
      <c r="E82" s="136" t="s">
        <v>268</v>
      </c>
      <c r="F82" s="1"/>
    </row>
    <row r="83" spans="1:6" s="68" customFormat="1" x14ac:dyDescent="0.25">
      <c r="A83" s="154">
        <v>43905</v>
      </c>
      <c r="B83" s="134">
        <v>246</v>
      </c>
      <c r="C83" s="135" t="s">
        <v>323</v>
      </c>
      <c r="D83" s="135" t="s">
        <v>250</v>
      </c>
      <c r="E83" s="136" t="s">
        <v>268</v>
      </c>
      <c r="F83" s="1"/>
    </row>
    <row r="84" spans="1:6" s="68" customFormat="1" x14ac:dyDescent="0.25">
      <c r="A84" s="154">
        <v>43902</v>
      </c>
      <c r="B84" s="134">
        <v>546</v>
      </c>
      <c r="C84" s="135" t="s">
        <v>301</v>
      </c>
      <c r="D84" s="135" t="s">
        <v>250</v>
      </c>
      <c r="E84" s="136" t="s">
        <v>265</v>
      </c>
      <c r="F84" s="1"/>
    </row>
    <row r="85" spans="1:6" s="68" customFormat="1" x14ac:dyDescent="0.25">
      <c r="A85" s="154">
        <v>43902</v>
      </c>
      <c r="B85" s="134">
        <v>80</v>
      </c>
      <c r="C85" s="135" t="s">
        <v>301</v>
      </c>
      <c r="D85" s="135" t="s">
        <v>266</v>
      </c>
      <c r="E85" s="136" t="s">
        <v>265</v>
      </c>
      <c r="F85" s="1"/>
    </row>
    <row r="86" spans="1:6" s="68" customFormat="1" x14ac:dyDescent="0.25">
      <c r="A86" s="133"/>
      <c r="B86" s="134"/>
      <c r="C86" s="135"/>
      <c r="D86" s="135"/>
      <c r="E86" s="136"/>
      <c r="F86" s="1"/>
    </row>
    <row r="87" spans="1:6" s="68" customFormat="1" hidden="1" x14ac:dyDescent="0.25">
      <c r="A87" s="124"/>
      <c r="B87" s="125"/>
      <c r="C87" s="126"/>
      <c r="D87" s="126"/>
      <c r="E87" s="127"/>
      <c r="F87" s="1"/>
    </row>
    <row r="88" spans="1:6" ht="19.5" customHeight="1" x14ac:dyDescent="0.25">
      <c r="A88" s="86" t="s">
        <v>76</v>
      </c>
      <c r="B88" s="87">
        <f>SUM(B28:B87)</f>
        <v>11267.16</v>
      </c>
      <c r="C88" s="144" t="str">
        <f>IF(SUBTOTAL(3,B28:B87)=SUBTOTAL(103,B28:B87),'Summary and sign-off'!$A$48,'Summary and sign-off'!$A$49)</f>
        <v>Check - there are no hidden rows with data</v>
      </c>
      <c r="D88" s="162" t="str">
        <f>IF('Summary and sign-off'!F56='Summary and sign-off'!F54,'Summary and sign-off'!A51,'Summary and sign-off'!A50)</f>
        <v>Check - each entry provides sufficient information</v>
      </c>
      <c r="E88" s="162"/>
      <c r="F88" s="46"/>
    </row>
    <row r="89" spans="1:6" ht="10.5" customHeight="1" x14ac:dyDescent="0.3">
      <c r="A89" s="27"/>
      <c r="B89" s="22"/>
      <c r="C89" s="27"/>
      <c r="D89" s="27"/>
      <c r="E89" s="27"/>
      <c r="F89" s="27"/>
    </row>
    <row r="90" spans="1:6" ht="24.75" customHeight="1" x14ac:dyDescent="0.25">
      <c r="A90" s="163" t="s">
        <v>77</v>
      </c>
      <c r="B90" s="163"/>
      <c r="C90" s="163"/>
      <c r="D90" s="163"/>
      <c r="E90" s="163"/>
      <c r="F90" s="46"/>
    </row>
    <row r="91" spans="1:6" ht="27" customHeight="1" x14ac:dyDescent="0.25">
      <c r="A91" s="35" t="s">
        <v>68</v>
      </c>
      <c r="B91" s="35" t="s">
        <v>13</v>
      </c>
      <c r="C91" s="35" t="s">
        <v>78</v>
      </c>
      <c r="D91" s="35" t="s">
        <v>79</v>
      </c>
      <c r="E91" s="35" t="s">
        <v>72</v>
      </c>
      <c r="F91" s="49"/>
    </row>
    <row r="92" spans="1:6" s="68" customFormat="1" hidden="1" x14ac:dyDescent="0.25">
      <c r="A92" s="111"/>
      <c r="B92" s="112"/>
      <c r="C92" s="113"/>
      <c r="D92" s="113"/>
      <c r="E92" s="114"/>
      <c r="F92" s="1"/>
    </row>
    <row r="93" spans="1:6" s="68" customFormat="1" ht="25" x14ac:dyDescent="0.25">
      <c r="A93" s="133"/>
      <c r="B93" s="134"/>
      <c r="C93" s="148" t="s">
        <v>317</v>
      </c>
      <c r="D93" s="135"/>
      <c r="E93" s="136"/>
      <c r="F93" s="1"/>
    </row>
    <row r="94" spans="1:6" s="68" customFormat="1" x14ac:dyDescent="0.25">
      <c r="A94" s="133"/>
      <c r="B94" s="134"/>
      <c r="C94" s="135"/>
      <c r="D94" s="135"/>
      <c r="E94" s="136"/>
      <c r="F94" s="1"/>
    </row>
    <row r="95" spans="1:6" s="68" customFormat="1" hidden="1" x14ac:dyDescent="0.25">
      <c r="A95" s="111"/>
      <c r="B95" s="112"/>
      <c r="C95" s="113"/>
      <c r="D95" s="113"/>
      <c r="E95" s="114"/>
      <c r="F95" s="1"/>
    </row>
    <row r="96" spans="1:6" ht="19.5" customHeight="1" x14ac:dyDescent="0.25">
      <c r="A96" s="86" t="s">
        <v>80</v>
      </c>
      <c r="B96" s="87">
        <f>SUM(B92:B95)</f>
        <v>0</v>
      </c>
      <c r="C96" s="144" t="str">
        <f>IF(SUBTOTAL(3,B92:B95)=SUBTOTAL(103,B92:B95),'Summary and sign-off'!$A$48,'Summary and sign-off'!$A$49)</f>
        <v>Check - there are no hidden rows with data</v>
      </c>
      <c r="D96" s="162" t="str">
        <f>IF('Summary and sign-off'!F57='Summary and sign-off'!F54,'Summary and sign-off'!A51,'Summary and sign-off'!A50)</f>
        <v>Check - each entry provides sufficient information</v>
      </c>
      <c r="E96" s="162"/>
      <c r="F96" s="46"/>
    </row>
    <row r="97" spans="1:6" ht="10.5" customHeight="1" x14ac:dyDescent="0.3">
      <c r="A97" s="27"/>
      <c r="B97" s="73"/>
      <c r="C97" s="22"/>
      <c r="D97" s="27"/>
      <c r="E97" s="27"/>
      <c r="F97" s="27"/>
    </row>
    <row r="98" spans="1:6" ht="34.5" customHeight="1" x14ac:dyDescent="0.25">
      <c r="A98" s="50" t="s">
        <v>81</v>
      </c>
      <c r="B98" s="74">
        <f>B24+B88+B96</f>
        <v>17449.580000000002</v>
      </c>
      <c r="C98" s="51"/>
      <c r="D98" s="51"/>
      <c r="E98" s="51"/>
      <c r="F98" s="26"/>
    </row>
    <row r="99" spans="1:6" ht="13" x14ac:dyDescent="0.3">
      <c r="A99" s="27"/>
      <c r="B99" s="22"/>
      <c r="C99" s="27"/>
      <c r="D99" s="27"/>
      <c r="E99" s="27"/>
      <c r="F99" s="27"/>
    </row>
    <row r="100" spans="1:6" ht="13" x14ac:dyDescent="0.3">
      <c r="A100" s="52" t="s">
        <v>24</v>
      </c>
      <c r="B100" s="25"/>
      <c r="C100" s="26"/>
      <c r="D100" s="26"/>
      <c r="E100" s="26"/>
      <c r="F100" s="27"/>
    </row>
    <row r="101" spans="1:6" ht="12.65" customHeight="1" x14ac:dyDescent="0.25">
      <c r="A101" s="23" t="s">
        <v>82</v>
      </c>
      <c r="B101" s="53"/>
      <c r="C101" s="53"/>
      <c r="D101" s="32"/>
      <c r="E101" s="32"/>
      <c r="F101" s="27"/>
    </row>
    <row r="102" spans="1:6" ht="12.9" customHeight="1" x14ac:dyDescent="0.25">
      <c r="A102" s="31" t="s">
        <v>83</v>
      </c>
      <c r="B102" s="27"/>
      <c r="C102" s="32"/>
      <c r="D102" s="27"/>
      <c r="E102" s="32"/>
      <c r="F102" s="27"/>
    </row>
    <row r="103" spans="1:6" x14ac:dyDescent="0.25">
      <c r="A103" s="31" t="s">
        <v>84</v>
      </c>
      <c r="B103" s="32"/>
      <c r="C103" s="32"/>
      <c r="D103" s="32"/>
      <c r="E103" s="54"/>
      <c r="F103" s="46"/>
    </row>
    <row r="104" spans="1:6" ht="13" x14ac:dyDescent="0.3">
      <c r="A104" s="23" t="s">
        <v>30</v>
      </c>
      <c r="B104" s="25"/>
      <c r="C104" s="26"/>
      <c r="D104" s="26"/>
      <c r="E104" s="26"/>
      <c r="F104" s="27"/>
    </row>
    <row r="105" spans="1:6" ht="12.9" customHeight="1" x14ac:dyDescent="0.25">
      <c r="A105" s="31" t="s">
        <v>85</v>
      </c>
      <c r="B105" s="27"/>
      <c r="C105" s="32"/>
      <c r="D105" s="27"/>
      <c r="E105" s="32"/>
      <c r="F105" s="27"/>
    </row>
    <row r="106" spans="1:6" x14ac:dyDescent="0.25">
      <c r="A106" s="31" t="s">
        <v>86</v>
      </c>
      <c r="B106" s="32"/>
      <c r="C106" s="32"/>
      <c r="D106" s="32"/>
      <c r="E106" s="54"/>
      <c r="F106" s="46"/>
    </row>
    <row r="107" spans="1:6" x14ac:dyDescent="0.25">
      <c r="A107" s="36" t="s">
        <v>87</v>
      </c>
      <c r="B107" s="36"/>
      <c r="C107" s="36"/>
      <c r="D107" s="36"/>
      <c r="E107" s="54"/>
      <c r="F107" s="46"/>
    </row>
    <row r="108" spans="1:6" x14ac:dyDescent="0.25">
      <c r="A108" s="40"/>
      <c r="B108" s="27"/>
      <c r="C108" s="27"/>
      <c r="D108" s="27"/>
      <c r="E108" s="46"/>
      <c r="F108" s="46"/>
    </row>
    <row r="109" spans="1:6" hidden="1" x14ac:dyDescent="0.25">
      <c r="A109" s="40"/>
      <c r="B109" s="27"/>
      <c r="C109" s="27"/>
      <c r="D109" s="27"/>
      <c r="E109" s="46"/>
      <c r="F109" s="46"/>
    </row>
    <row r="110" spans="1:6" hidden="1" x14ac:dyDescent="0.25"/>
    <row r="111" spans="1:6" hidden="1" x14ac:dyDescent="0.25"/>
    <row r="112" spans="1:6" hidden="1" x14ac:dyDescent="0.25"/>
    <row r="113" spans="1:6" hidden="1" x14ac:dyDescent="0.25"/>
    <row r="114" spans="1:6" ht="12.75" hidden="1" customHeight="1" x14ac:dyDescent="0.25"/>
    <row r="115" spans="1:6" hidden="1" x14ac:dyDescent="0.25"/>
    <row r="116" spans="1:6" hidden="1" x14ac:dyDescent="0.25"/>
    <row r="117" spans="1:6" hidden="1" x14ac:dyDescent="0.25">
      <c r="A117" s="55"/>
      <c r="B117" s="46"/>
      <c r="C117" s="46"/>
      <c r="D117" s="46"/>
      <c r="E117" s="46"/>
      <c r="F117" s="46"/>
    </row>
    <row r="118" spans="1:6" hidden="1" x14ac:dyDescent="0.25">
      <c r="A118" s="55"/>
      <c r="B118" s="46"/>
      <c r="C118" s="46"/>
      <c r="D118" s="46"/>
      <c r="E118" s="46"/>
      <c r="F118" s="46"/>
    </row>
    <row r="119" spans="1:6" hidden="1" x14ac:dyDescent="0.25">
      <c r="A119" s="55"/>
      <c r="B119" s="46"/>
      <c r="C119" s="46"/>
      <c r="D119" s="46"/>
      <c r="E119" s="46"/>
      <c r="F119" s="46"/>
    </row>
    <row r="120" spans="1:6" hidden="1" x14ac:dyDescent="0.25">
      <c r="A120" s="55"/>
      <c r="B120" s="46"/>
      <c r="C120" s="46"/>
      <c r="D120" s="46"/>
      <c r="E120" s="46"/>
      <c r="F120" s="46"/>
    </row>
    <row r="121" spans="1:6" hidden="1" x14ac:dyDescent="0.25">
      <c r="A121" s="55"/>
      <c r="B121" s="46"/>
      <c r="C121" s="46"/>
      <c r="D121" s="46"/>
      <c r="E121" s="46"/>
      <c r="F121" s="46"/>
    </row>
    <row r="122" spans="1:6" hidden="1" x14ac:dyDescent="0.25"/>
    <row r="123" spans="1:6" hidden="1" x14ac:dyDescent="0.25"/>
    <row r="124" spans="1:6" hidden="1" x14ac:dyDescent="0.25"/>
    <row r="125" spans="1:6" hidden="1" x14ac:dyDescent="0.25"/>
    <row r="126" spans="1:6" hidden="1" x14ac:dyDescent="0.25"/>
    <row r="127" spans="1:6" hidden="1" x14ac:dyDescent="0.25"/>
    <row r="128" spans="1:6" hidden="1" x14ac:dyDescent="0.25"/>
    <row r="129" hidden="1"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sheetData>
  <sheetProtection sheet="1" formatCells="0" formatRows="0" insertColumns="0" insertRows="0" deleteRows="0"/>
  <mergeCells count="15">
    <mergeCell ref="B7:E7"/>
    <mergeCell ref="B5:E5"/>
    <mergeCell ref="D96:E96"/>
    <mergeCell ref="A1:E1"/>
    <mergeCell ref="A26:E26"/>
    <mergeCell ref="A90:E90"/>
    <mergeCell ref="B2:E2"/>
    <mergeCell ref="B3:E3"/>
    <mergeCell ref="B4:E4"/>
    <mergeCell ref="A8:E8"/>
    <mergeCell ref="A9:E9"/>
    <mergeCell ref="B6:E6"/>
    <mergeCell ref="D24:E24"/>
    <mergeCell ref="D88:E8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8 A86:A87 A12:A13 A23 A92 A9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91 A27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9:A85 A14:A22 A93:A94"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B12:B23 B28:B87 B92:B95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A4" zoomScaleNormal="100" workbookViewId="0">
      <selection activeCell="B7" sqref="B7:E7"/>
    </sheetView>
  </sheetViews>
  <sheetFormatPr defaultColWidth="0" defaultRowHeight="12.5" zeroHeight="1" x14ac:dyDescent="0.25"/>
  <cols>
    <col min="1" max="1" width="35.6328125" style="16" customWidth="1"/>
    <col min="2" max="2" width="14.36328125" style="16" customWidth="1"/>
    <col min="3" max="3" width="71.453125" style="16" customWidth="1"/>
    <col min="4" max="4" width="50" style="16" customWidth="1"/>
    <col min="5" max="5" width="21.453125" style="16" customWidth="1"/>
    <col min="6" max="6" width="39.36328125" style="16" customWidth="1"/>
    <col min="7" max="10" width="9.08984375" style="16" hidden="1" customWidth="1"/>
    <col min="11" max="13" width="0" style="16" hidden="1" customWidth="1"/>
    <col min="14" max="16384" width="0" style="16" hidden="1"/>
  </cols>
  <sheetData>
    <row r="1" spans="1:6" ht="26.25" customHeight="1" x14ac:dyDescent="0.25">
      <c r="A1" s="158" t="s">
        <v>60</v>
      </c>
      <c r="B1" s="158"/>
      <c r="C1" s="158"/>
      <c r="D1" s="158"/>
      <c r="E1" s="158"/>
      <c r="F1" s="38"/>
    </row>
    <row r="2" spans="1:6" ht="21" customHeight="1" x14ac:dyDescent="0.25">
      <c r="A2" s="4" t="s">
        <v>3</v>
      </c>
      <c r="B2" s="161" t="str">
        <f>'Summary and sign-off'!B2:F2</f>
        <v>Ministry of Health</v>
      </c>
      <c r="C2" s="161"/>
      <c r="D2" s="161"/>
      <c r="E2" s="161"/>
      <c r="F2" s="38"/>
    </row>
    <row r="3" spans="1:6" ht="21" customHeight="1" x14ac:dyDescent="0.25">
      <c r="A3" s="4" t="s">
        <v>61</v>
      </c>
      <c r="B3" s="161" t="str">
        <f>'Summary and sign-off'!B3:F3</f>
        <v>Dr Ashley Bloomfield, Director-General of Health</v>
      </c>
      <c r="C3" s="161"/>
      <c r="D3" s="161"/>
      <c r="E3" s="161"/>
      <c r="F3" s="38"/>
    </row>
    <row r="4" spans="1:6" ht="21" customHeight="1" x14ac:dyDescent="0.25">
      <c r="A4" s="4" t="s">
        <v>62</v>
      </c>
      <c r="B4" s="161">
        <f>'Summary and sign-off'!B4:F4</f>
        <v>43647</v>
      </c>
      <c r="C4" s="161"/>
      <c r="D4" s="161"/>
      <c r="E4" s="161"/>
      <c r="F4" s="38"/>
    </row>
    <row r="5" spans="1:6" ht="21" customHeight="1" x14ac:dyDescent="0.25">
      <c r="A5" s="4" t="s">
        <v>63</v>
      </c>
      <c r="B5" s="161">
        <f>'Summary and sign-off'!B5:F5</f>
        <v>44012</v>
      </c>
      <c r="C5" s="161"/>
      <c r="D5" s="161"/>
      <c r="E5" s="161"/>
      <c r="F5" s="38"/>
    </row>
    <row r="6" spans="1:6" ht="21" customHeight="1" x14ac:dyDescent="0.25">
      <c r="A6" s="4" t="s">
        <v>64</v>
      </c>
      <c r="B6" s="156" t="s">
        <v>31</v>
      </c>
      <c r="C6" s="156"/>
      <c r="D6" s="156"/>
      <c r="E6" s="156"/>
      <c r="F6" s="38"/>
    </row>
    <row r="7" spans="1:6" ht="21" customHeight="1" x14ac:dyDescent="0.25">
      <c r="A7" s="4" t="s">
        <v>7</v>
      </c>
      <c r="B7" s="156" t="s">
        <v>34</v>
      </c>
      <c r="C7" s="156"/>
      <c r="D7" s="156"/>
      <c r="E7" s="156"/>
      <c r="F7" s="38"/>
    </row>
    <row r="8" spans="1:6" ht="35.25" customHeight="1" x14ac:dyDescent="0.35">
      <c r="A8" s="171" t="s">
        <v>88</v>
      </c>
      <c r="B8" s="171"/>
      <c r="C8" s="172"/>
      <c r="D8" s="172"/>
      <c r="E8" s="172"/>
      <c r="F8" s="42"/>
    </row>
    <row r="9" spans="1:6" ht="35.25" customHeight="1" x14ac:dyDescent="0.35">
      <c r="A9" s="169" t="s">
        <v>89</v>
      </c>
      <c r="B9" s="170"/>
      <c r="C9" s="170"/>
      <c r="D9" s="170"/>
      <c r="E9" s="170"/>
      <c r="F9" s="42"/>
    </row>
    <row r="10" spans="1:6" ht="27" customHeight="1" x14ac:dyDescent="0.25">
      <c r="A10" s="35" t="s">
        <v>90</v>
      </c>
      <c r="B10" s="35" t="s">
        <v>13</v>
      </c>
      <c r="C10" s="35" t="s">
        <v>91</v>
      </c>
      <c r="D10" s="35" t="s">
        <v>92</v>
      </c>
      <c r="E10" s="35" t="s">
        <v>72</v>
      </c>
      <c r="F10" s="23"/>
    </row>
    <row r="11" spans="1:6" s="68" customFormat="1" hidden="1" x14ac:dyDescent="0.25">
      <c r="A11" s="115"/>
      <c r="B11" s="112"/>
      <c r="C11" s="116"/>
      <c r="D11" s="116"/>
      <c r="E11" s="117"/>
      <c r="F11" s="2"/>
    </row>
    <row r="12" spans="1:6" s="68" customFormat="1" x14ac:dyDescent="0.25">
      <c r="A12" s="138" t="s">
        <v>164</v>
      </c>
      <c r="B12" s="134"/>
      <c r="C12" s="138"/>
      <c r="D12" s="138"/>
      <c r="E12" s="139"/>
      <c r="F12" s="2"/>
    </row>
    <row r="13" spans="1:6" s="68" customFormat="1" x14ac:dyDescent="0.25">
      <c r="A13" s="133"/>
      <c r="B13" s="134"/>
      <c r="C13" s="138"/>
      <c r="D13" s="138"/>
      <c r="E13" s="139"/>
      <c r="F13" s="2"/>
    </row>
    <row r="14" spans="1:6" s="68" customFormat="1" x14ac:dyDescent="0.25">
      <c r="A14" s="133"/>
      <c r="B14" s="134"/>
      <c r="C14" s="138"/>
      <c r="D14" s="138"/>
      <c r="E14" s="139"/>
      <c r="F14" s="2"/>
    </row>
    <row r="15" spans="1:6" s="68" customFormat="1" x14ac:dyDescent="0.25">
      <c r="A15" s="133"/>
      <c r="B15" s="134"/>
      <c r="C15" s="138"/>
      <c r="D15" s="138"/>
      <c r="E15" s="139"/>
      <c r="F15" s="2"/>
    </row>
    <row r="16" spans="1:6" s="68" customFormat="1" x14ac:dyDescent="0.25">
      <c r="A16" s="133"/>
      <c r="B16" s="134"/>
      <c r="C16" s="138"/>
      <c r="D16" s="138"/>
      <c r="E16" s="139"/>
      <c r="F16" s="2"/>
    </row>
    <row r="17" spans="1:6" s="68" customFormat="1" x14ac:dyDescent="0.25">
      <c r="A17" s="133"/>
      <c r="B17" s="134"/>
      <c r="C17" s="138"/>
      <c r="D17" s="138"/>
      <c r="E17" s="139"/>
      <c r="F17" s="2"/>
    </row>
    <row r="18" spans="1:6" s="68" customFormat="1" x14ac:dyDescent="0.25">
      <c r="A18" s="133"/>
      <c r="B18" s="134"/>
      <c r="C18" s="138"/>
      <c r="D18" s="138"/>
      <c r="E18" s="139"/>
      <c r="F18" s="2"/>
    </row>
    <row r="19" spans="1:6" s="68" customFormat="1" x14ac:dyDescent="0.25">
      <c r="A19" s="133"/>
      <c r="B19" s="134"/>
      <c r="C19" s="138"/>
      <c r="D19" s="138"/>
      <c r="E19" s="139"/>
      <c r="F19" s="2"/>
    </row>
    <row r="20" spans="1:6" s="68" customFormat="1" x14ac:dyDescent="0.25">
      <c r="A20" s="133"/>
      <c r="B20" s="134"/>
      <c r="C20" s="138"/>
      <c r="D20" s="138"/>
      <c r="E20" s="139"/>
      <c r="F20" s="2"/>
    </row>
    <row r="21" spans="1:6" s="68" customFormat="1" x14ac:dyDescent="0.25">
      <c r="A21" s="133"/>
      <c r="B21" s="134"/>
      <c r="C21" s="138"/>
      <c r="D21" s="138"/>
      <c r="E21" s="139"/>
      <c r="F21" s="2"/>
    </row>
    <row r="22" spans="1:6" s="68" customFormat="1" x14ac:dyDescent="0.25">
      <c r="A22" s="137"/>
      <c r="B22" s="134"/>
      <c r="C22" s="138"/>
      <c r="D22" s="138"/>
      <c r="E22" s="139"/>
      <c r="F22" s="2"/>
    </row>
    <row r="23" spans="1:6" s="68" customFormat="1" x14ac:dyDescent="0.25">
      <c r="A23" s="137"/>
      <c r="B23" s="134"/>
      <c r="C23" s="138"/>
      <c r="D23" s="138"/>
      <c r="E23" s="139"/>
      <c r="F23" s="2"/>
    </row>
    <row r="24" spans="1:6" s="68" customFormat="1" ht="11.25" hidden="1" customHeight="1" x14ac:dyDescent="0.25">
      <c r="A24" s="115"/>
      <c r="B24" s="112"/>
      <c r="C24" s="116"/>
      <c r="D24" s="116"/>
      <c r="E24" s="117"/>
      <c r="F24" s="2"/>
    </row>
    <row r="25" spans="1:6" ht="34.5" customHeight="1" x14ac:dyDescent="0.25">
      <c r="A25" s="69" t="s">
        <v>93</v>
      </c>
      <c r="B25" s="78">
        <f>SUM(B11:B24)</f>
        <v>0</v>
      </c>
      <c r="C25" s="85" t="str">
        <f>IF(SUBTOTAL(3,B11:B24)=SUBTOTAL(103,B11:B24),'Summary and sign-off'!$A$48,'Summary and sign-off'!$A$49)</f>
        <v>Check - there are no hidden rows with data</v>
      </c>
      <c r="D25" s="162" t="str">
        <f>IF('Summary and sign-off'!F58='Summary and sign-off'!F54,'Summary and sign-off'!A51,'Summary and sign-off'!A50)</f>
        <v>Check - each entry provides sufficient information</v>
      </c>
      <c r="E25" s="162"/>
      <c r="F25" s="2"/>
    </row>
    <row r="26" spans="1:6" ht="13" x14ac:dyDescent="0.3">
      <c r="A26" s="21"/>
      <c r="B26" s="20"/>
      <c r="C26" s="20"/>
      <c r="D26" s="20"/>
      <c r="E26" s="20"/>
      <c r="F26" s="38"/>
    </row>
    <row r="27" spans="1:6" ht="13" x14ac:dyDescent="0.3">
      <c r="A27" s="21" t="s">
        <v>24</v>
      </c>
      <c r="B27" s="22"/>
      <c r="C27" s="27"/>
      <c r="D27" s="20"/>
      <c r="E27" s="20"/>
      <c r="F27" s="38"/>
    </row>
    <row r="28" spans="1:6" ht="12.75" customHeight="1" x14ac:dyDescent="0.25">
      <c r="A28" s="23" t="s">
        <v>94</v>
      </c>
      <c r="B28" s="23"/>
      <c r="C28" s="23"/>
      <c r="D28" s="23"/>
      <c r="E28" s="23"/>
      <c r="F28" s="38"/>
    </row>
    <row r="29" spans="1:6" x14ac:dyDescent="0.25">
      <c r="A29" s="23" t="s">
        <v>95</v>
      </c>
      <c r="B29" s="31"/>
      <c r="C29" s="43"/>
      <c r="D29" s="44"/>
      <c r="E29" s="44"/>
      <c r="F29" s="38"/>
    </row>
    <row r="30" spans="1:6" ht="13" x14ac:dyDescent="0.3">
      <c r="A30" s="23" t="s">
        <v>30</v>
      </c>
      <c r="B30" s="25"/>
      <c r="C30" s="26"/>
      <c r="D30" s="26"/>
      <c r="E30" s="26"/>
      <c r="F30" s="27"/>
    </row>
    <row r="31" spans="1:6" x14ac:dyDescent="0.25">
      <c r="A31" s="31" t="s">
        <v>96</v>
      </c>
      <c r="B31" s="31"/>
      <c r="C31" s="43"/>
      <c r="D31" s="43"/>
      <c r="E31" s="43"/>
      <c r="F31" s="38"/>
    </row>
    <row r="32" spans="1:6" ht="12.75" customHeight="1" x14ac:dyDescent="0.25">
      <c r="A32" s="31" t="s">
        <v>97</v>
      </c>
      <c r="B32" s="31"/>
      <c r="C32" s="45"/>
      <c r="D32" s="45"/>
      <c r="E32" s="33"/>
      <c r="F32" s="38"/>
    </row>
    <row r="33" spans="1:6" x14ac:dyDescent="0.25">
      <c r="A33" s="20"/>
      <c r="B33" s="20"/>
      <c r="C33" s="20"/>
      <c r="D33" s="20"/>
      <c r="E33" s="20"/>
      <c r="F33" s="38"/>
    </row>
    <row r="34" spans="1:6" hidden="1" x14ac:dyDescent="0.25"/>
    <row r="35" spans="1:6" hidden="1" x14ac:dyDescent="0.25"/>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60"/>
  <sheetViews>
    <sheetView zoomScaleNormal="100" workbookViewId="0">
      <selection activeCell="B7" sqref="B7:E7"/>
    </sheetView>
  </sheetViews>
  <sheetFormatPr defaultColWidth="0" defaultRowHeight="12.5" zeroHeight="1" x14ac:dyDescent="0.25"/>
  <cols>
    <col min="1" max="1" width="35.6328125" style="16" customWidth="1"/>
    <col min="2" max="2" width="14.36328125" style="16" customWidth="1"/>
    <col min="3" max="3" width="71.453125" style="16" customWidth="1"/>
    <col min="4" max="4" width="50" style="16" customWidth="1"/>
    <col min="5" max="5" width="21.453125" style="16" customWidth="1"/>
    <col min="6" max="6" width="36.90625" style="16" customWidth="1"/>
    <col min="7" max="10" width="9.08984375" style="16" hidden="1" customWidth="1"/>
    <col min="11" max="13" width="0" style="16" hidden="1" customWidth="1"/>
    <col min="14" max="16384" width="9.08984375" style="16" hidden="1"/>
  </cols>
  <sheetData>
    <row r="1" spans="1:6" ht="26.25" customHeight="1" x14ac:dyDescent="0.25">
      <c r="A1" s="158" t="s">
        <v>60</v>
      </c>
      <c r="B1" s="158"/>
      <c r="C1" s="158"/>
      <c r="D1" s="158"/>
      <c r="E1" s="158"/>
      <c r="F1" s="24"/>
    </row>
    <row r="2" spans="1:6" ht="21" customHeight="1" x14ac:dyDescent="0.25">
      <c r="A2" s="4" t="s">
        <v>3</v>
      </c>
      <c r="B2" s="161" t="str">
        <f>'Summary and sign-off'!B2:F2</f>
        <v>Ministry of Health</v>
      </c>
      <c r="C2" s="161"/>
      <c r="D2" s="161"/>
      <c r="E2" s="161"/>
      <c r="F2" s="24"/>
    </row>
    <row r="3" spans="1:6" ht="21" customHeight="1" x14ac:dyDescent="0.25">
      <c r="A3" s="4" t="s">
        <v>61</v>
      </c>
      <c r="B3" s="161" t="str">
        <f>'Summary and sign-off'!B3:F3</f>
        <v>Dr Ashley Bloomfield, Director-General of Health</v>
      </c>
      <c r="C3" s="161"/>
      <c r="D3" s="161"/>
      <c r="E3" s="161"/>
      <c r="F3" s="24"/>
    </row>
    <row r="4" spans="1:6" ht="21" customHeight="1" x14ac:dyDescent="0.25">
      <c r="A4" s="4" t="s">
        <v>62</v>
      </c>
      <c r="B4" s="161">
        <f>'Summary and sign-off'!B4:F4</f>
        <v>43647</v>
      </c>
      <c r="C4" s="161"/>
      <c r="D4" s="161"/>
      <c r="E4" s="161"/>
      <c r="F4" s="24"/>
    </row>
    <row r="5" spans="1:6" ht="21" customHeight="1" x14ac:dyDescent="0.25">
      <c r="A5" s="4" t="s">
        <v>63</v>
      </c>
      <c r="B5" s="161">
        <f>'Summary and sign-off'!B5:F5</f>
        <v>44012</v>
      </c>
      <c r="C5" s="161"/>
      <c r="D5" s="161"/>
      <c r="E5" s="161"/>
      <c r="F5" s="24"/>
    </row>
    <row r="6" spans="1:6" ht="21" customHeight="1" x14ac:dyDescent="0.25">
      <c r="A6" s="4" t="s">
        <v>64</v>
      </c>
      <c r="B6" s="156" t="s">
        <v>31</v>
      </c>
      <c r="C6" s="156"/>
      <c r="D6" s="156"/>
      <c r="E6" s="156"/>
      <c r="F6" s="34"/>
    </row>
    <row r="7" spans="1:6" ht="21" customHeight="1" x14ac:dyDescent="0.25">
      <c r="A7" s="4" t="s">
        <v>7</v>
      </c>
      <c r="B7" s="156" t="s">
        <v>34</v>
      </c>
      <c r="C7" s="156"/>
      <c r="D7" s="156"/>
      <c r="E7" s="156"/>
      <c r="F7" s="34"/>
    </row>
    <row r="8" spans="1:6" ht="35.25" customHeight="1" x14ac:dyDescent="0.25">
      <c r="A8" s="165" t="s">
        <v>98</v>
      </c>
      <c r="B8" s="165"/>
      <c r="C8" s="172"/>
      <c r="D8" s="172"/>
      <c r="E8" s="172"/>
      <c r="F8" s="24"/>
    </row>
    <row r="9" spans="1:6" ht="35.25" customHeight="1" x14ac:dyDescent="0.25">
      <c r="A9" s="173" t="s">
        <v>99</v>
      </c>
      <c r="B9" s="174"/>
      <c r="C9" s="174"/>
      <c r="D9" s="174"/>
      <c r="E9" s="174"/>
      <c r="F9" s="24"/>
    </row>
    <row r="10" spans="1:6" ht="27" customHeight="1" x14ac:dyDescent="0.25">
      <c r="A10" s="35" t="s">
        <v>68</v>
      </c>
      <c r="B10" s="35" t="s">
        <v>13</v>
      </c>
      <c r="C10" s="35" t="s">
        <v>100</v>
      </c>
      <c r="D10" s="35" t="s">
        <v>101</v>
      </c>
      <c r="E10" s="35" t="s">
        <v>72</v>
      </c>
      <c r="F10" s="36"/>
    </row>
    <row r="11" spans="1:6" s="68" customFormat="1" hidden="1" x14ac:dyDescent="0.25">
      <c r="A11" s="115"/>
      <c r="B11" s="112"/>
      <c r="C11" s="116"/>
      <c r="D11" s="116"/>
      <c r="E11" s="117"/>
      <c r="F11" s="3"/>
    </row>
    <row r="12" spans="1:6" s="68" customFormat="1" ht="13" x14ac:dyDescent="0.25">
      <c r="A12" s="133"/>
      <c r="B12" s="134"/>
      <c r="C12" s="152" t="s">
        <v>243</v>
      </c>
      <c r="D12" s="152"/>
      <c r="E12" s="153"/>
      <c r="F12" s="3"/>
    </row>
    <row r="13" spans="1:6" s="68" customFormat="1" x14ac:dyDescent="0.25">
      <c r="A13" s="151">
        <v>43671</v>
      </c>
      <c r="B13" s="138">
        <v>4.37</v>
      </c>
      <c r="C13" s="138" t="s">
        <v>244</v>
      </c>
      <c r="D13" s="138" t="s">
        <v>245</v>
      </c>
      <c r="E13" s="139" t="s">
        <v>246</v>
      </c>
      <c r="F13" s="3"/>
    </row>
    <row r="14" spans="1:6" s="68" customFormat="1" x14ac:dyDescent="0.25">
      <c r="A14" s="151">
        <v>43703</v>
      </c>
      <c r="B14" s="138">
        <v>4.37</v>
      </c>
      <c r="C14" s="138" t="s">
        <v>244</v>
      </c>
      <c r="D14" s="138" t="s">
        <v>245</v>
      </c>
      <c r="E14" s="139" t="s">
        <v>246</v>
      </c>
      <c r="F14" s="3"/>
    </row>
    <row r="15" spans="1:6" s="68" customFormat="1" x14ac:dyDescent="0.25">
      <c r="A15" s="151">
        <v>43733</v>
      </c>
      <c r="B15" s="138">
        <v>4.37</v>
      </c>
      <c r="C15" s="138" t="s">
        <v>244</v>
      </c>
      <c r="D15" s="138" t="s">
        <v>245</v>
      </c>
      <c r="E15" s="139" t="s">
        <v>246</v>
      </c>
      <c r="F15" s="3"/>
    </row>
    <row r="16" spans="1:6" s="68" customFormat="1" x14ac:dyDescent="0.25">
      <c r="A16" s="151">
        <v>43763</v>
      </c>
      <c r="B16" s="138">
        <v>4.37</v>
      </c>
      <c r="C16" s="138" t="s">
        <v>244</v>
      </c>
      <c r="D16" s="138" t="s">
        <v>245</v>
      </c>
      <c r="E16" s="139" t="s">
        <v>246</v>
      </c>
      <c r="F16" s="3"/>
    </row>
    <row r="17" spans="1:6" s="68" customFormat="1" x14ac:dyDescent="0.25">
      <c r="A17" s="151">
        <v>43794</v>
      </c>
      <c r="B17" s="138">
        <v>4.37</v>
      </c>
      <c r="C17" s="138" t="s">
        <v>244</v>
      </c>
      <c r="D17" s="138" t="s">
        <v>245</v>
      </c>
      <c r="E17" s="139" t="s">
        <v>246</v>
      </c>
      <c r="F17" s="3"/>
    </row>
    <row r="18" spans="1:6" s="68" customFormat="1" x14ac:dyDescent="0.25">
      <c r="A18" s="151">
        <v>43823</v>
      </c>
      <c r="B18" s="138">
        <v>4.37</v>
      </c>
      <c r="C18" s="138" t="s">
        <v>244</v>
      </c>
      <c r="D18" s="138" t="s">
        <v>245</v>
      </c>
      <c r="E18" s="139" t="s">
        <v>246</v>
      </c>
      <c r="F18" s="3"/>
    </row>
    <row r="19" spans="1:6" s="68" customFormat="1" x14ac:dyDescent="0.25">
      <c r="A19" s="151">
        <v>43854</v>
      </c>
      <c r="B19" s="138">
        <v>4.37</v>
      </c>
      <c r="C19" s="138" t="s">
        <v>244</v>
      </c>
      <c r="D19" s="138" t="s">
        <v>245</v>
      </c>
      <c r="E19" s="139" t="s">
        <v>246</v>
      </c>
      <c r="F19" s="3"/>
    </row>
    <row r="20" spans="1:6" s="68" customFormat="1" x14ac:dyDescent="0.25">
      <c r="A20" s="151">
        <v>43886</v>
      </c>
      <c r="B20" s="138">
        <v>4.37</v>
      </c>
      <c r="C20" s="138" t="s">
        <v>244</v>
      </c>
      <c r="D20" s="138" t="s">
        <v>245</v>
      </c>
      <c r="E20" s="139" t="s">
        <v>246</v>
      </c>
      <c r="F20" s="3"/>
    </row>
    <row r="21" spans="1:6" s="68" customFormat="1" x14ac:dyDescent="0.25">
      <c r="A21" s="151">
        <v>43915</v>
      </c>
      <c r="B21" s="138">
        <v>4.37</v>
      </c>
      <c r="C21" s="138" t="s">
        <v>244</v>
      </c>
      <c r="D21" s="138" t="s">
        <v>245</v>
      </c>
      <c r="E21" s="139" t="s">
        <v>246</v>
      </c>
      <c r="F21" s="3"/>
    </row>
    <row r="22" spans="1:6" s="68" customFormat="1" x14ac:dyDescent="0.25">
      <c r="A22" s="151">
        <v>43945</v>
      </c>
      <c r="B22" s="138">
        <v>4.37</v>
      </c>
      <c r="C22" s="138" t="s">
        <v>244</v>
      </c>
      <c r="D22" s="138" t="s">
        <v>245</v>
      </c>
      <c r="E22" s="139" t="s">
        <v>246</v>
      </c>
      <c r="F22" s="3"/>
    </row>
    <row r="23" spans="1:6" s="68" customFormat="1" x14ac:dyDescent="0.25">
      <c r="A23" s="151">
        <v>43977</v>
      </c>
      <c r="B23" s="138">
        <v>4.37</v>
      </c>
      <c r="C23" s="138" t="s">
        <v>244</v>
      </c>
      <c r="D23" s="138" t="s">
        <v>245</v>
      </c>
      <c r="E23" s="139" t="s">
        <v>246</v>
      </c>
      <c r="F23" s="3"/>
    </row>
    <row r="24" spans="1:6" s="68" customFormat="1" x14ac:dyDescent="0.25">
      <c r="A24" s="151">
        <v>44008</v>
      </c>
      <c r="B24" s="138">
        <v>4.37</v>
      </c>
      <c r="C24" s="138" t="s">
        <v>244</v>
      </c>
      <c r="D24" s="138" t="s">
        <v>245</v>
      </c>
      <c r="E24" s="139" t="s">
        <v>246</v>
      </c>
      <c r="F24" s="3"/>
    </row>
    <row r="25" spans="1:6" s="68" customFormat="1" ht="13" x14ac:dyDescent="0.25">
      <c r="A25" s="149"/>
      <c r="B25" s="134"/>
      <c r="C25" s="152"/>
      <c r="D25" s="138"/>
      <c r="E25" s="139"/>
      <c r="F25" s="3"/>
    </row>
    <row r="26" spans="1:6" s="68" customFormat="1" x14ac:dyDescent="0.25">
      <c r="A26" s="149"/>
      <c r="B26" s="134"/>
      <c r="C26" s="138"/>
      <c r="D26" s="138"/>
      <c r="E26" s="139"/>
      <c r="F26" s="3"/>
    </row>
    <row r="27" spans="1:6" s="68" customFormat="1" x14ac:dyDescent="0.25">
      <c r="A27" s="149"/>
      <c r="B27" s="134"/>
      <c r="C27" s="138"/>
      <c r="D27" s="138"/>
      <c r="E27" s="139"/>
      <c r="F27" s="3"/>
    </row>
    <row r="28" spans="1:6" s="68" customFormat="1" x14ac:dyDescent="0.25">
      <c r="A28" s="149"/>
      <c r="B28" s="134"/>
      <c r="C28" s="138"/>
      <c r="D28" s="138"/>
      <c r="E28" s="139"/>
      <c r="F28" s="3"/>
    </row>
    <row r="29" spans="1:6" s="68" customFormat="1" x14ac:dyDescent="0.25">
      <c r="A29" s="149"/>
      <c r="B29" s="134"/>
      <c r="C29" s="138"/>
      <c r="D29" s="138"/>
      <c r="E29" s="139"/>
      <c r="F29" s="3"/>
    </row>
    <row r="30" spans="1:6" s="68" customFormat="1" x14ac:dyDescent="0.25">
      <c r="A30" s="149"/>
      <c r="B30" s="134"/>
      <c r="C30" s="138"/>
      <c r="D30" s="138"/>
      <c r="E30" s="139"/>
      <c r="F30" s="3"/>
    </row>
    <row r="31" spans="1:6" s="68" customFormat="1" x14ac:dyDescent="0.25">
      <c r="A31" s="149"/>
      <c r="B31" s="134"/>
      <c r="C31" s="138"/>
      <c r="D31" s="138"/>
      <c r="E31" s="139"/>
      <c r="F31" s="3"/>
    </row>
    <row r="32" spans="1:6" s="68" customFormat="1" x14ac:dyDescent="0.25">
      <c r="A32" s="150"/>
      <c r="B32" s="134"/>
      <c r="C32" s="138"/>
      <c r="D32" s="138"/>
      <c r="E32" s="139"/>
      <c r="F32" s="3"/>
    </row>
    <row r="33" spans="1:6" s="68" customFormat="1" x14ac:dyDescent="0.25">
      <c r="A33" s="137"/>
      <c r="B33" s="134"/>
      <c r="C33" s="138"/>
      <c r="D33" s="138"/>
      <c r="E33" s="139"/>
      <c r="F33" s="3"/>
    </row>
    <row r="34" spans="1:6" s="68" customFormat="1" hidden="1" x14ac:dyDescent="0.25">
      <c r="A34" s="115"/>
      <c r="B34" s="112"/>
      <c r="C34" s="116"/>
      <c r="D34" s="116"/>
      <c r="E34" s="117"/>
      <c r="F34" s="3"/>
    </row>
    <row r="35" spans="1:6" ht="34.5" customHeight="1" x14ac:dyDescent="0.25">
      <c r="A35" s="69" t="s">
        <v>102</v>
      </c>
      <c r="B35" s="78">
        <f>SUM(B11:B34)</f>
        <v>52.439999999999991</v>
      </c>
      <c r="C35" s="85" t="str">
        <f>IF(SUBTOTAL(3,B11:B34)=SUBTOTAL(103,B11:B34),'Summary and sign-off'!$A$48,'Summary and sign-off'!$A$49)</f>
        <v>Check - there are no hidden rows with data</v>
      </c>
      <c r="D35" s="162" t="str">
        <f>IF('Summary and sign-off'!F59='Summary and sign-off'!F54,'Summary and sign-off'!A51,'Summary and sign-off'!A50)</f>
        <v>Check - each entry provides sufficient information</v>
      </c>
      <c r="E35" s="162"/>
      <c r="F35" s="37"/>
    </row>
    <row r="36" spans="1:6" ht="14.15" customHeight="1" x14ac:dyDescent="0.25">
      <c r="A36" s="38"/>
      <c r="B36" s="27"/>
      <c r="C36" s="20"/>
      <c r="D36" s="20"/>
      <c r="E36" s="20"/>
      <c r="F36" s="24"/>
    </row>
    <row r="37" spans="1:6" ht="13" x14ac:dyDescent="0.3">
      <c r="A37" s="21" t="s">
        <v>103</v>
      </c>
      <c r="B37" s="20"/>
      <c r="C37" s="20"/>
      <c r="D37" s="20"/>
      <c r="E37" s="20"/>
      <c r="F37" s="24"/>
    </row>
    <row r="38" spans="1:6" ht="12.65" customHeight="1" x14ac:dyDescent="0.25">
      <c r="A38" s="23" t="s">
        <v>82</v>
      </c>
      <c r="B38" s="20"/>
      <c r="C38" s="20"/>
      <c r="D38" s="20"/>
      <c r="E38" s="20"/>
      <c r="F38" s="24"/>
    </row>
    <row r="39" spans="1:6" ht="13" x14ac:dyDescent="0.3">
      <c r="A39" s="23" t="s">
        <v>30</v>
      </c>
      <c r="B39" s="25"/>
      <c r="C39" s="26"/>
      <c r="D39" s="26"/>
      <c r="E39" s="26"/>
      <c r="F39" s="27"/>
    </row>
    <row r="40" spans="1:6" x14ac:dyDescent="0.25">
      <c r="A40" s="31" t="s">
        <v>96</v>
      </c>
      <c r="B40" s="32"/>
      <c r="C40" s="27"/>
      <c r="D40" s="27"/>
      <c r="E40" s="27"/>
      <c r="F40" s="27"/>
    </row>
    <row r="41" spans="1:6" ht="12.75" customHeight="1" x14ac:dyDescent="0.25">
      <c r="A41" s="31" t="s">
        <v>97</v>
      </c>
      <c r="B41" s="39"/>
      <c r="C41" s="33"/>
      <c r="D41" s="33"/>
      <c r="E41" s="33"/>
      <c r="F41" s="33"/>
    </row>
    <row r="42" spans="1:6" x14ac:dyDescent="0.25">
      <c r="A42" s="38"/>
      <c r="B42" s="40"/>
      <c r="C42" s="20"/>
      <c r="D42" s="20"/>
      <c r="E42" s="20"/>
      <c r="F42" s="38"/>
    </row>
    <row r="43" spans="1:6" hidden="1" x14ac:dyDescent="0.25">
      <c r="A43" s="20"/>
      <c r="B43" s="20"/>
      <c r="C43" s="20"/>
      <c r="D43" s="20"/>
      <c r="E43" s="38"/>
    </row>
    <row r="44" spans="1:6" ht="12.75" hidden="1" customHeight="1" x14ac:dyDescent="0.25"/>
    <row r="45" spans="1:6" hidden="1" x14ac:dyDescent="0.25">
      <c r="A45" s="41"/>
      <c r="B45" s="41"/>
      <c r="C45" s="41"/>
      <c r="D45" s="41"/>
      <c r="E45" s="41"/>
      <c r="F45" s="24"/>
    </row>
    <row r="46" spans="1:6" hidden="1" x14ac:dyDescent="0.25">
      <c r="A46" s="41"/>
      <c r="B46" s="41"/>
      <c r="C46" s="41"/>
      <c r="D46" s="41"/>
      <c r="E46" s="41"/>
      <c r="F46" s="24"/>
    </row>
    <row r="47" spans="1:6" hidden="1" x14ac:dyDescent="0.25">
      <c r="A47" s="41"/>
      <c r="B47" s="41"/>
      <c r="C47" s="41"/>
      <c r="D47" s="41"/>
      <c r="E47" s="41"/>
      <c r="F47" s="24"/>
    </row>
    <row r="48" spans="1:6" hidden="1" x14ac:dyDescent="0.25">
      <c r="A48" s="41"/>
      <c r="B48" s="41"/>
      <c r="C48" s="41"/>
      <c r="D48" s="41"/>
      <c r="E48" s="41"/>
      <c r="F48" s="24"/>
    </row>
    <row r="49" spans="1:6" hidden="1" x14ac:dyDescent="0.25">
      <c r="A49" s="41"/>
      <c r="B49" s="41"/>
      <c r="C49" s="41"/>
      <c r="D49" s="41"/>
      <c r="E49" s="41"/>
      <c r="F49" s="24"/>
    </row>
    <row r="50" spans="1:6" hidden="1" x14ac:dyDescent="0.25"/>
    <row r="51" spans="1:6" hidden="1" x14ac:dyDescent="0.25"/>
    <row r="52" spans="1:6" hidden="1" x14ac:dyDescent="0.25"/>
    <row r="53" spans="1:6" hidden="1" x14ac:dyDescent="0.25"/>
    <row r="54" spans="1:6" hidden="1" x14ac:dyDescent="0.25"/>
    <row r="55" spans="1:6" hidden="1" x14ac:dyDescent="0.25"/>
    <row r="56" spans="1:6" hidden="1" x14ac:dyDescent="0.25"/>
    <row r="57" spans="1:6" hidden="1" x14ac:dyDescent="0.25"/>
    <row r="58" spans="1:6" hidden="1" x14ac:dyDescent="0.25"/>
    <row r="59" spans="1:6" hidden="1" x14ac:dyDescent="0.25"/>
    <row r="60" spans="1:6" hidden="1" x14ac:dyDescent="0.25"/>
  </sheetData>
  <sheetProtection sheet="1" formatCells="0" insertRows="0" deleteRows="0"/>
  <mergeCells count="10">
    <mergeCell ref="D35:E35"/>
    <mergeCell ref="B6:E6"/>
    <mergeCell ref="B5:E5"/>
    <mergeCell ref="B7:E7"/>
    <mergeCell ref="A1:E1"/>
    <mergeCell ref="B2:E2"/>
    <mergeCell ref="B3:E3"/>
    <mergeCell ref="B4:E4"/>
    <mergeCell ref="A9:E9"/>
    <mergeCell ref="A8:E8"/>
  </mergeCells>
  <dataValidations xWindow="194" yWindow="623"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2 A23 A24 A25 A26 A27 A28 A29 A30 A31 A32 A3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194" yWindow="62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128"/>
  <sheetViews>
    <sheetView topLeftCell="A61" zoomScaleNormal="100" workbookViewId="0">
      <selection activeCell="B7" sqref="B7:F7"/>
    </sheetView>
  </sheetViews>
  <sheetFormatPr defaultColWidth="0" defaultRowHeight="12.5" zeroHeight="1" x14ac:dyDescent="0.25"/>
  <cols>
    <col min="1" max="1" width="35.6328125" style="16" customWidth="1"/>
    <col min="2" max="2" width="46.90625" style="16" customWidth="1"/>
    <col min="3" max="3" width="22.08984375" style="16" customWidth="1"/>
    <col min="4" max="4" width="25.453125" style="16" customWidth="1"/>
    <col min="5" max="6" width="35.6328125" style="16" customWidth="1"/>
    <col min="7" max="7" width="38" style="16" customWidth="1"/>
    <col min="8" max="10" width="9.08984375" style="16" hidden="1" customWidth="1"/>
    <col min="11" max="15" width="0" style="16" hidden="1" customWidth="1"/>
    <col min="16" max="16384" width="0" style="16" hidden="1"/>
  </cols>
  <sheetData>
    <row r="1" spans="1:6" ht="26.25" customHeight="1" x14ac:dyDescent="0.25">
      <c r="A1" s="158" t="s">
        <v>104</v>
      </c>
      <c r="B1" s="158"/>
      <c r="C1" s="158"/>
      <c r="D1" s="158"/>
      <c r="E1" s="158"/>
      <c r="F1" s="158"/>
    </row>
    <row r="2" spans="1:6" ht="21" customHeight="1" x14ac:dyDescent="0.25">
      <c r="A2" s="4" t="s">
        <v>3</v>
      </c>
      <c r="B2" s="161" t="str">
        <f>'Summary and sign-off'!B2:F2</f>
        <v>Ministry of Health</v>
      </c>
      <c r="C2" s="161"/>
      <c r="D2" s="161"/>
      <c r="E2" s="161"/>
      <c r="F2" s="161"/>
    </row>
    <row r="3" spans="1:6" ht="21" customHeight="1" x14ac:dyDescent="0.25">
      <c r="A3" s="4" t="s">
        <v>61</v>
      </c>
      <c r="B3" s="161" t="str">
        <f>'Summary and sign-off'!B3:F3</f>
        <v>Dr Ashley Bloomfield, Director-General of Health</v>
      </c>
      <c r="C3" s="161"/>
      <c r="D3" s="161"/>
      <c r="E3" s="161"/>
      <c r="F3" s="161"/>
    </row>
    <row r="4" spans="1:6" ht="21" customHeight="1" x14ac:dyDescent="0.25">
      <c r="A4" s="4" t="s">
        <v>62</v>
      </c>
      <c r="B4" s="161">
        <f>'Summary and sign-off'!B4:F4</f>
        <v>43647</v>
      </c>
      <c r="C4" s="161"/>
      <c r="D4" s="161"/>
      <c r="E4" s="161"/>
      <c r="F4" s="161"/>
    </row>
    <row r="5" spans="1:6" ht="21" customHeight="1" x14ac:dyDescent="0.25">
      <c r="A5" s="4" t="s">
        <v>63</v>
      </c>
      <c r="B5" s="161">
        <f>'Summary and sign-off'!B5:F5</f>
        <v>44012</v>
      </c>
      <c r="C5" s="161"/>
      <c r="D5" s="161"/>
      <c r="E5" s="161"/>
      <c r="F5" s="161"/>
    </row>
    <row r="6" spans="1:6" ht="21" customHeight="1" x14ac:dyDescent="0.25">
      <c r="A6" s="4" t="s">
        <v>105</v>
      </c>
      <c r="B6" s="156" t="s">
        <v>31</v>
      </c>
      <c r="C6" s="156"/>
      <c r="D6" s="156"/>
      <c r="E6" s="156"/>
      <c r="F6" s="156"/>
    </row>
    <row r="7" spans="1:6" ht="21" customHeight="1" x14ac:dyDescent="0.25">
      <c r="A7" s="4" t="s">
        <v>7</v>
      </c>
      <c r="B7" s="156" t="s">
        <v>34</v>
      </c>
      <c r="C7" s="156"/>
      <c r="D7" s="156"/>
      <c r="E7" s="156"/>
      <c r="F7" s="156"/>
    </row>
    <row r="8" spans="1:6" ht="36" customHeight="1" x14ac:dyDescent="0.25">
      <c r="A8" s="165" t="s">
        <v>106</v>
      </c>
      <c r="B8" s="165"/>
      <c r="C8" s="165"/>
      <c r="D8" s="165"/>
      <c r="E8" s="165"/>
      <c r="F8" s="165"/>
    </row>
    <row r="9" spans="1:6" ht="36" customHeight="1" x14ac:dyDescent="0.25">
      <c r="A9" s="173" t="s">
        <v>107</v>
      </c>
      <c r="B9" s="174"/>
      <c r="C9" s="174"/>
      <c r="D9" s="174"/>
      <c r="E9" s="174"/>
      <c r="F9" s="174"/>
    </row>
    <row r="10" spans="1:6" ht="39" customHeight="1" x14ac:dyDescent="0.25">
      <c r="A10" s="35" t="s">
        <v>68</v>
      </c>
      <c r="B10" s="128" t="s">
        <v>108</v>
      </c>
      <c r="C10" s="128" t="s">
        <v>109</v>
      </c>
      <c r="D10" s="128" t="s">
        <v>110</v>
      </c>
      <c r="E10" s="128" t="s">
        <v>111</v>
      </c>
      <c r="F10" s="128" t="s">
        <v>112</v>
      </c>
    </row>
    <row r="11" spans="1:6" s="68" customFormat="1" hidden="1" x14ac:dyDescent="0.25">
      <c r="A11" s="111"/>
      <c r="B11" s="116"/>
      <c r="C11" s="118"/>
      <c r="D11" s="116"/>
      <c r="E11" s="119"/>
      <c r="F11" s="117"/>
    </row>
    <row r="12" spans="1:6" s="68" customFormat="1" x14ac:dyDescent="0.25">
      <c r="A12" s="133"/>
      <c r="B12" s="145" t="s">
        <v>122</v>
      </c>
      <c r="C12" s="141"/>
      <c r="D12" s="140"/>
      <c r="E12" s="142"/>
      <c r="F12" s="143"/>
    </row>
    <row r="13" spans="1:6" s="68" customFormat="1" ht="50" x14ac:dyDescent="0.25">
      <c r="A13" s="146">
        <v>43658</v>
      </c>
      <c r="B13" s="140" t="s">
        <v>124</v>
      </c>
      <c r="C13" s="141" t="s">
        <v>47</v>
      </c>
      <c r="D13" s="140" t="s">
        <v>123</v>
      </c>
      <c r="E13" s="142" t="s">
        <v>41</v>
      </c>
      <c r="F13" s="143" t="s">
        <v>125</v>
      </c>
    </row>
    <row r="14" spans="1:6" s="68" customFormat="1" ht="25" x14ac:dyDescent="0.25">
      <c r="A14" s="146">
        <v>43692</v>
      </c>
      <c r="B14" s="140" t="s">
        <v>126</v>
      </c>
      <c r="C14" s="141" t="s">
        <v>47</v>
      </c>
      <c r="D14" s="140" t="s">
        <v>127</v>
      </c>
      <c r="E14" s="142" t="s">
        <v>42</v>
      </c>
      <c r="F14" s="143" t="s">
        <v>128</v>
      </c>
    </row>
    <row r="15" spans="1:6" s="68" customFormat="1" ht="37.5" x14ac:dyDescent="0.25">
      <c r="A15" s="146">
        <v>43727</v>
      </c>
      <c r="B15" s="140" t="s">
        <v>129</v>
      </c>
      <c r="C15" s="141" t="s">
        <v>47</v>
      </c>
      <c r="D15" s="140" t="s">
        <v>130</v>
      </c>
      <c r="E15" s="142" t="s">
        <v>42</v>
      </c>
      <c r="F15" s="143" t="s">
        <v>131</v>
      </c>
    </row>
    <row r="16" spans="1:6" s="68" customFormat="1" x14ac:dyDescent="0.25">
      <c r="A16" s="146">
        <v>43770</v>
      </c>
      <c r="B16" s="140" t="s">
        <v>132</v>
      </c>
      <c r="C16" s="141" t="s">
        <v>47</v>
      </c>
      <c r="D16" s="140" t="s">
        <v>133</v>
      </c>
      <c r="E16" s="142" t="s">
        <v>42</v>
      </c>
      <c r="F16" s="143" t="s">
        <v>134</v>
      </c>
    </row>
    <row r="17" spans="1:6" s="68" customFormat="1" ht="37.5" x14ac:dyDescent="0.25">
      <c r="A17" s="146">
        <v>43815</v>
      </c>
      <c r="B17" s="140" t="s">
        <v>135</v>
      </c>
      <c r="C17" s="141" t="s">
        <v>47</v>
      </c>
      <c r="D17" s="140" t="s">
        <v>136</v>
      </c>
      <c r="E17" s="142" t="s">
        <v>42</v>
      </c>
      <c r="F17" s="143" t="s">
        <v>134</v>
      </c>
    </row>
    <row r="18" spans="1:6" s="68" customFormat="1" ht="25" x14ac:dyDescent="0.25">
      <c r="A18" s="146">
        <v>43816</v>
      </c>
      <c r="B18" s="140" t="s">
        <v>138</v>
      </c>
      <c r="C18" s="141" t="s">
        <v>47</v>
      </c>
      <c r="D18" s="140" t="s">
        <v>137</v>
      </c>
      <c r="E18" s="142" t="s">
        <v>42</v>
      </c>
      <c r="F18" s="143" t="s">
        <v>139</v>
      </c>
    </row>
    <row r="19" spans="1:6" s="68" customFormat="1" x14ac:dyDescent="0.25">
      <c r="A19" s="146">
        <v>43819</v>
      </c>
      <c r="B19" s="140" t="s">
        <v>141</v>
      </c>
      <c r="C19" s="141" t="s">
        <v>47</v>
      </c>
      <c r="D19" s="140" t="s">
        <v>140</v>
      </c>
      <c r="E19" s="142" t="s">
        <v>42</v>
      </c>
      <c r="F19" s="143" t="s">
        <v>134</v>
      </c>
    </row>
    <row r="20" spans="1:6" s="68" customFormat="1" ht="25" x14ac:dyDescent="0.25">
      <c r="A20" s="146">
        <v>43837</v>
      </c>
      <c r="B20" s="140" t="s">
        <v>143</v>
      </c>
      <c r="C20" s="141" t="s">
        <v>47</v>
      </c>
      <c r="D20" s="140" t="s">
        <v>142</v>
      </c>
      <c r="E20" s="142" t="s">
        <v>42</v>
      </c>
      <c r="F20" s="143" t="s">
        <v>139</v>
      </c>
    </row>
    <row r="21" spans="1:6" s="68" customFormat="1" ht="75" x14ac:dyDescent="0.25">
      <c r="A21" s="146"/>
      <c r="B21" s="145" t="s">
        <v>322</v>
      </c>
      <c r="C21" s="141"/>
      <c r="D21" s="140"/>
      <c r="E21" s="142"/>
      <c r="F21" s="143"/>
    </row>
    <row r="22" spans="1:6" s="68" customFormat="1" ht="25" x14ac:dyDescent="0.25">
      <c r="A22" s="146">
        <v>43928</v>
      </c>
      <c r="B22" s="140" t="s">
        <v>144</v>
      </c>
      <c r="C22" s="141" t="s">
        <v>47</v>
      </c>
      <c r="D22" s="140" t="s">
        <v>145</v>
      </c>
      <c r="E22" s="142" t="s">
        <v>42</v>
      </c>
      <c r="F22" s="143" t="s">
        <v>146</v>
      </c>
    </row>
    <row r="23" spans="1:6" s="68" customFormat="1" ht="37.5" x14ac:dyDescent="0.25">
      <c r="A23" s="146">
        <v>43949</v>
      </c>
      <c r="B23" s="140" t="s">
        <v>148</v>
      </c>
      <c r="C23" s="141" t="s">
        <v>47</v>
      </c>
      <c r="D23" s="140" t="s">
        <v>147</v>
      </c>
      <c r="E23" s="142" t="s">
        <v>43</v>
      </c>
      <c r="F23" s="143" t="s">
        <v>149</v>
      </c>
    </row>
    <row r="24" spans="1:6" s="68" customFormat="1" x14ac:dyDescent="0.25">
      <c r="A24" s="146">
        <v>43950</v>
      </c>
      <c r="B24" s="140" t="s">
        <v>151</v>
      </c>
      <c r="C24" s="141" t="s">
        <v>47</v>
      </c>
      <c r="D24" s="140" t="s">
        <v>150</v>
      </c>
      <c r="E24" s="142" t="s">
        <v>43</v>
      </c>
      <c r="F24" s="143"/>
    </row>
    <row r="25" spans="1:6" s="68" customFormat="1" ht="25" x14ac:dyDescent="0.25">
      <c r="A25" s="146">
        <v>43956</v>
      </c>
      <c r="B25" s="140" t="s">
        <v>152</v>
      </c>
      <c r="C25" s="141" t="s">
        <v>47</v>
      </c>
      <c r="D25" s="140" t="s">
        <v>153</v>
      </c>
      <c r="E25" s="142" t="s">
        <v>43</v>
      </c>
      <c r="F25" s="143" t="s">
        <v>242</v>
      </c>
    </row>
    <row r="26" spans="1:6" s="68" customFormat="1" x14ac:dyDescent="0.25">
      <c r="A26" s="146">
        <v>43956</v>
      </c>
      <c r="B26" s="140" t="s">
        <v>154</v>
      </c>
      <c r="C26" s="141" t="s">
        <v>47</v>
      </c>
      <c r="D26" s="140" t="s">
        <v>155</v>
      </c>
      <c r="E26" s="142" t="s">
        <v>42</v>
      </c>
      <c r="F26" s="143" t="s">
        <v>241</v>
      </c>
    </row>
    <row r="27" spans="1:6" s="68" customFormat="1" ht="50" x14ac:dyDescent="0.25">
      <c r="A27" s="146">
        <v>43956</v>
      </c>
      <c r="B27" s="140" t="s">
        <v>156</v>
      </c>
      <c r="C27" s="141" t="s">
        <v>47</v>
      </c>
      <c r="D27" s="140" t="s">
        <v>157</v>
      </c>
      <c r="E27" s="142" t="s">
        <v>43</v>
      </c>
      <c r="F27" s="143" t="s">
        <v>320</v>
      </c>
    </row>
    <row r="28" spans="1:6" s="68" customFormat="1" ht="25" x14ac:dyDescent="0.25">
      <c r="A28" s="146">
        <v>43963</v>
      </c>
      <c r="B28" s="140" t="s">
        <v>158</v>
      </c>
      <c r="C28" s="141" t="s">
        <v>47</v>
      </c>
      <c r="D28" s="140" t="s">
        <v>159</v>
      </c>
      <c r="E28" s="142" t="s">
        <v>42</v>
      </c>
      <c r="F28" s="143" t="s">
        <v>134</v>
      </c>
    </row>
    <row r="29" spans="1:6" s="68" customFormat="1" x14ac:dyDescent="0.25">
      <c r="A29" s="146">
        <v>43972</v>
      </c>
      <c r="B29" s="140" t="s">
        <v>160</v>
      </c>
      <c r="C29" s="141" t="s">
        <v>47</v>
      </c>
      <c r="D29" s="140" t="s">
        <v>321</v>
      </c>
      <c r="E29" s="142" t="s">
        <v>42</v>
      </c>
      <c r="F29" s="143" t="s">
        <v>134</v>
      </c>
    </row>
    <row r="30" spans="1:6" s="68" customFormat="1" ht="37.5" x14ac:dyDescent="0.25">
      <c r="A30" s="146">
        <v>43984</v>
      </c>
      <c r="B30" s="140" t="s">
        <v>237</v>
      </c>
      <c r="C30" s="141" t="s">
        <v>47</v>
      </c>
      <c r="D30" s="140" t="s">
        <v>161</v>
      </c>
      <c r="E30" s="142" t="s">
        <v>42</v>
      </c>
      <c r="F30" s="143" t="s">
        <v>211</v>
      </c>
    </row>
    <row r="31" spans="1:6" s="68" customFormat="1" x14ac:dyDescent="0.25">
      <c r="A31" s="146">
        <v>43985</v>
      </c>
      <c r="B31" s="140" t="s">
        <v>162</v>
      </c>
      <c r="C31" s="141" t="s">
        <v>47</v>
      </c>
      <c r="D31" s="140" t="s">
        <v>163</v>
      </c>
      <c r="E31" s="142" t="s">
        <v>42</v>
      </c>
      <c r="F31" s="143" t="s">
        <v>134</v>
      </c>
    </row>
    <row r="32" spans="1:6" s="68" customFormat="1" ht="25" x14ac:dyDescent="0.25">
      <c r="A32" s="146">
        <v>43997</v>
      </c>
      <c r="B32" s="140" t="s">
        <v>165</v>
      </c>
      <c r="C32" s="141" t="s">
        <v>47</v>
      </c>
      <c r="D32" s="140" t="s">
        <v>166</v>
      </c>
      <c r="E32" s="142" t="s">
        <v>43</v>
      </c>
      <c r="F32" s="143" t="s">
        <v>167</v>
      </c>
    </row>
    <row r="33" spans="1:6" s="68" customFormat="1" ht="37.5" x14ac:dyDescent="0.25">
      <c r="A33" s="146">
        <v>43999</v>
      </c>
      <c r="B33" s="140" t="s">
        <v>168</v>
      </c>
      <c r="C33" s="141" t="s">
        <v>47</v>
      </c>
      <c r="D33" s="140" t="s">
        <v>169</v>
      </c>
      <c r="E33" s="142" t="s">
        <v>43</v>
      </c>
      <c r="F33" s="143" t="s">
        <v>318</v>
      </c>
    </row>
    <row r="34" spans="1:6" s="68" customFormat="1" ht="152.5" x14ac:dyDescent="0.25">
      <c r="A34" s="146"/>
      <c r="B34" s="145" t="s">
        <v>210</v>
      </c>
      <c r="C34" s="141"/>
      <c r="D34" s="140"/>
      <c r="E34" s="142"/>
      <c r="F34" s="143"/>
    </row>
    <row r="35" spans="1:6" s="68" customFormat="1" x14ac:dyDescent="0.25">
      <c r="A35" s="146">
        <v>43648</v>
      </c>
      <c r="B35" s="140" t="s">
        <v>171</v>
      </c>
      <c r="C35" s="141" t="s">
        <v>48</v>
      </c>
      <c r="D35" s="140" t="s">
        <v>170</v>
      </c>
      <c r="E35" s="142" t="s">
        <v>44</v>
      </c>
      <c r="F35" s="143"/>
    </row>
    <row r="36" spans="1:6" s="68" customFormat="1" x14ac:dyDescent="0.25">
      <c r="A36" s="146">
        <v>43649</v>
      </c>
      <c r="B36" s="140" t="s">
        <v>172</v>
      </c>
      <c r="C36" s="141" t="s">
        <v>48</v>
      </c>
      <c r="D36" s="140" t="s">
        <v>173</v>
      </c>
      <c r="E36" s="142" t="s">
        <v>43</v>
      </c>
      <c r="F36" s="143"/>
    </row>
    <row r="37" spans="1:6" s="68" customFormat="1" ht="25" x14ac:dyDescent="0.25">
      <c r="A37" s="146">
        <v>43652</v>
      </c>
      <c r="B37" s="140" t="s">
        <v>174</v>
      </c>
      <c r="C37" s="141" t="s">
        <v>48</v>
      </c>
      <c r="D37" s="140" t="s">
        <v>175</v>
      </c>
      <c r="E37" s="142" t="s">
        <v>43</v>
      </c>
      <c r="F37" s="143"/>
    </row>
    <row r="38" spans="1:6" s="68" customFormat="1" ht="25" x14ac:dyDescent="0.25">
      <c r="A38" s="146">
        <v>43656</v>
      </c>
      <c r="B38" s="140" t="s">
        <v>176</v>
      </c>
      <c r="C38" s="141" t="s">
        <v>48</v>
      </c>
      <c r="D38" s="140" t="s">
        <v>177</v>
      </c>
      <c r="E38" s="142" t="s">
        <v>43</v>
      </c>
      <c r="F38" s="143"/>
    </row>
    <row r="39" spans="1:6" s="68" customFormat="1" ht="25" x14ac:dyDescent="0.25">
      <c r="A39" s="146">
        <v>43657</v>
      </c>
      <c r="B39" s="140" t="s">
        <v>178</v>
      </c>
      <c r="C39" s="141" t="s">
        <v>48</v>
      </c>
      <c r="D39" s="140" t="s">
        <v>207</v>
      </c>
      <c r="E39" s="142" t="s">
        <v>43</v>
      </c>
      <c r="F39" s="143"/>
    </row>
    <row r="40" spans="1:6" s="68" customFormat="1" x14ac:dyDescent="0.25">
      <c r="A40" s="146">
        <v>43658</v>
      </c>
      <c r="B40" s="140" t="s">
        <v>179</v>
      </c>
      <c r="C40" s="141" t="s">
        <v>48</v>
      </c>
      <c r="D40" s="140" t="s">
        <v>180</v>
      </c>
      <c r="E40" s="142" t="s">
        <v>42</v>
      </c>
      <c r="F40" s="143"/>
    </row>
    <row r="41" spans="1:6" s="68" customFormat="1" x14ac:dyDescent="0.25">
      <c r="A41" s="146">
        <v>43665</v>
      </c>
      <c r="B41" s="140" t="s">
        <v>239</v>
      </c>
      <c r="C41" s="141" t="s">
        <v>47</v>
      </c>
      <c r="D41" s="140" t="s">
        <v>181</v>
      </c>
      <c r="E41" s="142" t="s">
        <v>43</v>
      </c>
      <c r="F41" s="143"/>
    </row>
    <row r="42" spans="1:6" s="68" customFormat="1" ht="25" x14ac:dyDescent="0.25">
      <c r="A42" s="146">
        <v>43677</v>
      </c>
      <c r="B42" s="140" t="s">
        <v>182</v>
      </c>
      <c r="C42" s="141" t="s">
        <v>48</v>
      </c>
      <c r="D42" s="140" t="s">
        <v>183</v>
      </c>
      <c r="E42" s="142" t="s">
        <v>43</v>
      </c>
      <c r="F42" s="143"/>
    </row>
    <row r="43" spans="1:6" s="68" customFormat="1" x14ac:dyDescent="0.25">
      <c r="A43" s="146">
        <v>43677</v>
      </c>
      <c r="B43" s="140" t="s">
        <v>184</v>
      </c>
      <c r="C43" s="141" t="s">
        <v>48</v>
      </c>
      <c r="D43" s="140" t="s">
        <v>185</v>
      </c>
      <c r="E43" s="142" t="s">
        <v>43</v>
      </c>
      <c r="F43" s="143"/>
    </row>
    <row r="44" spans="1:6" s="68" customFormat="1" x14ac:dyDescent="0.25">
      <c r="A44" s="146">
        <v>43681</v>
      </c>
      <c r="B44" s="140" t="s">
        <v>186</v>
      </c>
      <c r="C44" s="141" t="s">
        <v>48</v>
      </c>
      <c r="D44" s="140" t="s">
        <v>187</v>
      </c>
      <c r="E44" s="142" t="s">
        <v>42</v>
      </c>
      <c r="F44" s="143"/>
    </row>
    <row r="45" spans="1:6" s="68" customFormat="1" x14ac:dyDescent="0.25">
      <c r="A45" s="146">
        <v>43685</v>
      </c>
      <c r="B45" s="140" t="s">
        <v>188</v>
      </c>
      <c r="C45" s="141" t="s">
        <v>48</v>
      </c>
      <c r="D45" s="140" t="s">
        <v>189</v>
      </c>
      <c r="E45" s="142" t="s">
        <v>43</v>
      </c>
      <c r="F45" s="143"/>
    </row>
    <row r="46" spans="1:6" s="68" customFormat="1" x14ac:dyDescent="0.25">
      <c r="A46" s="146">
        <v>43689</v>
      </c>
      <c r="B46" s="140" t="s">
        <v>190</v>
      </c>
      <c r="C46" s="141" t="s">
        <v>48</v>
      </c>
      <c r="D46" s="140" t="s">
        <v>191</v>
      </c>
      <c r="E46" s="142" t="s">
        <v>43</v>
      </c>
      <c r="F46" s="143"/>
    </row>
    <row r="47" spans="1:6" s="68" customFormat="1" x14ac:dyDescent="0.25">
      <c r="A47" s="146">
        <v>43691</v>
      </c>
      <c r="B47" s="140" t="s">
        <v>192</v>
      </c>
      <c r="C47" s="141" t="s">
        <v>48</v>
      </c>
      <c r="D47" s="140" t="s">
        <v>193</v>
      </c>
      <c r="E47" s="142" t="s">
        <v>43</v>
      </c>
      <c r="F47" s="143"/>
    </row>
    <row r="48" spans="1:6" s="68" customFormat="1" ht="25" x14ac:dyDescent="0.25">
      <c r="A48" s="146">
        <v>43696</v>
      </c>
      <c r="B48" s="140" t="s">
        <v>194</v>
      </c>
      <c r="C48" s="141" t="s">
        <v>47</v>
      </c>
      <c r="D48" s="140" t="s">
        <v>195</v>
      </c>
      <c r="E48" s="142" t="s">
        <v>43</v>
      </c>
      <c r="F48" s="143" t="s">
        <v>238</v>
      </c>
    </row>
    <row r="49" spans="1:6" s="68" customFormat="1" x14ac:dyDescent="0.25">
      <c r="A49" s="146">
        <v>43696</v>
      </c>
      <c r="B49" s="140" t="s">
        <v>196</v>
      </c>
      <c r="C49" s="141" t="s">
        <v>48</v>
      </c>
      <c r="D49" s="140" t="s">
        <v>197</v>
      </c>
      <c r="E49" s="142" t="s">
        <v>42</v>
      </c>
      <c r="F49" s="143"/>
    </row>
    <row r="50" spans="1:6" s="68" customFormat="1" ht="25" x14ac:dyDescent="0.25">
      <c r="A50" s="146">
        <v>43719</v>
      </c>
      <c r="B50" s="140" t="s">
        <v>198</v>
      </c>
      <c r="C50" s="141" t="s">
        <v>48</v>
      </c>
      <c r="D50" s="140" t="s">
        <v>199</v>
      </c>
      <c r="E50" s="142" t="s">
        <v>43</v>
      </c>
      <c r="F50" s="143"/>
    </row>
    <row r="51" spans="1:6" s="68" customFormat="1" x14ac:dyDescent="0.25">
      <c r="A51" s="146">
        <v>43720</v>
      </c>
      <c r="B51" s="140" t="s">
        <v>200</v>
      </c>
      <c r="C51" s="141" t="s">
        <v>48</v>
      </c>
      <c r="D51" s="140" t="s">
        <v>201</v>
      </c>
      <c r="E51" s="142" t="s">
        <v>43</v>
      </c>
      <c r="F51" s="143"/>
    </row>
    <row r="52" spans="1:6" s="68" customFormat="1" x14ac:dyDescent="0.25">
      <c r="A52" s="146">
        <v>43745</v>
      </c>
      <c r="B52" s="140" t="s">
        <v>202</v>
      </c>
      <c r="C52" s="141" t="s">
        <v>48</v>
      </c>
      <c r="D52" s="140" t="s">
        <v>203</v>
      </c>
      <c r="E52" s="142" t="s">
        <v>43</v>
      </c>
      <c r="F52" s="143"/>
    </row>
    <row r="53" spans="1:6" s="68" customFormat="1" ht="25" x14ac:dyDescent="0.25">
      <c r="A53" s="146">
        <v>43752</v>
      </c>
      <c r="B53" s="140" t="s">
        <v>204</v>
      </c>
      <c r="C53" s="141" t="s">
        <v>48</v>
      </c>
      <c r="D53" s="140" t="s">
        <v>205</v>
      </c>
      <c r="E53" s="142" t="s">
        <v>43</v>
      </c>
      <c r="F53" s="143"/>
    </row>
    <row r="54" spans="1:6" s="68" customFormat="1" x14ac:dyDescent="0.25">
      <c r="A54" s="146">
        <v>43753</v>
      </c>
      <c r="B54" s="140" t="s">
        <v>206</v>
      </c>
      <c r="C54" s="141" t="s">
        <v>48</v>
      </c>
      <c r="D54" s="140" t="s">
        <v>207</v>
      </c>
      <c r="E54" s="142" t="s">
        <v>43</v>
      </c>
      <c r="F54" s="143"/>
    </row>
    <row r="55" spans="1:6" s="68" customFormat="1" ht="25" x14ac:dyDescent="0.25">
      <c r="A55" s="146">
        <v>43754</v>
      </c>
      <c r="B55" s="140" t="s">
        <v>208</v>
      </c>
      <c r="C55" s="141" t="s">
        <v>48</v>
      </c>
      <c r="D55" s="140" t="s">
        <v>209</v>
      </c>
      <c r="E55" s="142" t="s">
        <v>43</v>
      </c>
      <c r="F55" s="143"/>
    </row>
    <row r="56" spans="1:6" s="68" customFormat="1" x14ac:dyDescent="0.25">
      <c r="A56" s="146">
        <v>43761</v>
      </c>
      <c r="B56" s="140" t="s">
        <v>212</v>
      </c>
      <c r="C56" s="141" t="s">
        <v>47</v>
      </c>
      <c r="D56" s="140" t="s">
        <v>213</v>
      </c>
      <c r="E56" s="142" t="s">
        <v>42</v>
      </c>
      <c r="F56" s="143" t="s">
        <v>238</v>
      </c>
    </row>
    <row r="57" spans="1:6" s="68" customFormat="1" x14ac:dyDescent="0.25">
      <c r="A57" s="146">
        <v>43773</v>
      </c>
      <c r="B57" s="140" t="s">
        <v>214</v>
      </c>
      <c r="C57" s="141" t="s">
        <v>48</v>
      </c>
      <c r="D57" s="140" t="s">
        <v>215</v>
      </c>
      <c r="E57" s="142" t="s">
        <v>43</v>
      </c>
      <c r="F57" s="143"/>
    </row>
    <row r="58" spans="1:6" s="68" customFormat="1" x14ac:dyDescent="0.25">
      <c r="A58" s="146">
        <v>43774</v>
      </c>
      <c r="B58" s="140" t="s">
        <v>222</v>
      </c>
      <c r="C58" s="141" t="s">
        <v>47</v>
      </c>
      <c r="D58" s="140" t="s">
        <v>223</v>
      </c>
      <c r="E58" s="142" t="s">
        <v>42</v>
      </c>
      <c r="F58" s="143" t="s">
        <v>238</v>
      </c>
    </row>
    <row r="59" spans="1:6" s="68" customFormat="1" x14ac:dyDescent="0.25">
      <c r="A59" s="146">
        <v>43775</v>
      </c>
      <c r="B59" s="140" t="s">
        <v>216</v>
      </c>
      <c r="C59" s="141" t="s">
        <v>47</v>
      </c>
      <c r="D59" s="140" t="s">
        <v>217</v>
      </c>
      <c r="E59" s="142" t="s">
        <v>42</v>
      </c>
      <c r="F59" s="143" t="s">
        <v>238</v>
      </c>
    </row>
    <row r="60" spans="1:6" s="68" customFormat="1" x14ac:dyDescent="0.25">
      <c r="A60" s="146">
        <v>43777</v>
      </c>
      <c r="B60" s="140" t="s">
        <v>219</v>
      </c>
      <c r="C60" s="141" t="s">
        <v>48</v>
      </c>
      <c r="D60" s="140" t="s">
        <v>218</v>
      </c>
      <c r="E60" s="142" t="s">
        <v>42</v>
      </c>
      <c r="F60" s="143"/>
    </row>
    <row r="61" spans="1:6" s="68" customFormat="1" x14ac:dyDescent="0.25">
      <c r="A61" s="146">
        <v>43781</v>
      </c>
      <c r="B61" s="140" t="s">
        <v>220</v>
      </c>
      <c r="C61" s="141" t="s">
        <v>48</v>
      </c>
      <c r="D61" s="140" t="s">
        <v>221</v>
      </c>
      <c r="E61" s="142" t="s">
        <v>42</v>
      </c>
      <c r="F61" s="143"/>
    </row>
    <row r="62" spans="1:6" s="68" customFormat="1" x14ac:dyDescent="0.25">
      <c r="A62" s="146">
        <v>43786</v>
      </c>
      <c r="B62" s="140" t="s">
        <v>222</v>
      </c>
      <c r="C62" s="141" t="s">
        <v>48</v>
      </c>
      <c r="D62" s="140" t="s">
        <v>224</v>
      </c>
      <c r="E62" s="142" t="s">
        <v>42</v>
      </c>
      <c r="F62" s="143"/>
    </row>
    <row r="63" spans="1:6" s="68" customFormat="1" x14ac:dyDescent="0.25">
      <c r="A63" s="146">
        <v>43850</v>
      </c>
      <c r="B63" s="140" t="s">
        <v>225</v>
      </c>
      <c r="C63" s="141" t="s">
        <v>48</v>
      </c>
      <c r="D63" s="140" t="s">
        <v>193</v>
      </c>
      <c r="E63" s="142" t="s">
        <v>43</v>
      </c>
      <c r="F63" s="143"/>
    </row>
    <row r="64" spans="1:6" s="68" customFormat="1" x14ac:dyDescent="0.25">
      <c r="A64" s="146">
        <v>43866</v>
      </c>
      <c r="B64" s="140" t="s">
        <v>184</v>
      </c>
      <c r="C64" s="141" t="s">
        <v>48</v>
      </c>
      <c r="D64" s="140" t="s">
        <v>185</v>
      </c>
      <c r="E64" s="142" t="s">
        <v>42</v>
      </c>
      <c r="F64" s="143"/>
    </row>
    <row r="65" spans="1:6" s="68" customFormat="1" x14ac:dyDescent="0.25">
      <c r="A65" s="146">
        <v>43880</v>
      </c>
      <c r="B65" s="140" t="s">
        <v>227</v>
      </c>
      <c r="C65" s="141" t="s">
        <v>48</v>
      </c>
      <c r="D65" s="140" t="s">
        <v>226</v>
      </c>
      <c r="E65" s="142" t="s">
        <v>42</v>
      </c>
      <c r="F65" s="143"/>
    </row>
    <row r="66" spans="1:6" s="68" customFormat="1" x14ac:dyDescent="0.25">
      <c r="A66" s="146">
        <v>43881</v>
      </c>
      <c r="B66" s="140" t="s">
        <v>229</v>
      </c>
      <c r="C66" s="141" t="s">
        <v>48</v>
      </c>
      <c r="D66" s="140" t="s">
        <v>228</v>
      </c>
      <c r="E66" s="142" t="s">
        <v>43</v>
      </c>
      <c r="F66" s="143"/>
    </row>
    <row r="67" spans="1:6" s="68" customFormat="1" x14ac:dyDescent="0.25">
      <c r="A67" s="146">
        <v>43892</v>
      </c>
      <c r="B67" s="140" t="s">
        <v>230</v>
      </c>
      <c r="C67" s="141" t="s">
        <v>48</v>
      </c>
      <c r="D67" s="140" t="s">
        <v>231</v>
      </c>
      <c r="E67" s="142" t="s">
        <v>42</v>
      </c>
      <c r="F67" s="143"/>
    </row>
    <row r="68" spans="1:6" s="68" customFormat="1" x14ac:dyDescent="0.25">
      <c r="A68" s="146">
        <v>43900</v>
      </c>
      <c r="B68" s="140" t="s">
        <v>232</v>
      </c>
      <c r="C68" s="141" t="s">
        <v>48</v>
      </c>
      <c r="D68" s="140" t="s">
        <v>233</v>
      </c>
      <c r="E68" s="142" t="s">
        <v>42</v>
      </c>
      <c r="F68" s="143"/>
    </row>
    <row r="69" spans="1:6" s="68" customFormat="1" ht="26" x14ac:dyDescent="0.25">
      <c r="A69" s="146"/>
      <c r="B69" s="147" t="s">
        <v>234</v>
      </c>
      <c r="C69" s="141"/>
      <c r="D69" s="140"/>
      <c r="E69" s="142"/>
      <c r="F69" s="143"/>
    </row>
    <row r="70" spans="1:6" s="68" customFormat="1" x14ac:dyDescent="0.25">
      <c r="A70" s="146">
        <v>43977</v>
      </c>
      <c r="B70" s="140" t="s">
        <v>235</v>
      </c>
      <c r="C70" s="141" t="s">
        <v>47</v>
      </c>
      <c r="D70" s="140" t="s">
        <v>236</v>
      </c>
      <c r="E70" s="142" t="s">
        <v>41</v>
      </c>
      <c r="F70" s="143"/>
    </row>
    <row r="71" spans="1:6" s="68" customFormat="1" ht="25" x14ac:dyDescent="0.25">
      <c r="A71" s="146">
        <v>43991</v>
      </c>
      <c r="B71" s="140" t="s">
        <v>240</v>
      </c>
      <c r="C71" s="141" t="s">
        <v>48</v>
      </c>
      <c r="D71" s="140" t="s">
        <v>209</v>
      </c>
      <c r="E71" s="142" t="s">
        <v>42</v>
      </c>
      <c r="F71" s="143"/>
    </row>
    <row r="72" spans="1:6" s="68" customFormat="1" x14ac:dyDescent="0.25">
      <c r="A72" s="146"/>
      <c r="B72" s="140"/>
      <c r="C72" s="141"/>
      <c r="D72" s="140"/>
      <c r="E72" s="142"/>
      <c r="F72" s="143"/>
    </row>
    <row r="73" spans="1:6" s="68" customFormat="1" x14ac:dyDescent="0.25">
      <c r="A73" s="146"/>
      <c r="B73" s="140"/>
      <c r="C73" s="141"/>
      <c r="D73" s="140"/>
      <c r="E73" s="142"/>
      <c r="F73" s="143"/>
    </row>
    <row r="74" spans="1:6" s="68" customFormat="1" x14ac:dyDescent="0.25">
      <c r="A74" s="146"/>
      <c r="B74" s="140"/>
      <c r="C74" s="141"/>
      <c r="D74" s="140"/>
      <c r="E74" s="142"/>
      <c r="F74" s="143"/>
    </row>
    <row r="75" spans="1:6" s="68" customFormat="1" x14ac:dyDescent="0.25">
      <c r="A75" s="146"/>
      <c r="B75" s="140"/>
      <c r="C75" s="141"/>
      <c r="D75" s="140"/>
      <c r="E75" s="142"/>
      <c r="F75" s="143"/>
    </row>
    <row r="76" spans="1:6" s="68" customFormat="1" x14ac:dyDescent="0.25">
      <c r="A76" s="146"/>
      <c r="B76" s="140"/>
      <c r="C76" s="141"/>
      <c r="D76" s="140"/>
      <c r="E76" s="142"/>
      <c r="F76" s="143"/>
    </row>
    <row r="77" spans="1:6" s="68" customFormat="1" x14ac:dyDescent="0.25">
      <c r="A77" s="146"/>
      <c r="B77" s="140"/>
      <c r="C77" s="141"/>
      <c r="D77" s="140"/>
      <c r="E77" s="142"/>
      <c r="F77" s="143"/>
    </row>
    <row r="78" spans="1:6" s="68" customFormat="1" x14ac:dyDescent="0.25">
      <c r="A78" s="146"/>
      <c r="B78" s="140"/>
      <c r="C78" s="141"/>
      <c r="D78" s="140"/>
      <c r="E78" s="142"/>
      <c r="F78" s="143"/>
    </row>
    <row r="79" spans="1:6" s="68" customFormat="1" x14ac:dyDescent="0.25">
      <c r="A79" s="146"/>
      <c r="B79" s="140"/>
      <c r="C79" s="141"/>
      <c r="D79" s="140"/>
      <c r="E79" s="142"/>
      <c r="F79" s="143"/>
    </row>
    <row r="80" spans="1:6" s="68" customFormat="1" x14ac:dyDescent="0.25">
      <c r="A80" s="146"/>
      <c r="B80" s="140"/>
      <c r="C80" s="141"/>
      <c r="D80" s="140"/>
      <c r="E80" s="142"/>
      <c r="F80" s="143"/>
    </row>
    <row r="81" spans="1:7" s="68" customFormat="1" x14ac:dyDescent="0.25">
      <c r="A81" s="146"/>
      <c r="B81" s="140"/>
      <c r="C81" s="141"/>
      <c r="D81" s="140"/>
      <c r="E81" s="142"/>
      <c r="F81" s="143"/>
    </row>
    <row r="82" spans="1:7" s="68" customFormat="1" x14ac:dyDescent="0.25">
      <c r="A82" s="146"/>
      <c r="B82" s="140"/>
      <c r="C82" s="141"/>
      <c r="D82" s="140"/>
      <c r="E82" s="142"/>
      <c r="F82" s="143"/>
    </row>
    <row r="83" spans="1:7" s="68" customFormat="1" x14ac:dyDescent="0.25">
      <c r="A83" s="146"/>
      <c r="B83" s="140"/>
      <c r="C83" s="141"/>
      <c r="D83" s="140"/>
      <c r="E83" s="142"/>
      <c r="F83" s="143"/>
    </row>
    <row r="84" spans="1:7" s="68" customFormat="1" x14ac:dyDescent="0.25">
      <c r="A84" s="146"/>
      <c r="B84" s="140"/>
      <c r="C84" s="141"/>
      <c r="D84" s="140"/>
      <c r="E84" s="142"/>
      <c r="F84" s="143"/>
    </row>
    <row r="85" spans="1:7" s="68" customFormat="1" x14ac:dyDescent="0.25">
      <c r="A85" s="133"/>
      <c r="B85" s="140"/>
      <c r="C85" s="141"/>
      <c r="D85" s="140"/>
      <c r="E85" s="142"/>
      <c r="F85" s="143"/>
    </row>
    <row r="86" spans="1:7" s="68" customFormat="1" hidden="1" x14ac:dyDescent="0.25">
      <c r="A86" s="111"/>
      <c r="B86" s="116"/>
      <c r="C86" s="118"/>
      <c r="D86" s="116"/>
      <c r="E86" s="119"/>
      <c r="F86" s="117"/>
    </row>
    <row r="87" spans="1:7" ht="34.5" customHeight="1" x14ac:dyDescent="0.25">
      <c r="A87" s="129" t="s">
        <v>113</v>
      </c>
      <c r="B87" s="130" t="s">
        <v>114</v>
      </c>
      <c r="C87" s="131">
        <f>C88+C89</f>
        <v>56</v>
      </c>
      <c r="D87" s="132" t="str">
        <f>IF(SUBTOTAL(3,C11:C86)=SUBTOTAL(103,C11:C86),'Summary and sign-off'!$A$48,'Summary and sign-off'!$A$49)</f>
        <v>Check - there are no hidden rows with data</v>
      </c>
      <c r="E87" s="162" t="str">
        <f>IF('Summary and sign-off'!F60='Summary and sign-off'!F54,'Summary and sign-off'!A52,'Summary and sign-off'!A50)</f>
        <v>Not all lines have an entry for "Description", "Was the gift accepted?" and "Estimated value in NZ$"</v>
      </c>
      <c r="F87" s="162"/>
      <c r="G87" s="68"/>
    </row>
    <row r="88" spans="1:7" ht="25.5" customHeight="1" x14ac:dyDescent="0.35">
      <c r="A88" s="70"/>
      <c r="B88" s="71" t="s">
        <v>47</v>
      </c>
      <c r="C88" s="72">
        <f>COUNTIF(C11:C86,'Summary and sign-off'!A45)</f>
        <v>26</v>
      </c>
      <c r="D88" s="17"/>
      <c r="E88" s="18"/>
      <c r="F88" s="19"/>
    </row>
    <row r="89" spans="1:7" ht="25.5" customHeight="1" x14ac:dyDescent="0.35">
      <c r="A89" s="70"/>
      <c r="B89" s="71" t="s">
        <v>48</v>
      </c>
      <c r="C89" s="72">
        <f>COUNTIF(C11:C86,'Summary and sign-off'!A46)</f>
        <v>30</v>
      </c>
      <c r="D89" s="17"/>
      <c r="E89" s="18"/>
      <c r="F89" s="19"/>
    </row>
    <row r="90" spans="1:7" ht="13" x14ac:dyDescent="0.3">
      <c r="A90" s="20"/>
      <c r="B90" s="21"/>
      <c r="C90" s="20"/>
      <c r="D90" s="22"/>
      <c r="E90" s="22"/>
      <c r="F90" s="20"/>
    </row>
    <row r="91" spans="1:7" ht="13" x14ac:dyDescent="0.3">
      <c r="A91" s="21" t="s">
        <v>103</v>
      </c>
      <c r="B91" s="21"/>
      <c r="C91" s="21"/>
      <c r="D91" s="21"/>
      <c r="E91" s="21"/>
      <c r="F91" s="21"/>
    </row>
    <row r="92" spans="1:7" ht="12.65" customHeight="1" x14ac:dyDescent="0.25">
      <c r="A92" s="23" t="s">
        <v>82</v>
      </c>
      <c r="B92" s="20"/>
      <c r="C92" s="20"/>
      <c r="D92" s="20"/>
      <c r="E92" s="20"/>
      <c r="F92" s="24"/>
    </row>
    <row r="93" spans="1:7" ht="13" x14ac:dyDescent="0.3">
      <c r="A93" s="23" t="s">
        <v>30</v>
      </c>
      <c r="B93" s="25"/>
      <c r="C93" s="26"/>
      <c r="D93" s="26"/>
      <c r="E93" s="26"/>
      <c r="F93" s="27"/>
    </row>
    <row r="94" spans="1:7" ht="13" x14ac:dyDescent="0.3">
      <c r="A94" s="23" t="s">
        <v>115</v>
      </c>
      <c r="B94" s="28"/>
      <c r="C94" s="28"/>
      <c r="D94" s="28"/>
      <c r="E94" s="28"/>
      <c r="F94" s="28"/>
    </row>
    <row r="95" spans="1:7" ht="12.75" customHeight="1" x14ac:dyDescent="0.25">
      <c r="A95" s="23" t="s">
        <v>116</v>
      </c>
      <c r="B95" s="20"/>
      <c r="C95" s="20"/>
      <c r="D95" s="20"/>
      <c r="E95" s="20"/>
      <c r="F95" s="20"/>
    </row>
    <row r="96" spans="1:7" ht="12.9" customHeight="1" x14ac:dyDescent="0.25">
      <c r="A96" s="29" t="s">
        <v>117</v>
      </c>
      <c r="B96" s="30"/>
      <c r="C96" s="30"/>
      <c r="D96" s="30"/>
      <c r="E96" s="30"/>
      <c r="F96" s="30"/>
    </row>
    <row r="97" spans="1:6" x14ac:dyDescent="0.25">
      <c r="A97" s="31" t="s">
        <v>118</v>
      </c>
      <c r="B97" s="32"/>
      <c r="C97" s="27"/>
      <c r="D97" s="27"/>
      <c r="E97" s="27"/>
      <c r="F97" s="27"/>
    </row>
    <row r="98" spans="1:6" ht="12.75" customHeight="1" x14ac:dyDescent="0.25">
      <c r="A98" s="31" t="s">
        <v>97</v>
      </c>
      <c r="B98" s="23"/>
      <c r="C98" s="33"/>
      <c r="D98" s="33"/>
      <c r="E98" s="33"/>
      <c r="F98" s="33"/>
    </row>
    <row r="99" spans="1:6" ht="12.75" customHeight="1" x14ac:dyDescent="0.25">
      <c r="A99" s="23"/>
      <c r="B99" s="23"/>
      <c r="C99" s="33"/>
      <c r="D99" s="33"/>
      <c r="E99" s="33"/>
      <c r="F99" s="33"/>
    </row>
    <row r="100" spans="1:6" ht="12.75" hidden="1" customHeight="1" x14ac:dyDescent="0.25">
      <c r="A100" s="23"/>
      <c r="B100" s="23"/>
      <c r="C100" s="33"/>
      <c r="D100" s="33"/>
      <c r="E100" s="33"/>
      <c r="F100" s="33"/>
    </row>
    <row r="101" spans="1:6" hidden="1" x14ac:dyDescent="0.25"/>
    <row r="102" spans="1:6" hidden="1" x14ac:dyDescent="0.25"/>
    <row r="103" spans="1:6" ht="13" hidden="1" x14ac:dyDescent="0.3">
      <c r="A103" s="21"/>
      <c r="B103" s="21"/>
      <c r="C103" s="21"/>
      <c r="D103" s="21"/>
      <c r="E103" s="21"/>
      <c r="F103" s="21"/>
    </row>
    <row r="104" spans="1:6" ht="13" hidden="1" x14ac:dyDescent="0.3">
      <c r="A104" s="21"/>
      <c r="B104" s="21"/>
      <c r="C104" s="21"/>
      <c r="D104" s="21"/>
      <c r="E104" s="21"/>
      <c r="F104" s="21"/>
    </row>
    <row r="105" spans="1:6" ht="13" hidden="1" x14ac:dyDescent="0.3">
      <c r="A105" s="21"/>
      <c r="B105" s="21"/>
      <c r="C105" s="21"/>
      <c r="D105" s="21"/>
      <c r="E105" s="21"/>
      <c r="F105" s="21"/>
    </row>
    <row r="106" spans="1:6" ht="13" hidden="1" x14ac:dyDescent="0.3">
      <c r="A106" s="21"/>
      <c r="B106" s="21"/>
      <c r="C106" s="21"/>
      <c r="D106" s="21"/>
      <c r="E106" s="21"/>
      <c r="F106" s="21"/>
    </row>
    <row r="107" spans="1:6" ht="13" hidden="1" x14ac:dyDescent="0.3">
      <c r="A107" s="21"/>
      <c r="B107" s="21"/>
      <c r="C107" s="21"/>
      <c r="D107" s="21"/>
      <c r="E107" s="21"/>
      <c r="F107" s="21"/>
    </row>
    <row r="108" spans="1:6" hidden="1" x14ac:dyDescent="0.25"/>
    <row r="109" spans="1:6" hidden="1" x14ac:dyDescent="0.25"/>
    <row r="110" spans="1:6" hidden="1" x14ac:dyDescent="0.25"/>
    <row r="111" spans="1:6" hidden="1" x14ac:dyDescent="0.25"/>
    <row r="112" spans="1:6"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x14ac:dyDescent="0.25"/>
  </sheetData>
  <sheetProtection sheet="1" formatCells="0" insertRows="0" deleteRows="0"/>
  <dataConsolidate/>
  <mergeCells count="10">
    <mergeCell ref="E87:F87"/>
    <mergeCell ref="A8:F8"/>
    <mergeCell ref="A1:F1"/>
    <mergeCell ref="A9:F9"/>
    <mergeCell ref="B2:F2"/>
    <mergeCell ref="B3:F3"/>
    <mergeCell ref="B4:F4"/>
    <mergeCell ref="B7:F7"/>
    <mergeCell ref="B5:F5"/>
    <mergeCell ref="B6:F6"/>
  </mergeCells>
  <dataValidations xWindow="153" yWindow="619"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8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85"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xWindow="153" yWindow="619"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C11:C86</xm:sqref>
        </x14:dataValidation>
        <x14:dataValidation type="list" errorStyle="information" operator="greaterThan" allowBlank="1" showInputMessage="1" prompt="Provide specific $ value if possible" xr:uid="{00000000-0002-0000-0500-000003000000}">
          <x14:formula1>
            <xm:f>'Summary and sign-off'!$A$39:$A$44</xm:f>
          </x14:formula1>
          <xm:sqref>E11:E86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BA77D7CF804044887C9E6FB5E413B1" ma:contentTypeVersion="9" ma:contentTypeDescription="Create a new document." ma:contentTypeScope="" ma:versionID="0e4e6e2aad3101702accacad54f975af">
  <xsd:schema xmlns:xsd="http://www.w3.org/2001/XMLSchema" xmlns:xs="http://www.w3.org/2001/XMLSchema" xmlns:p="http://schemas.microsoft.com/office/2006/metadata/properties" xmlns:ns3="912cedb3-7f04-47c0-a283-ea387d34e08f" targetNamespace="http://schemas.microsoft.com/office/2006/metadata/properties" ma:root="true" ma:fieldsID="d2e47fb3b3c694705d48933eabc850c2" ns3:_="">
    <xsd:import namespace="912cedb3-7f04-47c0-a283-ea387d34e08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2cedb3-7f04-47c0-a283-ea387d34e0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912cedb3-7f04-47c0-a283-ea387d34e08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1ECF48C3-1E01-4FC1-B59A-DD591BC1EA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2cedb3-7f04-47c0-a283-ea387d34e0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Allan Potter</cp:lastModifiedBy>
  <cp:revision/>
  <cp:lastPrinted>2020-07-17T04:21:12Z</cp:lastPrinted>
  <dcterms:created xsi:type="dcterms:W3CDTF">2010-10-17T20:59:02Z</dcterms:created>
  <dcterms:modified xsi:type="dcterms:W3CDTF">2020-07-31T04:07:41Z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0x0101003ABA77D7CF804044887C9E6FB5E413B1</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