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https://mohgovtnz-my.sharepoint.com/personal/lisa_mcphail_health_govt_nz/Documents/Desktop/"/>
    </mc:Choice>
  </mc:AlternateContent>
  <xr:revisionPtr revIDLastSave="0" documentId="8_{5ACCF411-8ED2-4001-9651-B46C61BBAB48}" xr6:coauthVersionLast="45" xr6:coauthVersionMax="45" xr10:uidLastSave="{00000000-0000-0000-0000-000000000000}"/>
  <bookViews>
    <workbookView xWindow="-23304" yWindow="-108" windowWidth="23256" windowHeight="12576" xr2:uid="{00000000-000D-0000-FFFF-FFFF00000000}"/>
  </bookViews>
  <sheets>
    <sheet name="Summary and sign-off" sheetId="13" r:id="rId1"/>
    <sheet name="Travel" sheetId="1" r:id="rId2"/>
    <sheet name="Hospitality" sheetId="2" r:id="rId3"/>
    <sheet name="All other expenses" sheetId="3" r:id="rId4"/>
    <sheet name="Gifts and benefits" sheetId="4" r:id="rId5"/>
  </sheets>
  <definedNames>
    <definedName name="_xlnm.Print_Area" localSheetId="3">'All other expenses'!$A$1:$E$31</definedName>
    <definedName name="_xlnm.Print_Area" localSheetId="4">'Gifts and benefits'!$A$1:$F$209</definedName>
    <definedName name="_xlnm.Print_Area" localSheetId="2">Hospitality!$A$1:$E$32</definedName>
    <definedName name="_xlnm.Print_Area" localSheetId="0">'Summary and sign-off'!$A$1:$F$23</definedName>
    <definedName name="_xlnm.Print_Area" localSheetId="1">Travel!$A$1:$E$103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86" i="1" l="1"/>
  <c r="A87" i="1" s="1"/>
  <c r="A83" i="1"/>
  <c r="C72" i="1" l="1"/>
  <c r="C73" i="1" s="1"/>
  <c r="C74" i="1" s="1"/>
  <c r="C75" i="1" s="1"/>
  <c r="A72" i="1"/>
  <c r="A73" i="1" s="1"/>
  <c r="A74" i="1" s="1"/>
  <c r="A75" i="1" s="1"/>
  <c r="C70" i="1"/>
  <c r="C69" i="1"/>
  <c r="A69" i="1"/>
  <c r="A70" i="1" s="1"/>
  <c r="C63" i="1"/>
  <c r="C64" i="1" s="1"/>
  <c r="A63" i="1"/>
  <c r="A64" i="1" s="1"/>
  <c r="C60" i="1"/>
  <c r="C61" i="1" s="1"/>
  <c r="C59" i="1"/>
  <c r="A59" i="1"/>
  <c r="A60" i="1" s="1"/>
  <c r="C57" i="1"/>
  <c r="A57" i="1"/>
  <c r="C54" i="1"/>
  <c r="C55" i="1" s="1"/>
  <c r="A54" i="1"/>
  <c r="A55" i="1" s="1"/>
  <c r="C50" i="1"/>
  <c r="C51" i="1" s="1"/>
  <c r="C52" i="1" s="1"/>
  <c r="A50" i="1"/>
  <c r="A51" i="1" s="1"/>
  <c r="A52" i="1" s="1"/>
  <c r="C48" i="1"/>
  <c r="A48" i="1"/>
  <c r="C44" i="1"/>
  <c r="C45" i="1" s="1"/>
  <c r="C46" i="1" s="1"/>
  <c r="A44" i="1"/>
  <c r="A45" i="1" s="1"/>
  <c r="A46" i="1" s="1"/>
  <c r="C41" i="1"/>
  <c r="C42" i="1" s="1"/>
  <c r="A41" i="1"/>
  <c r="A42" i="1" s="1"/>
  <c r="A39" i="1"/>
  <c r="A35" i="1"/>
  <c r="A36" i="1" s="1"/>
  <c r="A37" i="1" s="1"/>
  <c r="C32" i="1"/>
  <c r="A32" i="1"/>
  <c r="A33" i="1" s="1"/>
  <c r="A29" i="1"/>
  <c r="A30" i="1" s="1"/>
  <c r="D198" i="4" l="1"/>
  <c r="C25" i="3"/>
  <c r="C25" i="2"/>
  <c r="C76" i="1"/>
  <c r="C92" i="1"/>
  <c r="C22" i="1"/>
  <c r="B6" i="13" l="1"/>
  <c r="E60" i="13"/>
  <c r="C60" i="13"/>
  <c r="C200" i="4"/>
  <c r="C199" i="4"/>
  <c r="B60" i="13" l="1"/>
  <c r="B59" i="13"/>
  <c r="D59" i="13"/>
  <c r="B58" i="13"/>
  <c r="D58" i="13"/>
  <c r="D57" i="13"/>
  <c r="B57" i="13"/>
  <c r="D56" i="13"/>
  <c r="B56" i="13"/>
  <c r="D55" i="13"/>
  <c r="B55" i="13"/>
  <c r="B2" i="4"/>
  <c r="B3" i="4"/>
  <c r="B2" i="3"/>
  <c r="B3" i="3"/>
  <c r="B2" i="2"/>
  <c r="B3" i="2"/>
  <c r="B2" i="1"/>
  <c r="B3" i="1"/>
  <c r="F58" i="13" l="1"/>
  <c r="D25" i="2" s="1"/>
  <c r="F60" i="13"/>
  <c r="E198" i="4" s="1"/>
  <c r="F59" i="13"/>
  <c r="D25" i="3" s="1"/>
  <c r="F57" i="13"/>
  <c r="D92" i="1" s="1"/>
  <c r="F56" i="13"/>
  <c r="D76" i="1" s="1"/>
  <c r="F55" i="13"/>
  <c r="D22" i="1" s="1"/>
  <c r="C13" i="13"/>
  <c r="C12" i="13"/>
  <c r="C11" i="13"/>
  <c r="C16" i="13" l="1"/>
  <c r="C17" i="13"/>
  <c r="B5" i="4" l="1"/>
  <c r="B4" i="4"/>
  <c r="B5" i="3"/>
  <c r="B4" i="3"/>
  <c r="B5" i="2"/>
  <c r="B4" i="2"/>
  <c r="B5" i="1"/>
  <c r="B4" i="1"/>
  <c r="C15" i="13" l="1"/>
  <c r="F12" i="13" l="1"/>
  <c r="C198" i="4"/>
  <c r="F11" i="13" s="1"/>
  <c r="F13" i="13" l="1"/>
  <c r="B92" i="1"/>
  <c r="B17" i="13" s="1"/>
  <c r="B76" i="1"/>
  <c r="B16" i="13" s="1"/>
  <c r="B22" i="1"/>
  <c r="B15" i="13" s="1"/>
  <c r="B25" i="3" l="1"/>
  <c r="B13" i="13" s="1"/>
  <c r="B25" i="2"/>
  <c r="B12" i="13" s="1"/>
  <c r="B11" i="13" l="1"/>
  <c r="B9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7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<sst xmlns="http://schemas.openxmlformats.org/spreadsheetml/2006/main" count="1092" uniqueCount="520">
  <si>
    <t>Hospitality</t>
  </si>
  <si>
    <t>Gifts and benefits</t>
  </si>
  <si>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</si>
  <si>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</si>
  <si>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</si>
  <si>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</si>
  <si>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</si>
  <si>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</si>
  <si>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</si>
  <si>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</si>
  <si>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</si>
  <si>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</si>
  <si>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</si>
  <si>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</si>
  <si>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</si>
  <si>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</si>
  <si>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</si>
  <si>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</si>
  <si>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</si>
  <si>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</si>
  <si>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</si>
  <si>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</si>
  <si>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</si>
  <si>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</si>
  <si>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</si>
  <si>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</si>
  <si>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</si>
  <si>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</si>
  <si>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</si>
  <si>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</si>
  <si>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</si>
  <si>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</si>
  <si>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</si>
  <si>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</si>
  <si>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</si>
  <si>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</si>
  <si>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</si>
  <si>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</si>
  <si>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</si>
  <si>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</si>
  <si>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</si>
  <si>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</si>
  <si>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</si>
  <si>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</si>
  <si>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</si>
  <si>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</si>
  <si>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</si>
  <si>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</si>
  <si>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</si>
  <si>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</si>
  <si>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</si>
  <si>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</si>
  <si>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</si>
  <si>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</si>
  <si>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</si>
  <si>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</si>
  <si>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</si>
  <si>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</si>
  <si>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</si>
  <si>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</si>
  <si>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</si>
  <si>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</si>
  <si>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</si>
  <si>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</si>
  <si>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</si>
  <si>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</si>
  <si>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</si>
  <si>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</si>
  <si>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</si>
  <si>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</si>
  <si>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</si>
  <si>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</si>
  <si>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</si>
  <si>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</si>
  <si>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</si>
  <si>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</si>
  <si>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</si>
  <si>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</si>
  <si>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</si>
  <si>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</si>
  <si>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</si>
  <si>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</si>
  <si>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</si>
  <si>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</si>
  <si>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</si>
  <si>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</si>
  <si>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</si>
  <si>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</si>
  <si>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</si>
  <si>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</si>
  <si>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</si>
  <si>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</si>
  <si>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</si>
  <si>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</si>
  <si>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</si>
  <si>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</si>
  <si>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</si>
  <si>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</si>
  <si>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</si>
  <si>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</si>
  <si>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</si>
  <si>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</si>
  <si>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</si>
  <si>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</si>
  <si>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</si>
  <si>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</si>
  <si>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</si>
  <si>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</si>
  <si>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</si>
  <si>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</si>
  <si>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</si>
  <si>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</si>
  <si>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</si>
  <si>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</si>
  <si>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</si>
  <si>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</si>
  <si>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</si>
  <si>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</si>
  <si>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</si>
  <si>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</si>
  <si>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Ministry of Health</t>
  </si>
  <si>
    <t>Dr Ashley Bloomfield</t>
  </si>
  <si>
    <t>Shared with staff</t>
  </si>
  <si>
    <t>Pounamu necklace</t>
  </si>
  <si>
    <t xml:space="preserve">Framed print of DG that appeared on tea towels </t>
  </si>
  <si>
    <t>Womens Refuge</t>
  </si>
  <si>
    <t>University of Auckland Medical School</t>
  </si>
  <si>
    <t xml:space="preserve">Inca Fe </t>
  </si>
  <si>
    <t>Hurricanes Rugby Team</t>
  </si>
  <si>
    <t>2 x tickets to game in VIP box</t>
  </si>
  <si>
    <t>Rippon Winery</t>
  </si>
  <si>
    <t>6 bottles of wine from the winery</t>
  </si>
  <si>
    <t>Auckland</t>
  </si>
  <si>
    <t>Christchurch</t>
  </si>
  <si>
    <t>Dunedin</t>
  </si>
  <si>
    <t>Flights</t>
  </si>
  <si>
    <t>12 cupcakes (chocolate)</t>
  </si>
  <si>
    <t>A water bottle and keep cup with "Governance NZ" written on both</t>
  </si>
  <si>
    <t>Picture of DG drawn on placemat</t>
  </si>
  <si>
    <t>1st Aid kit (approx $30) and restaurant vouchers ($200)</t>
  </si>
  <si>
    <t>Governance NZ team</t>
  </si>
  <si>
    <t>NZ Red Cross</t>
  </si>
  <si>
    <t>Cullen Breakfast Club</t>
  </si>
  <si>
    <t>Whanganui DHB</t>
  </si>
  <si>
    <t>NZ Assn of Plastic Surgeons</t>
  </si>
  <si>
    <t>Spark</t>
  </si>
  <si>
    <t>2 x bottles of wine - Edle Eiche Dornfelder trocken 2016 (Germany) &amp; Concha Y Toro Marques De Casa Concha Carmenere 2016 (Chile)</t>
  </si>
  <si>
    <t>Bottle of Ata Rangi Pinot Noir</t>
  </si>
  <si>
    <t>Google NZ</t>
  </si>
  <si>
    <t>Wellington Rugby</t>
  </si>
  <si>
    <t>Mask Up</t>
  </si>
  <si>
    <t>Nest Mini (speaker)</t>
  </si>
  <si>
    <t>2 x MX888 Saturn Masks (arrived in the post)</t>
  </si>
  <si>
    <t>Signed Black caps jersey</t>
  </si>
  <si>
    <t>3 x bottles of wine Ka Tahi syrah, chardonnay and sauvignon blanc (2019) and a book "Purple Hands" written by Barbara Walker QSO</t>
  </si>
  <si>
    <t>Book "Thanks from ISO: by Ruby Jones x Accor</t>
  </si>
  <si>
    <t xml:space="preserve">Biscuits, scones, cheese straws, </t>
  </si>
  <si>
    <t>Book "Artsenta the first 30 years" by Kath Beattie and a small pottery bowl (hand made)</t>
  </si>
  <si>
    <t>MIQ</t>
  </si>
  <si>
    <t>Otago Uni Students assn</t>
  </si>
  <si>
    <t>Tawa Businesses</t>
  </si>
  <si>
    <t>Accor Hotels</t>
  </si>
  <si>
    <t xml:space="preserve">9ct gold pin with a diamond in the shape of a neurotransmitter                         </t>
  </si>
  <si>
    <t xml:space="preserve">On display at 133 Molesworth Street </t>
  </si>
  <si>
    <t>Kawakawa &amp; Kowhai Hand Wash and Hand/Body Balm 300ml each; 
2 x gift packs of 2 macaroons; 
1 x gift pack of 6 chocolates; 
2 x pens; 
Reuseable cuppacoffeecup; 
Whatever Club Ashley pin; 
Tote bag</t>
  </si>
  <si>
    <t>Jet Park</t>
  </si>
  <si>
    <t>two packets plunger coffee, one packet drinking chocolate &amp; a Inca Fe coffee keep cup</t>
  </si>
  <si>
    <t>GIFTS listed below</t>
  </si>
  <si>
    <r>
      <rPr>
        <b/>
        <sz val="10"/>
        <rFont val="Arial"/>
        <family val="2"/>
      </rPr>
      <t>INVITATIONS listed below.</t>
    </r>
    <r>
      <rPr>
        <sz val="10"/>
        <color rgb="FFFF0000"/>
        <rFont val="Arial"/>
        <family val="2"/>
      </rPr>
      <t xml:space="preserve"> 
Please note - the Director-General of Health receives a large number of invitations to attend functions and speak at events each year. </t>
    </r>
    <r>
      <rPr>
        <b/>
        <sz val="10"/>
        <color rgb="FFFF0000"/>
        <rFont val="Arial"/>
        <family val="2"/>
      </rPr>
      <t>We prioritise disclosing invitations where there is an element of hospitality involved (e.g. a lunch, dinner or other benefit) or where events are outside of normal health portfolio events.</t>
    </r>
    <r>
      <rPr>
        <sz val="10"/>
        <color rgb="FFFF0000"/>
        <rFont val="Arial"/>
        <family val="2"/>
      </rPr>
      <t xml:space="preserve"> 
Invitations to attend health-related discussions / forums (e.g. at universities) are generally not individually disclosed, nor are health sector events (e.g. DHB functions) as they do not meet the criteria set out above.</t>
    </r>
  </si>
  <si>
    <t>Wellington Free Ambulance</t>
  </si>
  <si>
    <t xml:space="preserve">Research Honours Aotearoa 2020 - Auckland </t>
  </si>
  <si>
    <t>Royal Society</t>
  </si>
  <si>
    <t>Attitude Awards</t>
  </si>
  <si>
    <t>Attitude Trust</t>
  </si>
  <si>
    <t>ARISE Church</t>
  </si>
  <si>
    <t>Speaking request</t>
  </si>
  <si>
    <t>Sky City Entertainment</t>
  </si>
  <si>
    <t>America's Cup Race on the Hauraki Gulf</t>
  </si>
  <si>
    <t>Speaking request - Business Lunch</t>
  </si>
  <si>
    <t xml:space="preserve">Speaking request - Heritage Lifecare conference </t>
  </si>
  <si>
    <t>Heritage Lifecare</t>
  </si>
  <si>
    <t>Sport Wellington</t>
  </si>
  <si>
    <t xml:space="preserve">Sport Wellington VIP tent </t>
  </si>
  <si>
    <t>Te Papa</t>
  </si>
  <si>
    <t>Te Papa Board &amp; Leadership Team event</t>
  </si>
  <si>
    <t>S.Ridder - Trigger Marketing</t>
  </si>
  <si>
    <t>Waka Ama NZ</t>
  </si>
  <si>
    <t>20th Annual Secondary School Waka Ama Sprint Championships</t>
  </si>
  <si>
    <t>New Zealand Indian Community and Business Awards</t>
  </si>
  <si>
    <t>Kiwibank</t>
  </si>
  <si>
    <t>Matinee Idle on RNZ</t>
  </si>
  <si>
    <t>RNZ</t>
  </si>
  <si>
    <t>New Zealand Indian Community</t>
  </si>
  <si>
    <t xml:space="preserve"> New Zealander of the Awards Ngā Tohu Pou Kōhure o Aotearoa, 2021</t>
  </si>
  <si>
    <t xml:space="preserve">South Waikato Lifelong Learning Group </t>
  </si>
  <si>
    <t xml:space="preserve">Speaker request - South Waikato Careers Expo since 2013 </t>
  </si>
  <si>
    <t>one-off screening of Birth Time: The Documentary</t>
  </si>
  <si>
    <t>Birth Services</t>
  </si>
  <si>
    <t>Speaker Requet - Bed &amp; Breakfast Association New Zealand - Wellington Summit</t>
  </si>
  <si>
    <t>Bed &amp; Breakfast Association New Zealand</t>
  </si>
  <si>
    <t xml:space="preserve">annual Prime Minister's Science Prizes </t>
  </si>
  <si>
    <t>Whānau Āwhina Plunket’s 114th Birthday Celebration</t>
  </si>
  <si>
    <t>Plunket</t>
  </si>
  <si>
    <t>The Up Down Project</t>
  </si>
  <si>
    <t>Up Down Girl at Circa Theatre</t>
  </si>
  <si>
    <t>Wellington East Girls' College Food Fair</t>
  </si>
  <si>
    <t xml:space="preserve">Wellington East Girls' College </t>
  </si>
  <si>
    <t>Koi Tū Roundtable Event - Breakfast Roundtable</t>
  </si>
  <si>
    <t>University of Auckland</t>
  </si>
  <si>
    <t xml:space="preserve">Lower Hutt Primary Schools Sports Association </t>
  </si>
  <si>
    <t xml:space="preserve">dance fest for Primary School students </t>
  </si>
  <si>
    <t>Taituarā Gala Dinner</t>
  </si>
  <si>
    <t>Local Government Professionals Aotearoa (formerly SOLGM)</t>
  </si>
  <si>
    <t>Korucare flight</t>
  </si>
  <si>
    <t>AirNZ</t>
  </si>
  <si>
    <t>Flagship Pioneering and the Eurasia Group</t>
  </si>
  <si>
    <t>Speaker requeat - Health Security Summit</t>
  </si>
  <si>
    <t>2021 Connections Conference and NZ Sport and Recreation Awards</t>
  </si>
  <si>
    <t xml:space="preserve">Sport New Zealand </t>
  </si>
  <si>
    <t>He Pito Mata Awakening the Potential - Hui Tuhonohono</t>
  </si>
  <si>
    <t>opening of Te Whare Whakapiki Wairua ki Kirikiriroa</t>
  </si>
  <si>
    <t>Ministry of Justice</t>
  </si>
  <si>
    <t>AUT</t>
  </si>
  <si>
    <t>Book Launch - From There to Here: Celebrating 20 Years.</t>
  </si>
  <si>
    <t xml:space="preserve">Kahukura pohiri </t>
  </si>
  <si>
    <t>Presentations by the 2020-2021 Deane Endowment Trust Scholarship</t>
  </si>
  <si>
    <t>GMRI</t>
  </si>
  <si>
    <t>Dominion Post Sport and Recreation Awards go virtual</t>
  </si>
  <si>
    <t>Addington Raceway</t>
  </si>
  <si>
    <t>Diamond Jubilee</t>
  </si>
  <si>
    <t>Canterbury Medical Research Foundation</t>
  </si>
  <si>
    <t>Circa Theatre</t>
  </si>
  <si>
    <t>Tickets to Cinderella the Pantomine</t>
  </si>
  <si>
    <t>University of Otago</t>
  </si>
  <si>
    <t>Inaugural Pacific Cooperation Foundation Youth Leadership Awards</t>
  </si>
  <si>
    <t>Minister Sio</t>
  </si>
  <si>
    <t>Regional Public Health Christmas Celebration</t>
  </si>
  <si>
    <t>Regional Public Health</t>
  </si>
  <si>
    <t>Stephen McKernan</t>
  </si>
  <si>
    <t>Sport Wellington Stakeholder Christmas Function</t>
  </si>
  <si>
    <t>Pacific Perspectives</t>
  </si>
  <si>
    <t>event to honour the graduates of the 2020 Aniva Whitireia Pacific Nursing Leaders Fellowship</t>
  </si>
  <si>
    <t>Pasifika Medical Association Group Christmas dinner</t>
  </si>
  <si>
    <t>Pasifika Medical Association</t>
  </si>
  <si>
    <t>32nd Annual Te Wānanga o Aotearoa Waka Ama Sprint Nationals</t>
  </si>
  <si>
    <t>Ngā Kaihoe o Aotearoa</t>
  </si>
  <si>
    <t>New Zealand Medical Association</t>
  </si>
  <si>
    <t xml:space="preserve">Ministry of Justice end-of-year stakeholder celebration </t>
  </si>
  <si>
    <t>IPANZ End of Year Event</t>
  </si>
  <si>
    <t>IPANZ</t>
  </si>
  <si>
    <t>Book Launch - Riding the Covid Wave</t>
  </si>
  <si>
    <t>Waimea Intermediate School</t>
  </si>
  <si>
    <t>Speaker request - 2021 Health and Safety Forum</t>
  </si>
  <si>
    <t>Otago Southland Employers’ Association</t>
  </si>
  <si>
    <t xml:space="preserve"> end of year celebration</t>
  </si>
  <si>
    <t>AsureQuality Limited</t>
  </si>
  <si>
    <t>Governor-General’s Reception to mark the Anniversary of the signing of the Treaty of Waitangi</t>
  </si>
  <si>
    <t>The Right Honourable Dame Patsy Reddy</t>
  </si>
  <si>
    <t>University of Otago Graduation Ceremony</t>
  </si>
  <si>
    <t>Speaker request - Porritt Lecture series</t>
  </si>
  <si>
    <t>Tu Ora Compass Health Annual General Meeting</t>
  </si>
  <si>
    <t>Tu Ora Compass Health</t>
  </si>
  <si>
    <t xml:space="preserve">Speaker request - TINZ 2020 AGM Event </t>
  </si>
  <si>
    <t>Rt Hon Trevor Mallard</t>
  </si>
  <si>
    <t xml:space="preserve"> NZ Govt Breakfast and Roundtable hosted by Microsoft NZ</t>
  </si>
  <si>
    <t>Microsoft</t>
  </si>
  <si>
    <t>Cinderella Pantomime</t>
  </si>
  <si>
    <t>Isaac Theatre Royal</t>
  </si>
  <si>
    <t>The Achievement Award in service of New Zealand</t>
  </si>
  <si>
    <t>Urdu Hindi cultural Association of New Zealand</t>
  </si>
  <si>
    <t>Leaving the Ladder Down</t>
  </si>
  <si>
    <t>Speaker Requeat - fundraiser</t>
  </si>
  <si>
    <t>Science New Zealand National Awards 2020</t>
  </si>
  <si>
    <t>Hon Megan Woods</t>
  </si>
  <si>
    <t>Police Commissioner's White Ribbon Breakfast</t>
  </si>
  <si>
    <t>NZ Police</t>
  </si>
  <si>
    <t>Secretary for Education</t>
  </si>
  <si>
    <t>Best Foods Christmas Comedy Gala</t>
  </si>
  <si>
    <t>NZ Comedy Trust</t>
  </si>
  <si>
    <t>Cocktail Function</t>
  </si>
  <si>
    <t>Beef + Lamb New Zealand Ltd</t>
  </si>
  <si>
    <t>Christmas Function</t>
  </si>
  <si>
    <t>Women's Refuge</t>
  </si>
  <si>
    <t>Christmas Drinks</t>
  </si>
  <si>
    <t>Pharmacy Guild of New Zealand</t>
  </si>
  <si>
    <t>ASMS Pre conference function</t>
  </si>
  <si>
    <t>ASMS</t>
  </si>
  <si>
    <t>Auckland DHB</t>
  </si>
  <si>
    <t>Homewood Christmas Ball</t>
  </si>
  <si>
    <t>Pōwhiri for Assistant Māori Commissioner for Children</t>
  </si>
  <si>
    <t>Children's Commissioner</t>
  </si>
  <si>
    <t>Kerridge &amp; Partners Christmas Event</t>
  </si>
  <si>
    <t>Kerridge &amp; Partners</t>
  </si>
  <si>
    <t>Launch - The Role of Red Meat in Healthy
and Sustainable New Zealand Diets</t>
  </si>
  <si>
    <t>Beef + Lamb New Zealand</t>
  </si>
  <si>
    <t>Speaker request - STIHL</t>
  </si>
  <si>
    <t>Celebrity Speakers</t>
  </si>
  <si>
    <t>Best Design Awards</t>
  </si>
  <si>
    <t>Designers Institute of New Zealand</t>
  </si>
  <si>
    <t>Reception - Koi Tū: The Centre for Informed Futures</t>
  </si>
  <si>
    <t>Sir Peter Gluckman</t>
  </si>
  <si>
    <t>Speaker request - TEDx Wellington</t>
  </si>
  <si>
    <t>Wellington Mayor</t>
  </si>
  <si>
    <t>Ryman Healthcare</t>
  </si>
  <si>
    <t>Victoria University of Wellington</t>
  </si>
  <si>
    <t>Reception - Red Cross</t>
  </si>
  <si>
    <t>The Ambassador of the United States of America</t>
  </si>
  <si>
    <t>Porirua College - Senior Prize Giving</t>
  </si>
  <si>
    <t>Porirua College</t>
  </si>
  <si>
    <t>University of Otago Wellington Awards Ceremony</t>
  </si>
  <si>
    <t>Healthcare leaders Forum</t>
  </si>
  <si>
    <t>Connect Media</t>
  </si>
  <si>
    <t>Franks Advice Drinks Reception</t>
  </si>
  <si>
    <t>Franks Advice</t>
  </si>
  <si>
    <t>Invitation to watch the Bledisloe Cup</t>
  </si>
  <si>
    <t xml:space="preserve">Australian High Commissioner </t>
  </si>
  <si>
    <t xml:space="preserve">Royal Society Te Apārangi </t>
  </si>
  <si>
    <t>2020 Research Honours Aotearoa – Presidents Address</t>
  </si>
  <si>
    <t>Speaker request - MEDCAN</t>
  </si>
  <si>
    <t>BioTechNZ</t>
  </si>
  <si>
    <t>Launch - PRRT</t>
  </si>
  <si>
    <t>Local Government Young Elected Members (YEM) hui dinner</t>
  </si>
  <si>
    <t>Hutt City</t>
  </si>
  <si>
    <t>Book Launch - Nature and Wellbeing In Aotearoa New Zealand: Exploring the Connection</t>
  </si>
  <si>
    <t>Philipp Family Foundation Charitable Trust</t>
  </si>
  <si>
    <t>Invitation to the Bledisloe Cup</t>
  </si>
  <si>
    <t>NZ Rugby</t>
  </si>
  <si>
    <t>SkyCity Entertainment Group</t>
  </si>
  <si>
    <t>An Opening Celebration at SkyCity</t>
  </si>
  <si>
    <t>Absolutely Positively Wellingtonian (APW) Awards</t>
  </si>
  <si>
    <t>Wellington City Council</t>
  </si>
  <si>
    <t>Pay Equity: A new era Breakfast</t>
  </si>
  <si>
    <t>Plus4 Insurance Solutions</t>
  </si>
  <si>
    <t>Speaker request - conference</t>
  </si>
  <si>
    <t>Speaker - Women in the Public Sector Summit Wellington</t>
  </si>
  <si>
    <t>Naomi Ferguson</t>
  </si>
  <si>
    <t>Frances Clarke Awards</t>
  </si>
  <si>
    <t xml:space="preserve">Wellington Down syndrome Association. </t>
  </si>
  <si>
    <t>Welcome dinner - Executive Director of the Office of Ethnic Communities</t>
  </si>
  <si>
    <t>Office of Ethnic Communities</t>
  </si>
  <si>
    <t>Book launch - Life in a Pandemic</t>
  </si>
  <si>
    <t>Life unlimited charitable trust</t>
  </si>
  <si>
    <t>Access and Choice Wellbeing Support Launch</t>
  </si>
  <si>
    <t>Compass Health</t>
  </si>
  <si>
    <t>Black-Tie Community Awards Night</t>
  </si>
  <si>
    <t>Multicultural New Zealand</t>
  </si>
  <si>
    <t>Speaker - Tawa Inner Wheel Club</t>
  </si>
  <si>
    <t>Tawa Inner Wheel Club</t>
  </si>
  <si>
    <t>Speaker request  - Cawthron Marlborough Environment Awards</t>
  </si>
  <si>
    <t>Cawthron Marlborough Environment Awards</t>
  </si>
  <si>
    <t xml:space="preserve">Medical Technology Association of NZ </t>
  </si>
  <si>
    <t>Launch - publication</t>
  </si>
  <si>
    <t>Wedding Invitation</t>
  </si>
  <si>
    <t>Speaker request - Rutherford Discovery Fellowship Workshop</t>
  </si>
  <si>
    <t>Christmas Party</t>
  </si>
  <si>
    <t>Queenstown Medical Centre</t>
  </si>
  <si>
    <t>North vs South Match</t>
  </si>
  <si>
    <t>MIA Annual Cocktail Event</t>
  </si>
  <si>
    <t>Meat Industry Association</t>
  </si>
  <si>
    <t>Annual stakeholder event</t>
  </si>
  <si>
    <t>Pharmaceutical Society of New Zealand</t>
  </si>
  <si>
    <t>William Colenso College</t>
  </si>
  <si>
    <t>School production</t>
  </si>
  <si>
    <t>Tenth Annual Indian Newslink Lecture</t>
  </si>
  <si>
    <t>Indian Newslink</t>
  </si>
  <si>
    <t xml:space="preserve">Netball game - DG to do the coin toss </t>
  </si>
  <si>
    <t>Netball Central and Te Wānanga o Raukawa Pulse</t>
  </si>
  <si>
    <t>British High Commissioner</t>
  </si>
  <si>
    <t xml:space="preserve">Tickets - Public Service Announcements at Circa Theatre </t>
  </si>
  <si>
    <t>Hawkes Bay Regional Hospital</t>
  </si>
  <si>
    <t>WORD Christchurch Festival</t>
  </si>
  <si>
    <t>WORD Christchurch</t>
  </si>
  <si>
    <t>Turn of the first sod at Northern and Central Sections of the Beltway Cycleway</t>
  </si>
  <si>
    <t>Hutt City Council</t>
  </si>
  <si>
    <t>AGM</t>
  </si>
  <si>
    <t>Hospice Southland</t>
  </si>
  <si>
    <t>Tickets - The road that wasn’t</t>
  </si>
  <si>
    <t>Quarterly Economic Overview</t>
  </si>
  <si>
    <t>Westpac</t>
  </si>
  <si>
    <t>U.S.Independence Day Reception</t>
  </si>
  <si>
    <t xml:space="preserve">Launch - Mauri Mate; A Māori Palliative Care Framework for the Hospices of Aotearoa </t>
  </si>
  <si>
    <t>Mary Potter Hospice</t>
  </si>
  <si>
    <t>Reception - Sir Derek Arana Te Ahi Lardelli ONZM</t>
  </si>
  <si>
    <t>Hon Meka Whaitiri</t>
  </si>
  <si>
    <t>Hilton Queenstown</t>
  </si>
  <si>
    <t>Accommodation in Queenstown</t>
  </si>
  <si>
    <t>Drinks and presentation</t>
  </si>
  <si>
    <t>Beca</t>
  </si>
  <si>
    <t>Welcome for new CE</t>
  </si>
  <si>
    <t>Speaker Request - at Building Nations Symposium</t>
  </si>
  <si>
    <t>Infrastructure New Zealand</t>
  </si>
  <si>
    <t xml:space="preserve">Covid-19 All of Government Response Dinner </t>
  </si>
  <si>
    <t>Farewell - CE</t>
  </si>
  <si>
    <t>ESR</t>
  </si>
  <si>
    <t>Speaker request - The Property Conference</t>
  </si>
  <si>
    <t>New Zealand Security Sector Professional Development programme dinner</t>
  </si>
  <si>
    <t>Beltway cycleway opening</t>
  </si>
  <si>
    <t>Hutt Council</t>
  </si>
  <si>
    <t>Surrealist Art Opening</t>
  </si>
  <si>
    <t>Iftar dinner - the Celebrate Ramadan</t>
  </si>
  <si>
    <t>Ibrahim Omer, MP</t>
  </si>
  <si>
    <t>Voyager Media Awards</t>
  </si>
  <si>
    <t>News Publishers Association</t>
  </si>
  <si>
    <t>Breakfast - New Zealand Sign Language Week 2021</t>
  </si>
  <si>
    <t>Hon Carmel Sepuloni</t>
  </si>
  <si>
    <t>Civic Service Awards</t>
  </si>
  <si>
    <t>CEO Inspire</t>
  </si>
  <si>
    <t>National Cadet Competitions</t>
  </si>
  <si>
    <t>St John Youth New Zealand</t>
  </si>
  <si>
    <t>New Zealand Indian Community and Business Awards.</t>
  </si>
  <si>
    <t>Sport Wellington Brand Launch</t>
  </si>
  <si>
    <t>Welcome new CE</t>
  </si>
  <si>
    <t>launch of the new Mental Health and Wellbeing Commission.</t>
  </si>
  <si>
    <t>Mental Health and Wellbeing Commission.</t>
  </si>
  <si>
    <t>Speaker request - Heritage Lifecare conference</t>
  </si>
  <si>
    <t>Invite to speak and tickets to SIX60</t>
  </si>
  <si>
    <t xml:space="preserve">National Memorial Service </t>
  </si>
  <si>
    <t>Christchurch city council</t>
  </si>
  <si>
    <t>BUPA Conference</t>
  </si>
  <si>
    <t>BUPA</t>
  </si>
  <si>
    <t>Speaker request - annual fundraising gala</t>
  </si>
  <si>
    <t>Otago Medical Research Foundation</t>
  </si>
  <si>
    <t>Hon. Grant Robertson</t>
  </si>
  <si>
    <t>2020 School of Government Prize-giving</t>
  </si>
  <si>
    <t>Mihi Whakatau to welcome CE</t>
  </si>
  <si>
    <t>Wellington Rugby League Patron and Board</t>
  </si>
  <si>
    <t>Tickets to Nelson Gangshow</t>
  </si>
  <si>
    <t>Receive Mayoral Citation</t>
  </si>
  <si>
    <t>Hutt City Mayor</t>
  </si>
  <si>
    <t>Centurions Annual Luncheon</t>
  </si>
  <si>
    <t>UnicornFoundation</t>
  </si>
  <si>
    <t>Green Lane Research and Education Fund Dinner</t>
  </si>
  <si>
    <t>Speaker - Public Relations Institute of NZ conference</t>
  </si>
  <si>
    <t>Public Relations Institute of NZ</t>
  </si>
  <si>
    <t>Speaker - Wellington Free Ambulance AGM</t>
  </si>
  <si>
    <t>Speaker - NZ Red Cross</t>
  </si>
  <si>
    <t>End of year function</t>
  </si>
  <si>
    <t>Property concil of NZ</t>
  </si>
  <si>
    <t>Movie Premier - The Pinkies are Back</t>
  </si>
  <si>
    <t>Dinner for public service CE's</t>
  </si>
  <si>
    <t>Rt Hon Dame Patsy Reddy</t>
  </si>
  <si>
    <t>Hutt Valley Sports Awards</t>
  </si>
  <si>
    <t>HVDHB</t>
  </si>
  <si>
    <t xml:space="preserve">Nuku Ora </t>
  </si>
  <si>
    <t>8 x urbanaut 250ml cans,
3 x hand towel with Jacinda Adern/Ashley Bloomfield embroidered on</t>
  </si>
  <si>
    <t xml:space="preserve">box of skin care products </t>
  </si>
  <si>
    <t>Donated to be shared with frontline staff</t>
  </si>
  <si>
    <t xml:space="preserve">Vouchers given as spot prizes at staff Xmas party </t>
  </si>
  <si>
    <t xml:space="preserve">We Love Local - box of locally produced items </t>
  </si>
  <si>
    <t>Member of the public</t>
  </si>
  <si>
    <t xml:space="preserve">On display at 133 Molesworth Street  </t>
  </si>
  <si>
    <t>St Fabiola</t>
  </si>
  <si>
    <t xml:space="preserve">Tickets to all Hurricanes home games </t>
  </si>
  <si>
    <t>$50 per ticket</t>
  </si>
  <si>
    <t xml:space="preserve">2 x tickets to T20 match between Australia and NZ </t>
  </si>
  <si>
    <t>CricketNZ</t>
  </si>
  <si>
    <t>Ticket value donated to Wellington City Mission</t>
  </si>
  <si>
    <t>HB Chaplaincy</t>
  </si>
  <si>
    <t>New Zealand Rural General Practice Network</t>
  </si>
  <si>
    <t>Graeme Dingle Foundation</t>
  </si>
  <si>
    <t>Centurions</t>
  </si>
  <si>
    <t>Dr Bloomfield paid for his own lunch at this event</t>
  </si>
  <si>
    <t>Dundas Street</t>
  </si>
  <si>
    <t>open Ryman Healthcare's village</t>
  </si>
  <si>
    <t>Plunket End of Year Celebration</t>
  </si>
  <si>
    <t>Members of the public</t>
  </si>
  <si>
    <t>NZMA evening event</t>
  </si>
  <si>
    <t>EY Christmas Event</t>
  </si>
  <si>
    <t xml:space="preserve">Speaker - Chaplaincy fundraising event </t>
  </si>
  <si>
    <t>Speaking request - Book Launch 'Silver Linings'</t>
  </si>
  <si>
    <t>Sweet Bakery &amp; Cakery</t>
  </si>
  <si>
    <t>Government House</t>
  </si>
  <si>
    <t>No hospitality expenses incurred</t>
  </si>
  <si>
    <t>Displayed with other cultural items outside the Director-General's office.</t>
  </si>
  <si>
    <t>Wine shared with staff, book placed in the Ministry of Health library for staff use.</t>
  </si>
  <si>
    <t>Credit card fees</t>
  </si>
  <si>
    <t>1 July 2020 - 30 June 2021</t>
  </si>
  <si>
    <t>Monthly purchasing card fee of $4.37 per month.</t>
  </si>
  <si>
    <t>Monthly account fee</t>
  </si>
  <si>
    <t>Wellington</t>
  </si>
  <si>
    <t>Note that the Director-General often takes his own transport (bicycle) or public transport to and from local meetings and airports. Public transport is not usually claimed back unless specified below.</t>
  </si>
  <si>
    <t>Rental car</t>
  </si>
  <si>
    <t>Booking fee</t>
  </si>
  <si>
    <t>Hawkes Bay DHB Chief Executive powhiri</t>
  </si>
  <si>
    <t>Napier</t>
  </si>
  <si>
    <t>Taxi</t>
  </si>
  <si>
    <t>Fee</t>
  </si>
  <si>
    <t>30-31 October 2020</t>
  </si>
  <si>
    <t>Accomodation</t>
  </si>
  <si>
    <t>Accompany Minister Little with visit to Canterbury DHB</t>
  </si>
  <si>
    <t>Accompany Minister Little to opening of Ashburn Clinic</t>
  </si>
  <si>
    <t>16-17 December 2020</t>
  </si>
  <si>
    <t>Attend media announcement with Prime Minister and Minister Little</t>
  </si>
  <si>
    <t>11-12 February 2021</t>
  </si>
  <si>
    <t>COVID-19 vaccine programme media stand up</t>
  </si>
  <si>
    <t>Meetings with Waitemata DHB</t>
  </si>
  <si>
    <t>Opening of telehealth services</t>
  </si>
  <si>
    <t>Meetings in Auckland and attendance at alumni awards</t>
  </si>
  <si>
    <t>COVID-19 Vaccine announcement with Prime Minister and visit to Ministry Office</t>
  </si>
  <si>
    <t>No international travel undertaken.</t>
  </si>
  <si>
    <t>Visit Jet Park Quarantine Facility, Starship Hospital and Auckland DHB</t>
  </si>
  <si>
    <t>Visit Canterbury DHB Board, Clinical Leaders and farewell for departing CE</t>
  </si>
  <si>
    <t>Meeting and media with PM, visit Auckland Regional Public Health &amp; health related meetings</t>
  </si>
  <si>
    <t xml:space="preserve">Speaking at Counties Manuakau for Health Research </t>
  </si>
  <si>
    <t>Speaker at Australasian Society of Infectious Diseases &amp; Green Lane Research &amp; Education Fund</t>
  </si>
  <si>
    <t>Speaking at Public Relations Institute of NZ</t>
  </si>
  <si>
    <t>Visit to Canterbury DHB, Hospital tour, meet with Clinical leaders and PHO visit</t>
  </si>
  <si>
    <t>Attend media announcement with Minister Hipkins</t>
  </si>
  <si>
    <t>Cricket set + picnic mat</t>
  </si>
  <si>
    <t>Note that the Director-General often takes his own transport ( walking or bicycle) or public transport to and from local meetings. Public transport is not usually claimed.</t>
  </si>
  <si>
    <t>Frances Clarke Awards at Government House</t>
  </si>
  <si>
    <t>DHB Chief Executive meeting</t>
  </si>
  <si>
    <t>COVID-19 meeting</t>
  </si>
  <si>
    <t>COVID-19 meetings</t>
  </si>
  <si>
    <t>Health and Disability Council meeting</t>
  </si>
  <si>
    <t>Meeting with Minister</t>
  </si>
  <si>
    <t xml:space="preserve">Meeting with Minister </t>
  </si>
  <si>
    <t>National Emergency Management Conference</t>
  </si>
  <si>
    <t>He Pito Mata Awaking the Potential Early Career Researchers Aotearoa Wānanga</t>
  </si>
  <si>
    <t>Finance and Chief Financial Officer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</si>
</sst>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quot;$&quot;#,##0.00_);[Red]\(&quot;$&quot;#,##0.00\)"/>
    <numFmt numFmtId="165" formatCode="_(&quot;$&quot;* #,##0.00_);_(&quot;$&quot;* \(#,##0.00\);_(&quot;$&quot;* &quot;-&quot;??_);_(@_)"/>
    <numFmt numFmtId="166" formatCode="&quot;$&quot;#,##0.00"/>
    <numFmt numFmtId="167" formatCode="[$-1409]d\ mmmm\ yyyy;@"/>
    <numFmt numFmtId="172" formatCode="dd\ mmmm\ yyyy"/>
  </numFmts>
  <fonts count="32"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i/>
      <sz val="10"/>
      <color theme="1"/>
      <name val="Arial"/>
      <family val="2"/>
    </font>
    <font>
      <b/>
      <i/>
      <sz val="10"/>
      <color theme="1"/>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0"/>
      <color rgb="FFFFC000"/>
      <name val="Arial"/>
      <family val="2"/>
    </font>
    <font>
      <sz val="12"/>
      <color theme="0" tint="-0.499984740745262"/>
      <name val="Arial"/>
      <family val="2"/>
    </font>
    <font>
      <sz val="10"/>
      <color rgb="FFFF0000"/>
      <name val="Arial"/>
      <family val="2"/>
    </font>
    <font>
      <b/>
      <sz val="10"/>
      <color rgb="FFFF0000"/>
      <name val="Arial"/>
      <family val="2"/>
    </font>
    <font>
      <i/>
      <sz val="10"/>
      <color rgb="FFFF0000"/>
      <name val="Arial"/>
      <family val="2"/>
    </font>
  </fonts>
  <fills count="11">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99FF99"/>
        <bgColor indexed="64"/>
      </patternFill>
    </fill>
    <fill>
      <patternFill patternType="solid">
        <fgColor rgb="FFCCFFCC"/>
        <bgColor indexed="64"/>
      </patternFill>
    </fill>
  </fills>
  <borders count="10">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2">
    <xf numFmtId="0" fontId="0" fillId="0" borderId="0"/>
    <xf numFmtId="165" fontId="19" fillId="0" borderId="0" applyFont="0" applyFill="0" applyBorder="0" applyAlignment="0" applyProtection="0"/>
  </cellStyleXfs>
  <cellXfs count="170">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4"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4" fillId="0" borderId="0" xfId="0" applyFont="1" applyFill="1" applyBorder="1" applyAlignment="1" applyProtection="1">
      <alignment vertical="center" wrapText="1" readingOrder="1"/>
    </xf>
    <xf numFmtId="0" fontId="13"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17" fillId="0" borderId="3" xfId="0" applyFont="1" applyFill="1" applyBorder="1" applyAlignment="1" applyProtection="1">
      <alignment vertical="center" wrapText="1" readingOrder="1"/>
    </xf>
    <xf numFmtId="0" fontId="24"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2" fillId="0" borderId="0" xfId="0" applyFont="1" applyBorder="1" applyProtection="1"/>
    <xf numFmtId="166" fontId="21" fillId="0" borderId="0" xfId="0" applyNumberFormat="1" applyFont="1" applyFill="1" applyBorder="1" applyAlignment="1" applyProtection="1">
      <alignment vertical="center" wrapText="1"/>
    </xf>
    <xf numFmtId="0" fontId="15"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0" fillId="0" borderId="0" xfId="0" applyFont="1" applyBorder="1" applyAlignment="1" applyProtection="1">
      <alignment vertical="center" wrapText="1" readingOrder="1"/>
    </xf>
    <xf numFmtId="0" fontId="16"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5" fillId="3" borderId="0" xfId="0" applyFont="1" applyFill="1" applyBorder="1" applyAlignment="1" applyProtection="1">
      <alignment vertical="center" wrapText="1" readingOrder="1"/>
    </xf>
    <xf numFmtId="0" fontId="12"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17" fillId="0" borderId="5" xfId="0" applyNumberFormat="1" applyFont="1" applyFill="1" applyBorder="1" applyAlignment="1" applyProtection="1">
      <alignment horizontal="center" vertical="center" wrapText="1"/>
    </xf>
    <xf numFmtId="0" fontId="11" fillId="0" borderId="0" xfId="0" applyFont="1" applyFill="1" applyBorder="1" applyAlignment="1" applyProtection="1">
      <alignment vertical="center"/>
    </xf>
    <xf numFmtId="1" fontId="13" fillId="0" borderId="0" xfId="0" applyNumberFormat="1" applyFont="1" applyFill="1" applyBorder="1" applyAlignment="1" applyProtection="1">
      <alignment horizontal="center" vertical="center" wrapText="1"/>
    </xf>
    <xf numFmtId="165" fontId="13" fillId="0" borderId="0" xfId="1" applyFont="1" applyFill="1" applyBorder="1" applyAlignment="1" applyProtection="1">
      <alignment vertical="center" wrapText="1" readingOrder="1"/>
    </xf>
    <xf numFmtId="0" fontId="11"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0" fillId="0" borderId="0" xfId="0" applyProtection="1">
      <protection locked="0"/>
    </xf>
    <xf numFmtId="0" fontId="15" fillId="3" borderId="0" xfId="0" applyFont="1" applyFill="1" applyBorder="1" applyAlignment="1" applyProtection="1">
      <alignment vertical="center" readingOrder="1"/>
    </xf>
    <xf numFmtId="0" fontId="26" fillId="0" borderId="0" xfId="0" applyFont="1" applyBorder="1" applyProtection="1"/>
    <xf numFmtId="166" fontId="15" fillId="8" borderId="0" xfId="0" applyNumberFormat="1" applyFont="1" applyFill="1" applyBorder="1" applyAlignment="1" applyProtection="1">
      <alignment horizontal="left" vertical="center" wrapText="1"/>
    </xf>
    <xf numFmtId="1" fontId="15"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5" fillId="3" borderId="0" xfId="0" applyNumberFormat="1" applyFont="1" applyFill="1" applyBorder="1" applyAlignment="1" applyProtection="1">
      <alignment vertical="center"/>
    </xf>
    <xf numFmtId="164" fontId="17" fillId="0" borderId="4" xfId="1" applyNumberFormat="1" applyFont="1" applyFill="1" applyBorder="1" applyAlignment="1" applyProtection="1">
      <alignment vertical="center" wrapText="1" readingOrder="1"/>
    </xf>
    <xf numFmtId="164" fontId="17" fillId="0" borderId="0" xfId="1" applyNumberFormat="1" applyFont="1" applyFill="1" applyBorder="1" applyAlignment="1" applyProtection="1">
      <alignment vertical="center" wrapText="1" readingOrder="1"/>
    </xf>
    <xf numFmtId="164" fontId="24" fillId="0" borderId="4" xfId="1" applyNumberFormat="1" applyFont="1" applyFill="1" applyBorder="1" applyAlignment="1" applyProtection="1">
      <alignment vertical="center" wrapText="1" readingOrder="1"/>
    </xf>
    <xf numFmtId="164" fontId="15"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1" fillId="0" borderId="5" xfId="1" applyNumberFormat="1" applyFont="1" applyFill="1" applyBorder="1" applyAlignment="1" applyProtection="1">
      <alignment horizontal="center" vertical="center" wrapText="1" readingOrder="1"/>
    </xf>
    <xf numFmtId="0" fontId="11" fillId="0" borderId="0" xfId="1" applyNumberFormat="1" applyFont="1" applyFill="1" applyBorder="1" applyAlignment="1" applyProtection="1">
      <alignment horizontal="center" vertical="center" wrapText="1" readingOrder="1"/>
    </xf>
    <xf numFmtId="0" fontId="25" fillId="0" borderId="5" xfId="1" applyNumberFormat="1" applyFont="1" applyFill="1" applyBorder="1" applyAlignment="1" applyProtection="1">
      <alignment horizontal="center" vertical="center" wrapText="1" readingOrder="1"/>
    </xf>
    <xf numFmtId="0" fontId="27" fillId="3" borderId="0" xfId="0" applyFont="1" applyFill="1" applyBorder="1" applyAlignment="1" applyProtection="1">
      <alignment horizontal="center" vertical="center" readingOrder="1"/>
    </xf>
    <xf numFmtId="0" fontId="16" fillId="3" borderId="0" xfId="0" applyFont="1" applyFill="1" applyBorder="1" applyAlignment="1" applyProtection="1">
      <alignment vertical="center"/>
    </xf>
    <xf numFmtId="164" fontId="16"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4" fillId="3" borderId="0" xfId="0" applyFont="1" applyFill="1" applyBorder="1" applyAlignment="1" applyProtection="1">
      <alignment vertical="center" wrapText="1" readingOrder="1"/>
    </xf>
    <xf numFmtId="165" fontId="14" fillId="3" borderId="0" xfId="1" applyFont="1" applyFill="1" applyBorder="1" applyAlignment="1" applyProtection="1">
      <alignment horizontal="center" vertical="center" wrapText="1" readingOrder="1"/>
    </xf>
    <xf numFmtId="165" fontId="14" fillId="0" borderId="0" xfId="1" applyFont="1" applyFill="1" applyBorder="1" applyAlignment="1" applyProtection="1">
      <alignment horizontal="center" vertical="center" wrapText="1" readingOrder="1"/>
    </xf>
    <xf numFmtId="0" fontId="14" fillId="7" borderId="0" xfId="0" applyFont="1" applyFill="1" applyBorder="1" applyAlignment="1" applyProtection="1">
      <alignment vertical="center" wrapText="1" readingOrder="1"/>
    </xf>
    <xf numFmtId="165" fontId="14" fillId="7" borderId="0" xfId="1" applyFont="1" applyFill="1" applyBorder="1" applyAlignment="1" applyProtection="1">
      <alignment horizontal="center" vertical="center" wrapText="1" readingOrder="1"/>
    </xf>
    <xf numFmtId="0" fontId="16" fillId="0" borderId="0" xfId="0" applyFont="1" applyFill="1" applyBorder="1" applyAlignment="1" applyProtection="1">
      <alignment wrapText="1"/>
    </xf>
    <xf numFmtId="0" fontId="12" fillId="0" borderId="0" xfId="0" applyFont="1" applyProtection="1"/>
    <xf numFmtId="167" fontId="11" fillId="9" borderId="3" xfId="0" applyNumberFormat="1" applyFont="1" applyFill="1" applyBorder="1" applyAlignment="1" applyProtection="1">
      <alignment vertical="center"/>
      <protection locked="0"/>
    </xf>
    <xf numFmtId="164" fontId="11" fillId="9" borderId="4" xfId="0" applyNumberFormat="1" applyFont="1" applyFill="1" applyBorder="1" applyAlignment="1" applyProtection="1">
      <alignment vertical="center" wrapText="1"/>
      <protection locked="0"/>
    </xf>
    <xf numFmtId="0" fontId="11" fillId="9" borderId="4" xfId="0" applyFont="1" applyFill="1" applyBorder="1" applyAlignment="1" applyProtection="1">
      <alignment vertical="center" wrapText="1"/>
      <protection locked="0"/>
    </xf>
    <xf numFmtId="0" fontId="11" fillId="9" borderId="5" xfId="0" applyFont="1" applyFill="1" applyBorder="1" applyAlignment="1" applyProtection="1">
      <alignment vertical="center" wrapText="1"/>
      <protection locked="0"/>
    </xf>
    <xf numFmtId="167" fontId="11" fillId="9" borderId="3" xfId="0" applyNumberFormat="1" applyFont="1" applyFill="1" applyBorder="1" applyAlignment="1" applyProtection="1">
      <alignment vertical="center" wrapText="1"/>
      <protection locked="0"/>
    </xf>
    <xf numFmtId="0" fontId="0" fillId="9" borderId="4" xfId="0" applyFont="1" applyFill="1" applyBorder="1" applyAlignment="1" applyProtection="1">
      <alignment vertical="center" wrapText="1"/>
      <protection locked="0"/>
    </xf>
    <xf numFmtId="0" fontId="0" fillId="9" borderId="5" xfId="0" applyFont="1" applyFill="1" applyBorder="1" applyAlignment="1" applyProtection="1">
      <alignment vertical="center" wrapText="1"/>
      <protection locked="0"/>
    </xf>
    <xf numFmtId="0" fontId="11" fillId="9" borderId="4" xfId="0" applyNumberFormat="1" applyFont="1" applyFill="1" applyBorder="1" applyAlignment="1" applyProtection="1">
      <alignment horizontal="left" vertical="center" wrapText="1"/>
      <protection locked="0"/>
    </xf>
    <xf numFmtId="164" fontId="11" fillId="9" borderId="4" xfId="0" applyNumberFormat="1" applyFont="1" applyFill="1" applyBorder="1" applyAlignment="1" applyProtection="1">
      <alignment horizontal="right" vertical="center" wrapText="1"/>
      <protection locked="0"/>
    </xf>
    <xf numFmtId="167" fontId="11" fillId="9" borderId="7" xfId="0" applyNumberFormat="1" applyFont="1" applyFill="1" applyBorder="1" applyAlignment="1" applyProtection="1">
      <alignment vertical="center" wrapText="1"/>
      <protection locked="0"/>
    </xf>
    <xf numFmtId="164" fontId="11" fillId="9" borderId="8" xfId="0" applyNumberFormat="1" applyFont="1" applyFill="1" applyBorder="1" applyAlignment="1" applyProtection="1">
      <alignment vertical="center" wrapText="1"/>
      <protection locked="0"/>
    </xf>
    <xf numFmtId="0" fontId="11" fillId="9" borderId="8" xfId="0" applyFont="1" applyFill="1" applyBorder="1" applyAlignment="1" applyProtection="1">
      <alignment vertical="center" wrapText="1"/>
      <protection locked="0"/>
    </xf>
    <xf numFmtId="0" fontId="11" fillId="9" borderId="9" xfId="0" applyFont="1" applyFill="1" applyBorder="1" applyAlignment="1" applyProtection="1">
      <alignment vertical="center" wrapText="1"/>
      <protection locked="0"/>
    </xf>
    <xf numFmtId="0" fontId="16" fillId="3" borderId="0" xfId="0" applyFont="1" applyFill="1" applyBorder="1" applyAlignment="1" applyProtection="1">
      <alignment horizontal="left" vertical="center" wrapText="1"/>
    </xf>
    <xf numFmtId="0" fontId="15" fillId="3" borderId="0" xfId="0" applyFont="1" applyFill="1" applyBorder="1" applyAlignment="1" applyProtection="1">
      <alignment horizontal="left" vertical="center" readingOrder="1"/>
    </xf>
    <xf numFmtId="166" fontId="15" fillId="3" borderId="0" xfId="0" applyNumberFormat="1" applyFont="1" applyFill="1" applyBorder="1" applyAlignment="1" applyProtection="1">
      <alignment horizontal="left" vertical="center" wrapText="1"/>
    </xf>
    <xf numFmtId="1" fontId="15" fillId="3" borderId="0" xfId="0" applyNumberFormat="1" applyFont="1" applyFill="1" applyBorder="1" applyAlignment="1" applyProtection="1">
      <alignment horizontal="center" vertical="center" wrapText="1"/>
    </xf>
    <xf numFmtId="166" fontId="27" fillId="3" borderId="0" xfId="0" applyNumberFormat="1" applyFont="1" applyFill="1" applyBorder="1" applyAlignment="1" applyProtection="1">
      <alignment horizontal="center" vertical="center" wrapText="1"/>
    </xf>
    <xf numFmtId="167" fontId="11" fillId="10" borderId="3" xfId="0" applyNumberFormat="1" applyFont="1" applyFill="1" applyBorder="1" applyAlignment="1" applyProtection="1">
      <alignment vertical="center"/>
      <protection locked="0"/>
    </xf>
    <xf numFmtId="164" fontId="11" fillId="10" borderId="4" xfId="0" applyNumberFormat="1" applyFont="1" applyFill="1" applyBorder="1" applyAlignment="1" applyProtection="1">
      <alignment vertical="center" wrapText="1"/>
      <protection locked="0"/>
    </xf>
    <xf numFmtId="0" fontId="11" fillId="10" borderId="4" xfId="0" applyFont="1" applyFill="1" applyBorder="1" applyAlignment="1" applyProtection="1">
      <alignment vertical="center" wrapText="1"/>
      <protection locked="0"/>
    </xf>
    <xf numFmtId="0" fontId="11" fillId="10" borderId="5" xfId="0" applyFont="1" applyFill="1" applyBorder="1" applyAlignment="1" applyProtection="1">
      <alignment vertical="center" wrapText="1"/>
      <protection locked="0"/>
    </xf>
    <xf numFmtId="167" fontId="11"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protection locked="0"/>
    </xf>
    <xf numFmtId="0" fontId="11" fillId="10" borderId="4" xfId="0" applyNumberFormat="1" applyFont="1" applyFill="1" applyBorder="1" applyAlignment="1" applyProtection="1">
      <alignment horizontal="left" vertical="center" wrapText="1"/>
      <protection locked="0"/>
    </xf>
    <xf numFmtId="164" fontId="11" fillId="10" borderId="4" xfId="0" applyNumberFormat="1" applyFont="1" applyFill="1" applyBorder="1" applyAlignment="1" applyProtection="1">
      <alignment horizontal="right" vertical="center" wrapText="1"/>
      <protection locked="0"/>
    </xf>
    <xf numFmtId="0" fontId="0" fillId="10" borderId="5" xfId="0" applyFont="1" applyFill="1" applyBorder="1" applyAlignment="1" applyProtection="1">
      <alignment horizontal="left" vertical="center" wrapText="1"/>
      <protection locked="0"/>
    </xf>
    <xf numFmtId="0" fontId="27" fillId="3" borderId="0" xfId="0" applyFont="1" applyFill="1" applyBorder="1" applyAlignment="1" applyProtection="1">
      <alignment horizontal="center" vertical="center" wrapText="1"/>
    </xf>
    <xf numFmtId="0" fontId="4" fillId="9" borderId="4" xfId="0" applyFont="1" applyFill="1" applyBorder="1" applyAlignment="1" applyProtection="1">
      <alignment vertical="center" wrapText="1"/>
      <protection locked="0"/>
    </xf>
    <xf numFmtId="0" fontId="0" fillId="10" borderId="4" xfId="0" applyFont="1" applyFill="1" applyBorder="1" applyAlignment="1" applyProtection="1">
      <alignment horizontal="left" vertical="center" wrapText="1"/>
    </xf>
    <xf numFmtId="0" fontId="11" fillId="0" borderId="0" xfId="0" applyFont="1" applyFill="1" applyBorder="1" applyAlignment="1" applyProtection="1">
      <alignment horizontal="center" vertical="center" wrapText="1" readingOrder="1"/>
    </xf>
    <xf numFmtId="0" fontId="10" fillId="10" borderId="2" xfId="0" applyFont="1" applyFill="1" applyBorder="1" applyAlignment="1" applyProtection="1">
      <alignment horizontal="left" vertical="center" wrapText="1" readingOrder="1"/>
      <protection locked="0"/>
    </xf>
    <xf numFmtId="0" fontId="9" fillId="0" borderId="6"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28" fillId="10" borderId="2" xfId="0" applyFont="1" applyFill="1" applyBorder="1" applyAlignment="1" applyProtection="1">
      <alignment horizontal="left" vertical="center" wrapText="1" readingOrder="1"/>
      <protection locked="0"/>
    </xf>
    <xf numFmtId="167" fontId="28" fillId="10" borderId="2" xfId="0" applyNumberFormat="1" applyFont="1" applyFill="1" applyBorder="1" applyAlignment="1" applyProtection="1">
      <alignment horizontal="left" vertical="center" wrapText="1" readingOrder="1"/>
      <protection locked="0"/>
    </xf>
    <xf numFmtId="167" fontId="9" fillId="0" borderId="2" xfId="0" applyNumberFormat="1" applyFont="1" applyBorder="1" applyAlignment="1" applyProtection="1">
      <alignment horizontal="left" vertical="center" wrapText="1" readingOrder="1"/>
    </xf>
    <xf numFmtId="0" fontId="27" fillId="3" borderId="0" xfId="0" applyFont="1" applyFill="1" applyBorder="1" applyAlignment="1" applyProtection="1">
      <alignment horizontal="center" vertical="center" wrapText="1"/>
    </xf>
    <xf numFmtId="0" fontId="14"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16"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9"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0" xfId="0" applyFont="1" applyBorder="1" applyAlignment="1" applyProtection="1">
      <alignment horizontal="center" vertical="center"/>
    </xf>
    <xf numFmtId="0" fontId="31" fillId="10" borderId="4" xfId="0" applyFont="1" applyFill="1" applyBorder="1" applyAlignment="1" applyProtection="1">
      <alignment vertical="center" wrapText="1"/>
      <protection locked="0"/>
    </xf>
    <xf numFmtId="0" fontId="31" fillId="10" borderId="5" xfId="0" applyFont="1" applyFill="1" applyBorder="1" applyAlignment="1" applyProtection="1">
      <alignment vertical="center" wrapText="1"/>
      <protection locked="0"/>
    </xf>
    <xf numFmtId="172" fontId="0" fillId="10" borderId="4" xfId="0" applyNumberFormat="1" applyFill="1" applyBorder="1" applyAlignment="1" applyProtection="1">
      <alignment horizontal="left" vertical="center" wrapText="1"/>
      <protection locked="0"/>
    </xf>
    <xf numFmtId="0" fontId="0" fillId="10" borderId="4" xfId="0" applyFill="1" applyBorder="1" applyAlignment="1" applyProtection="1">
      <alignment vertical="center" wrapText="1"/>
      <protection locked="0"/>
    </xf>
    <xf numFmtId="0" fontId="0" fillId="10" borderId="5" xfId="0" applyFill="1" applyBorder="1" applyAlignment="1" applyProtection="1">
      <alignment vertical="center" wrapText="1"/>
      <protection locked="0"/>
    </xf>
    <xf numFmtId="167" fontId="11" fillId="10" borderId="3" xfId="0" applyNumberFormat="1" applyFont="1" applyFill="1" applyBorder="1" applyAlignment="1" applyProtection="1">
      <alignment horizontal="right" vertical="center"/>
      <protection locked="0"/>
    </xf>
    <xf numFmtId="0" fontId="29" fillId="9" borderId="4" xfId="0" applyFont="1" applyFill="1" applyBorder="1" applyAlignment="1" applyProtection="1">
      <alignment vertical="center" wrapText="1"/>
      <protection locked="0"/>
    </xf>
  </cellXfs>
  <cellStyles count="2">
    <cellStyle name="Currency" xfId="1" builtinId="4"/>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zoomScaleNormal="100" workbookViewId="0">
      <selection activeCell="G9" sqref="G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46" t="s">
        <v>2</v>
      </c>
      <c r="B1" s="146"/>
      <c r="C1" s="146"/>
      <c r="D1" s="146"/>
      <c r="E1" s="146"/>
      <c r="F1" s="146"/>
      <c r="G1" s="46"/>
      <c r="H1" s="46"/>
      <c r="I1" s="46"/>
      <c r="J1" s="46"/>
      <c r="K1" s="46"/>
    </row>
    <row r="2" spans="1:11" ht="21" customHeight="1" x14ac:dyDescent="0.2">
      <c r="A2" s="4" t="s">
        <v>3</v>
      </c>
      <c r="B2" s="147" t="s">
        <v>120</v>
      </c>
      <c r="C2" s="147"/>
      <c r="D2" s="147"/>
      <c r="E2" s="147"/>
      <c r="F2" s="147"/>
      <c r="G2" s="46"/>
      <c r="H2" s="46"/>
      <c r="I2" s="46"/>
      <c r="J2" s="46"/>
      <c r="K2" s="46"/>
    </row>
    <row r="3" spans="1:11" ht="21" customHeight="1" x14ac:dyDescent="0.2">
      <c r="A3" s="4" t="s">
        <v>4</v>
      </c>
      <c r="B3" s="147" t="s">
        <v>121</v>
      </c>
      <c r="C3" s="147"/>
      <c r="D3" s="147"/>
      <c r="E3" s="147"/>
      <c r="F3" s="147"/>
      <c r="G3" s="46"/>
      <c r="H3" s="46"/>
      <c r="I3" s="46"/>
      <c r="J3" s="46"/>
      <c r="K3" s="46"/>
    </row>
    <row r="4" spans="1:11" ht="21" customHeight="1" x14ac:dyDescent="0.2">
      <c r="A4" s="4" t="s">
        <v>5</v>
      </c>
      <c r="B4" s="148">
        <v>44013</v>
      </c>
      <c r="C4" s="148"/>
      <c r="D4" s="148"/>
      <c r="E4" s="148"/>
      <c r="F4" s="148"/>
      <c r="G4" s="46"/>
      <c r="H4" s="46"/>
      <c r="I4" s="46"/>
      <c r="J4" s="46"/>
      <c r="K4" s="46"/>
    </row>
    <row r="5" spans="1:11" ht="21" customHeight="1" x14ac:dyDescent="0.2">
      <c r="A5" s="4" t="s">
        <v>6</v>
      </c>
      <c r="B5" s="148">
        <v>44377</v>
      </c>
      <c r="C5" s="148"/>
      <c r="D5" s="148"/>
      <c r="E5" s="148"/>
      <c r="F5" s="148"/>
      <c r="G5" s="46"/>
      <c r="H5" s="46"/>
      <c r="I5" s="46"/>
      <c r="J5" s="46"/>
      <c r="K5" s="46"/>
    </row>
    <row r="6" spans="1:11" ht="21" customHeight="1" x14ac:dyDescent="0.2">
      <c r="A6" s="4" t="s">
        <v>7</v>
      </c>
      <c r="B6" s="145" t="str">
        <f>IF(AND(Travel!B7&lt;&gt;A30,Hospitality!B7&lt;&gt;A30,'All other expenses'!B7&lt;&gt;A30,'Gifts and benefits'!B7&lt;&gt;A30),A31,IF(AND(Travel!B7=A30,Hospitality!B7=A30,'All other expenses'!B7=A30,'Gifts and benefits'!B7=A30),A33,A32))</f>
        <v>Data and totals checked on all sheets</v>
      </c>
      <c r="C6" s="145"/>
      <c r="D6" s="145"/>
      <c r="E6" s="145"/>
      <c r="F6" s="145"/>
      <c r="G6" s="34"/>
      <c r="H6" s="46"/>
      <c r="I6" s="46"/>
      <c r="J6" s="46"/>
      <c r="K6" s="46"/>
    </row>
    <row r="7" spans="1:11" ht="21" customHeight="1" x14ac:dyDescent="0.2">
      <c r="A7" s="4" t="s">
        <v>8</v>
      </c>
      <c r="B7" s="144" t="s">
        <v>40</v>
      </c>
      <c r="C7" s="144"/>
      <c r="D7" s="144"/>
      <c r="E7" s="144"/>
      <c r="F7" s="144"/>
      <c r="G7" s="34"/>
      <c r="H7" s="46"/>
      <c r="I7" s="46"/>
      <c r="J7" s="46"/>
      <c r="K7" s="46"/>
    </row>
    <row r="8" spans="1:11" ht="21" customHeight="1" x14ac:dyDescent="0.2">
      <c r="A8" s="4" t="s">
        <v>10</v>
      </c>
      <c r="B8" s="144" t="s">
        <v>519</v>
      </c>
      <c r="C8" s="144"/>
      <c r="D8" s="144"/>
      <c r="E8" s="144"/>
      <c r="F8" s="144"/>
      <c r="G8" s="34"/>
      <c r="H8" s="46"/>
      <c r="I8" s="46"/>
      <c r="J8" s="46"/>
      <c r="K8" s="46"/>
    </row>
    <row r="9" spans="1:11" ht="66.75" customHeight="1" x14ac:dyDescent="0.2">
      <c r="A9" s="143" t="s">
        <v>11</v>
      </c>
      <c r="B9" s="143"/>
      <c r="C9" s="143"/>
      <c r="D9" s="143"/>
      <c r="E9" s="143"/>
      <c r="F9" s="143"/>
      <c r="G9" s="34"/>
      <c r="H9" s="46"/>
      <c r="I9" s="46"/>
      <c r="J9" s="46"/>
      <c r="K9" s="46"/>
    </row>
    <row r="10" spans="1:11" s="110" customFormat="1" ht="36" customHeight="1" x14ac:dyDescent="0.2">
      <c r="A10" s="104" t="s">
        <v>12</v>
      </c>
      <c r="B10" s="105" t="s">
        <v>13</v>
      </c>
      <c r="C10" s="105" t="s">
        <v>14</v>
      </c>
      <c r="D10" s="106"/>
      <c r="E10" s="107" t="s">
        <v>1</v>
      </c>
      <c r="F10" s="108" t="s">
        <v>15</v>
      </c>
      <c r="G10" s="109"/>
      <c r="H10" s="109"/>
      <c r="I10" s="109"/>
      <c r="J10" s="109"/>
      <c r="K10" s="109"/>
    </row>
    <row r="11" spans="1:11" ht="27.75" customHeight="1" x14ac:dyDescent="0.2">
      <c r="A11" s="10" t="s">
        <v>16</v>
      </c>
      <c r="B11" s="75">
        <f>B15+B16+B17</f>
        <v>7435.9299999999994</v>
      </c>
      <c r="C11" s="82" t="str">
        <f>IF(Travel!B6="",A34,Travel!B6)</f>
        <v>Figures include GST (where applicable)</v>
      </c>
      <c r="D11" s="8"/>
      <c r="E11" s="10" t="s">
        <v>17</v>
      </c>
      <c r="F11" s="56">
        <f>'Gifts and benefits'!C198</f>
        <v>182</v>
      </c>
      <c r="G11" s="47"/>
      <c r="H11" s="47"/>
      <c r="I11" s="47"/>
      <c r="J11" s="47"/>
      <c r="K11" s="47"/>
    </row>
    <row r="12" spans="1:11" ht="27.75" customHeight="1" x14ac:dyDescent="0.2">
      <c r="A12" s="10" t="s">
        <v>0</v>
      </c>
      <c r="B12" s="75">
        <f>Hospitality!B25</f>
        <v>0</v>
      </c>
      <c r="C12" s="82" t="str">
        <f>IF(Hospitality!B6="",A34,Hospitality!B6)</f>
        <v>Figures include GST (where applicable)</v>
      </c>
      <c r="D12" s="8"/>
      <c r="E12" s="10" t="s">
        <v>18</v>
      </c>
      <c r="F12" s="56">
        <f>'Gifts and benefits'!C199</f>
        <v>49</v>
      </c>
      <c r="G12" s="47"/>
      <c r="H12" s="47"/>
      <c r="I12" s="47"/>
      <c r="J12" s="47"/>
      <c r="K12" s="47"/>
    </row>
    <row r="13" spans="1:11" ht="27.75" customHeight="1" x14ac:dyDescent="0.2">
      <c r="A13" s="10" t="s">
        <v>19</v>
      </c>
      <c r="B13" s="75">
        <f>'All other expenses'!B25</f>
        <v>52.44</v>
      </c>
      <c r="C13" s="82" t="str">
        <f>IF('All other expenses'!B6="",A34,'All other expenses'!B6)</f>
        <v>Figures include GST (where applicable)</v>
      </c>
      <c r="D13" s="8"/>
      <c r="E13" s="10" t="s">
        <v>20</v>
      </c>
      <c r="F13" s="56">
        <f>'Gifts and benefits'!C200</f>
        <v>133</v>
      </c>
      <c r="G13" s="46"/>
      <c r="H13" s="46"/>
      <c r="I13" s="46"/>
      <c r="J13" s="46"/>
      <c r="K13" s="46"/>
    </row>
    <row r="14" spans="1:11" ht="12.75" customHeight="1" x14ac:dyDescent="0.2">
      <c r="A14" s="9"/>
      <c r="B14" s="76"/>
      <c r="C14" s="83"/>
      <c r="D14" s="57"/>
      <c r="E14" s="8"/>
      <c r="F14" s="58"/>
      <c r="G14" s="26"/>
      <c r="H14" s="26"/>
      <c r="I14" s="26"/>
      <c r="J14" s="26"/>
      <c r="K14" s="26"/>
    </row>
    <row r="15" spans="1:11" ht="27.75" customHeight="1" x14ac:dyDescent="0.2">
      <c r="A15" s="11" t="s">
        <v>21</v>
      </c>
      <c r="B15" s="77">
        <f>Travel!B22</f>
        <v>0</v>
      </c>
      <c r="C15" s="84" t="str">
        <f>C11</f>
        <v>Figures include GST (where applicable)</v>
      </c>
      <c r="D15" s="8"/>
      <c r="E15" s="8"/>
      <c r="F15" s="58"/>
      <c r="G15" s="46"/>
      <c r="H15" s="46"/>
      <c r="I15" s="46"/>
      <c r="J15" s="46"/>
      <c r="K15" s="46"/>
    </row>
    <row r="16" spans="1:11" ht="27.75" customHeight="1" x14ac:dyDescent="0.2">
      <c r="A16" s="11" t="s">
        <v>22</v>
      </c>
      <c r="B16" s="77">
        <f>Travel!B76</f>
        <v>7258.0999999999995</v>
      </c>
      <c r="C16" s="84" t="str">
        <f>C11</f>
        <v>Figures include GST (where applicable)</v>
      </c>
      <c r="D16" s="59"/>
      <c r="E16" s="8"/>
      <c r="F16" s="60"/>
      <c r="G16" s="46"/>
      <c r="H16" s="46"/>
      <c r="I16" s="46"/>
      <c r="J16" s="46"/>
      <c r="K16" s="46"/>
    </row>
    <row r="17" spans="1:11" ht="27.75" customHeight="1" x14ac:dyDescent="0.2">
      <c r="A17" s="11" t="s">
        <v>23</v>
      </c>
      <c r="B17" s="77">
        <f>Travel!B92</f>
        <v>177.82999999999996</v>
      </c>
      <c r="C17" s="84" t="str">
        <f>C11</f>
        <v>Figures include GST (where applicable)</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24</v>
      </c>
      <c r="B19" s="25"/>
      <c r="C19" s="26"/>
      <c r="D19" s="27"/>
      <c r="E19" s="27"/>
      <c r="F19" s="27"/>
      <c r="G19" s="27"/>
      <c r="H19" s="27"/>
      <c r="I19" s="27"/>
      <c r="J19" s="27"/>
      <c r="K19" s="27"/>
    </row>
    <row r="20" spans="1:11" x14ac:dyDescent="0.2">
      <c r="A20" s="23" t="s">
        <v>25</v>
      </c>
      <c r="B20" s="53"/>
      <c r="C20" s="53"/>
      <c r="D20" s="26"/>
      <c r="E20" s="26"/>
      <c r="F20" s="26"/>
      <c r="G20" s="27"/>
      <c r="H20" s="27"/>
      <c r="I20" s="27"/>
      <c r="J20" s="27"/>
      <c r="K20" s="27"/>
    </row>
    <row r="21" spans="1:11" ht="12.6" customHeight="1" x14ac:dyDescent="0.2">
      <c r="A21" s="23" t="s">
        <v>26</v>
      </c>
      <c r="B21" s="53"/>
      <c r="C21" s="53"/>
      <c r="D21" s="20"/>
      <c r="E21" s="27"/>
      <c r="F21" s="27"/>
      <c r="G21" s="27"/>
      <c r="H21" s="27"/>
      <c r="I21" s="27"/>
      <c r="J21" s="27"/>
      <c r="K21" s="27"/>
    </row>
    <row r="22" spans="1:11" ht="12.6" customHeight="1" x14ac:dyDescent="0.2">
      <c r="A22" s="23" t="s">
        <v>27</v>
      </c>
      <c r="B22" s="53"/>
      <c r="C22" s="53"/>
      <c r="D22" s="20"/>
      <c r="E22" s="27"/>
      <c r="F22" s="27"/>
      <c r="G22" s="27"/>
      <c r="H22" s="27"/>
      <c r="I22" s="27"/>
      <c r="J22" s="27"/>
      <c r="K22" s="27"/>
    </row>
    <row r="23" spans="1:11" ht="12.6" customHeight="1" x14ac:dyDescent="0.2">
      <c r="A23" s="23" t="s">
        <v>28</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29</v>
      </c>
      <c r="B25" s="15"/>
      <c r="C25" s="15"/>
      <c r="D25" s="15"/>
      <c r="E25" s="15"/>
      <c r="F25" s="15"/>
      <c r="G25" s="46"/>
      <c r="H25" s="46"/>
      <c r="I25" s="46"/>
      <c r="J25" s="46"/>
      <c r="K25" s="46"/>
    </row>
    <row r="26" spans="1:11" ht="12.75" hidden="1" customHeight="1" x14ac:dyDescent="0.2">
      <c r="A26" s="13" t="s">
        <v>30</v>
      </c>
      <c r="B26" s="6"/>
      <c r="C26" s="6"/>
      <c r="D26" s="13"/>
      <c r="E26" s="13"/>
      <c r="F26" s="13"/>
      <c r="G26" s="46"/>
      <c r="H26" s="46"/>
      <c r="I26" s="46"/>
      <c r="J26" s="46"/>
      <c r="K26" s="46"/>
    </row>
    <row r="27" spans="1:11" hidden="1" x14ac:dyDescent="0.2">
      <c r="A27" s="12" t="s">
        <v>31</v>
      </c>
      <c r="B27" s="12"/>
      <c r="C27" s="12"/>
      <c r="D27" s="12"/>
      <c r="E27" s="12"/>
      <c r="F27" s="12"/>
      <c r="G27" s="46"/>
      <c r="H27" s="46"/>
      <c r="I27" s="46"/>
      <c r="J27" s="46"/>
      <c r="K27" s="46"/>
    </row>
    <row r="28" spans="1:11" hidden="1" x14ac:dyDescent="0.2">
      <c r="A28" s="12" t="s">
        <v>32</v>
      </c>
      <c r="B28" s="12"/>
      <c r="C28" s="12"/>
      <c r="D28" s="12"/>
      <c r="E28" s="12"/>
      <c r="F28" s="12"/>
      <c r="G28" s="46"/>
      <c r="H28" s="46"/>
      <c r="I28" s="46"/>
      <c r="J28" s="46"/>
      <c r="K28" s="46"/>
    </row>
    <row r="29" spans="1:11" hidden="1" x14ac:dyDescent="0.2">
      <c r="A29" s="13" t="s">
        <v>33</v>
      </c>
      <c r="B29" s="13"/>
      <c r="C29" s="13"/>
      <c r="D29" s="13"/>
      <c r="E29" s="13"/>
      <c r="F29" s="13"/>
      <c r="G29" s="46"/>
      <c r="H29" s="46"/>
      <c r="I29" s="46"/>
      <c r="J29" s="46"/>
      <c r="K29" s="46"/>
    </row>
    <row r="30" spans="1:11" hidden="1" x14ac:dyDescent="0.2">
      <c r="A30" s="13" t="s">
        <v>34</v>
      </c>
      <c r="B30" s="13"/>
      <c r="C30" s="13"/>
      <c r="D30" s="13"/>
      <c r="E30" s="13"/>
      <c r="F30" s="13"/>
      <c r="G30" s="46"/>
      <c r="H30" s="46"/>
      <c r="I30" s="46"/>
      <c r="J30" s="46"/>
      <c r="K30" s="46"/>
    </row>
    <row r="31" spans="1:11" hidden="1" x14ac:dyDescent="0.2">
      <c r="A31" s="12" t="s">
        <v>35</v>
      </c>
      <c r="B31" s="12"/>
      <c r="C31" s="12"/>
      <c r="D31" s="12"/>
      <c r="E31" s="12"/>
      <c r="F31" s="12"/>
      <c r="G31" s="46"/>
      <c r="H31" s="46"/>
      <c r="I31" s="46"/>
      <c r="J31" s="46"/>
      <c r="K31" s="46"/>
    </row>
    <row r="32" spans="1:11" hidden="1" x14ac:dyDescent="0.2">
      <c r="A32" s="12" t="s">
        <v>36</v>
      </c>
      <c r="B32" s="12"/>
      <c r="C32" s="12"/>
      <c r="D32" s="12"/>
      <c r="E32" s="12"/>
      <c r="F32" s="12"/>
      <c r="G32" s="46"/>
      <c r="H32" s="46"/>
      <c r="I32" s="46"/>
      <c r="J32" s="46"/>
      <c r="K32" s="46"/>
    </row>
    <row r="33" spans="1:11" hidden="1" x14ac:dyDescent="0.2">
      <c r="A33" s="12" t="s">
        <v>37</v>
      </c>
      <c r="B33" s="12"/>
      <c r="C33" s="12"/>
      <c r="D33" s="12"/>
      <c r="E33" s="12"/>
      <c r="F33" s="12"/>
      <c r="G33" s="46"/>
      <c r="H33" s="46"/>
      <c r="I33" s="46"/>
      <c r="J33" s="46"/>
      <c r="K33" s="46"/>
    </row>
    <row r="34" spans="1:11" hidden="1" x14ac:dyDescent="0.2">
      <c r="A34" s="13" t="s">
        <v>38</v>
      </c>
      <c r="B34" s="13"/>
      <c r="C34" s="13"/>
      <c r="D34" s="13"/>
      <c r="E34" s="13"/>
      <c r="F34" s="13"/>
      <c r="G34" s="46"/>
      <c r="H34" s="46"/>
      <c r="I34" s="46"/>
      <c r="J34" s="46"/>
      <c r="K34" s="46"/>
    </row>
    <row r="35" spans="1:11" hidden="1" x14ac:dyDescent="0.2">
      <c r="A35" s="13" t="s">
        <v>39</v>
      </c>
      <c r="B35" s="13"/>
      <c r="C35" s="13"/>
      <c r="D35" s="13"/>
      <c r="E35" s="13"/>
      <c r="F35" s="13"/>
      <c r="G35" s="46"/>
      <c r="H35" s="46"/>
      <c r="I35" s="46"/>
      <c r="J35" s="46"/>
      <c r="K35" s="46"/>
    </row>
    <row r="36" spans="1:11" hidden="1" x14ac:dyDescent="0.2">
      <c r="A36" s="80" t="s">
        <v>9</v>
      </c>
      <c r="B36" s="79"/>
      <c r="C36" s="79"/>
      <c r="D36" s="79"/>
      <c r="E36" s="79"/>
      <c r="F36" s="79"/>
      <c r="G36" s="46"/>
      <c r="H36" s="46"/>
      <c r="I36" s="46"/>
      <c r="J36" s="46"/>
      <c r="K36" s="46"/>
    </row>
    <row r="37" spans="1:11" hidden="1" x14ac:dyDescent="0.2">
      <c r="A37" s="80" t="s">
        <v>40</v>
      </c>
      <c r="B37" s="79"/>
      <c r="C37" s="79"/>
      <c r="D37" s="79"/>
      <c r="E37" s="79"/>
      <c r="F37" s="79"/>
      <c r="G37" s="46"/>
      <c r="H37" s="46"/>
      <c r="I37" s="46"/>
      <c r="J37" s="46"/>
      <c r="K37" s="46"/>
    </row>
    <row r="38" spans="1:11" hidden="1" x14ac:dyDescent="0.2">
      <c r="A38" s="80" t="s">
        <v>119</v>
      </c>
      <c r="B38" s="79"/>
      <c r="C38" s="79"/>
      <c r="D38" s="79"/>
      <c r="E38" s="79"/>
      <c r="F38" s="79"/>
      <c r="G38" s="46"/>
      <c r="H38" s="46"/>
      <c r="I38" s="46"/>
      <c r="J38" s="46"/>
      <c r="K38" s="46"/>
    </row>
    <row r="39" spans="1:11" hidden="1" x14ac:dyDescent="0.2">
      <c r="A39" s="63" t="s">
        <v>41</v>
      </c>
      <c r="B39" s="5"/>
      <c r="C39" s="5"/>
      <c r="D39" s="5"/>
      <c r="E39" s="5"/>
      <c r="F39" s="5"/>
      <c r="G39" s="46"/>
      <c r="H39" s="46"/>
      <c r="I39" s="46"/>
      <c r="J39" s="46"/>
      <c r="K39" s="46"/>
    </row>
    <row r="40" spans="1:11" hidden="1" x14ac:dyDescent="0.2">
      <c r="A40" s="64" t="s">
        <v>42</v>
      </c>
      <c r="B40" s="5"/>
      <c r="C40" s="5"/>
      <c r="D40" s="5"/>
      <c r="E40" s="5"/>
      <c r="F40" s="5"/>
      <c r="G40" s="46"/>
      <c r="H40" s="46"/>
      <c r="I40" s="46"/>
      <c r="J40" s="46"/>
      <c r="K40" s="46"/>
    </row>
    <row r="41" spans="1:11" hidden="1" x14ac:dyDescent="0.2">
      <c r="A41" s="64" t="s">
        <v>43</v>
      </c>
      <c r="B41" s="5"/>
      <c r="C41" s="5"/>
      <c r="D41" s="5"/>
      <c r="E41" s="5"/>
      <c r="F41" s="5"/>
      <c r="G41" s="46"/>
      <c r="H41" s="46"/>
      <c r="I41" s="46"/>
      <c r="J41" s="46"/>
      <c r="K41" s="46"/>
    </row>
    <row r="42" spans="1:11" hidden="1" x14ac:dyDescent="0.2">
      <c r="A42" s="64" t="s">
        <v>44</v>
      </c>
      <c r="B42" s="5"/>
      <c r="C42" s="5"/>
      <c r="D42" s="5"/>
      <c r="E42" s="5"/>
      <c r="F42" s="5"/>
      <c r="G42" s="46"/>
      <c r="H42" s="46"/>
      <c r="I42" s="46"/>
      <c r="J42" s="46"/>
      <c r="K42" s="46"/>
    </row>
    <row r="43" spans="1:11" hidden="1" x14ac:dyDescent="0.2">
      <c r="A43" s="64" t="s">
        <v>45</v>
      </c>
      <c r="B43" s="5"/>
      <c r="C43" s="5"/>
      <c r="D43" s="5"/>
      <c r="E43" s="5"/>
      <c r="F43" s="5"/>
      <c r="G43" s="46"/>
      <c r="H43" s="46"/>
      <c r="I43" s="46"/>
      <c r="J43" s="46"/>
      <c r="K43" s="46"/>
    </row>
    <row r="44" spans="1:11" hidden="1" x14ac:dyDescent="0.2">
      <c r="A44" s="64" t="s">
        <v>46</v>
      </c>
      <c r="B44" s="5"/>
      <c r="C44" s="5"/>
      <c r="D44" s="5"/>
      <c r="E44" s="5"/>
      <c r="F44" s="5"/>
      <c r="G44" s="46"/>
      <c r="H44" s="46"/>
      <c r="I44" s="46"/>
      <c r="J44" s="46"/>
      <c r="K44" s="46"/>
    </row>
    <row r="45" spans="1:11" hidden="1" x14ac:dyDescent="0.2">
      <c r="A45" s="81" t="s">
        <v>47</v>
      </c>
      <c r="B45" s="79"/>
      <c r="C45" s="79"/>
      <c r="D45" s="79"/>
      <c r="E45" s="79"/>
      <c r="F45" s="79"/>
      <c r="G45" s="46"/>
      <c r="H45" s="46"/>
      <c r="I45" s="46"/>
      <c r="J45" s="46"/>
      <c r="K45" s="46"/>
    </row>
    <row r="46" spans="1:11" hidden="1" x14ac:dyDescent="0.2">
      <c r="A46" s="79" t="s">
        <v>48</v>
      </c>
      <c r="B46" s="79"/>
      <c r="C46" s="79"/>
      <c r="D46" s="79"/>
      <c r="E46" s="79"/>
      <c r="F46" s="79"/>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98" t="s">
        <v>49</v>
      </c>
      <c r="B48" s="79"/>
      <c r="C48" s="79"/>
      <c r="D48" s="79"/>
      <c r="E48" s="79"/>
      <c r="F48" s="79"/>
      <c r="G48" s="46"/>
      <c r="H48" s="46"/>
      <c r="I48" s="46"/>
      <c r="J48" s="46"/>
      <c r="K48" s="46"/>
    </row>
    <row r="49" spans="1:11" ht="25.5" hidden="1" x14ac:dyDescent="0.2">
      <c r="A49" s="98" t="s">
        <v>50</v>
      </c>
      <c r="B49" s="79"/>
      <c r="C49" s="79"/>
      <c r="D49" s="79"/>
      <c r="E49" s="79"/>
      <c r="F49" s="79"/>
      <c r="G49" s="46"/>
      <c r="H49" s="46"/>
      <c r="I49" s="46"/>
      <c r="J49" s="46"/>
      <c r="K49" s="46"/>
    </row>
    <row r="50" spans="1:11" ht="25.5" hidden="1" x14ac:dyDescent="0.2">
      <c r="A50" s="99" t="s">
        <v>51</v>
      </c>
      <c r="B50" s="5"/>
      <c r="C50" s="5"/>
      <c r="D50" s="5"/>
      <c r="E50" s="5"/>
      <c r="F50" s="5"/>
      <c r="G50" s="46"/>
      <c r="H50" s="46"/>
      <c r="I50" s="46"/>
      <c r="J50" s="46"/>
      <c r="K50" s="46"/>
    </row>
    <row r="51" spans="1:11" ht="25.5" hidden="1" x14ac:dyDescent="0.2">
      <c r="A51" s="99" t="s">
        <v>52</v>
      </c>
      <c r="B51" s="5"/>
      <c r="C51" s="5"/>
      <c r="D51" s="5"/>
      <c r="E51" s="5"/>
      <c r="F51" s="5"/>
      <c r="G51" s="46"/>
      <c r="H51" s="46"/>
      <c r="I51" s="46"/>
      <c r="J51" s="46"/>
      <c r="K51" s="46"/>
    </row>
    <row r="52" spans="1:11" ht="38.25" hidden="1" x14ac:dyDescent="0.2">
      <c r="A52" s="99" t="s">
        <v>53</v>
      </c>
      <c r="B52" s="89"/>
      <c r="C52" s="89"/>
      <c r="D52" s="97"/>
      <c r="E52" s="66"/>
      <c r="F52" s="66"/>
      <c r="G52" s="46"/>
      <c r="H52" s="46"/>
      <c r="I52" s="46"/>
      <c r="J52" s="46"/>
      <c r="K52" s="46"/>
    </row>
    <row r="53" spans="1:11" hidden="1" x14ac:dyDescent="0.2">
      <c r="A53" s="94" t="s">
        <v>54</v>
      </c>
      <c r="B53" s="95"/>
      <c r="C53" s="95"/>
      <c r="D53" s="88"/>
      <c r="E53" s="67"/>
      <c r="F53" s="67" t="b">
        <v>1</v>
      </c>
      <c r="G53" s="46"/>
      <c r="H53" s="46"/>
      <c r="I53" s="46"/>
      <c r="J53" s="46"/>
      <c r="K53" s="46"/>
    </row>
    <row r="54" spans="1:11" hidden="1" x14ac:dyDescent="0.2">
      <c r="A54" s="96" t="s">
        <v>55</v>
      </c>
      <c r="B54" s="94"/>
      <c r="C54" s="94"/>
      <c r="D54" s="94"/>
      <c r="E54" s="67"/>
      <c r="F54" s="67" t="b">
        <v>0</v>
      </c>
      <c r="G54" s="46"/>
      <c r="H54" s="46"/>
      <c r="I54" s="46"/>
      <c r="J54" s="46"/>
      <c r="K54" s="46"/>
    </row>
    <row r="55" spans="1:11" hidden="1" x14ac:dyDescent="0.2">
      <c r="A55" s="100"/>
      <c r="B55" s="90">
        <f>COUNT(Travel!B12:B21)</f>
        <v>0</v>
      </c>
      <c r="C55" s="90"/>
      <c r="D55" s="90">
        <f>COUNTIF(Travel!D12:D21,"*")</f>
        <v>0</v>
      </c>
      <c r="E55" s="91"/>
      <c r="F55" s="91" t="b">
        <f>MIN(B55,D55)=MAX(B55,D55)</f>
        <v>1</v>
      </c>
      <c r="G55" s="46"/>
      <c r="H55" s="46"/>
      <c r="I55" s="46"/>
      <c r="J55" s="46"/>
      <c r="K55" s="46"/>
    </row>
    <row r="56" spans="1:11" hidden="1" x14ac:dyDescent="0.2">
      <c r="A56" s="100" t="s">
        <v>56</v>
      </c>
      <c r="B56" s="90">
        <f>COUNT(Travel!B26:B75)</f>
        <v>48</v>
      </c>
      <c r="C56" s="90"/>
      <c r="D56" s="90">
        <f>COUNTIF(Travel!D26:D75,"*")</f>
        <v>48</v>
      </c>
      <c r="E56" s="91"/>
      <c r="F56" s="91" t="b">
        <f>MIN(B56,D56)=MAX(B56,D56)</f>
        <v>1</v>
      </c>
    </row>
    <row r="57" spans="1:11" hidden="1" x14ac:dyDescent="0.2">
      <c r="A57" s="101"/>
      <c r="B57" s="90">
        <f>COUNT(Travel!B80:B91)</f>
        <v>10</v>
      </c>
      <c r="C57" s="90"/>
      <c r="D57" s="90">
        <f>COUNTIF(Travel!D80:D91,"*")</f>
        <v>10</v>
      </c>
      <c r="E57" s="91"/>
      <c r="F57" s="91" t="b">
        <f>MIN(B57,D57)=MAX(B57,D57)</f>
        <v>1</v>
      </c>
    </row>
    <row r="58" spans="1:11" hidden="1" x14ac:dyDescent="0.2">
      <c r="A58" s="102" t="s">
        <v>57</v>
      </c>
      <c r="B58" s="92">
        <f>COUNT(Hospitality!B11:B24)</f>
        <v>0</v>
      </c>
      <c r="C58" s="92"/>
      <c r="D58" s="92">
        <f>COUNTIF(Hospitality!D11:D24,"*")</f>
        <v>0</v>
      </c>
      <c r="E58" s="93"/>
      <c r="F58" s="93" t="b">
        <f>MIN(B58,D58)=MAX(B58,D58)</f>
        <v>1</v>
      </c>
    </row>
    <row r="59" spans="1:11" hidden="1" x14ac:dyDescent="0.2">
      <c r="A59" s="103" t="s">
        <v>58</v>
      </c>
      <c r="B59" s="91">
        <f>COUNT('All other expenses'!B11:B24)</f>
        <v>1</v>
      </c>
      <c r="C59" s="91"/>
      <c r="D59" s="91">
        <f>COUNTIF('All other expenses'!D11:D24,"*")</f>
        <v>1</v>
      </c>
      <c r="E59" s="91"/>
      <c r="F59" s="91" t="b">
        <f>MIN(B59,D59)=MAX(B59,D59)</f>
        <v>1</v>
      </c>
    </row>
    <row r="60" spans="1:11" hidden="1" x14ac:dyDescent="0.2">
      <c r="A60" s="102" t="s">
        <v>59</v>
      </c>
      <c r="B60" s="92">
        <f>COUNTIF('Gifts and benefits'!B11:B197,"*")</f>
        <v>184</v>
      </c>
      <c r="C60" s="92">
        <f>COUNTIF('Gifts and benefits'!C11:C197,"*")</f>
        <v>182</v>
      </c>
      <c r="D60" s="92"/>
      <c r="E60" s="92">
        <f>COUNTA('Gifts and benefits'!E11:E197)</f>
        <v>182</v>
      </c>
      <c r="F60" s="93" t="b">
        <f>MIN(B60,C60,E60)=MAX(B60,C60,E60)</f>
        <v>0</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149"/>
  <sheetViews>
    <sheetView topLeftCell="A73" zoomScaleNormal="100" workbookViewId="0">
      <selection activeCell="C120" sqref="C1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46" t="s">
        <v>60</v>
      </c>
      <c r="B1" s="146"/>
      <c r="C1" s="146"/>
      <c r="D1" s="146"/>
      <c r="E1" s="146"/>
      <c r="F1" s="46"/>
    </row>
    <row r="2" spans="1:6" ht="21" customHeight="1" x14ac:dyDescent="0.2">
      <c r="A2" s="4" t="s">
        <v>3</v>
      </c>
      <c r="B2" s="149" t="str">
        <f>'Summary and sign-off'!B2:F2</f>
        <v>Ministry of Health</v>
      </c>
      <c r="C2" s="149"/>
      <c r="D2" s="149"/>
      <c r="E2" s="149"/>
      <c r="F2" s="46"/>
    </row>
    <row r="3" spans="1:6" ht="21" customHeight="1" x14ac:dyDescent="0.2">
      <c r="A3" s="4" t="s">
        <v>61</v>
      </c>
      <c r="B3" s="149" t="str">
        <f>'Summary and sign-off'!B3:F3</f>
        <v>Dr Ashley Bloomfield</v>
      </c>
      <c r="C3" s="149"/>
      <c r="D3" s="149"/>
      <c r="E3" s="149"/>
      <c r="F3" s="46"/>
    </row>
    <row r="4" spans="1:6" ht="21" customHeight="1" x14ac:dyDescent="0.2">
      <c r="A4" s="4" t="s">
        <v>62</v>
      </c>
      <c r="B4" s="149">
        <f>'Summary and sign-off'!B4:F4</f>
        <v>44013</v>
      </c>
      <c r="C4" s="149"/>
      <c r="D4" s="149"/>
      <c r="E4" s="149"/>
      <c r="F4" s="46"/>
    </row>
    <row r="5" spans="1:6" ht="21" customHeight="1" x14ac:dyDescent="0.2">
      <c r="A5" s="4" t="s">
        <v>63</v>
      </c>
      <c r="B5" s="149">
        <f>'Summary and sign-off'!B5:F5</f>
        <v>44377</v>
      </c>
      <c r="C5" s="149"/>
      <c r="D5" s="149"/>
      <c r="E5" s="149"/>
      <c r="F5" s="46"/>
    </row>
    <row r="6" spans="1:6" ht="21" customHeight="1" x14ac:dyDescent="0.2">
      <c r="A6" s="4" t="s">
        <v>64</v>
      </c>
      <c r="B6" s="144" t="s">
        <v>31</v>
      </c>
      <c r="C6" s="144"/>
      <c r="D6" s="144"/>
      <c r="E6" s="144"/>
      <c r="F6" s="46"/>
    </row>
    <row r="7" spans="1:6" ht="21" customHeight="1" x14ac:dyDescent="0.2">
      <c r="A7" s="4" t="s">
        <v>7</v>
      </c>
      <c r="B7" s="144" t="s">
        <v>34</v>
      </c>
      <c r="C7" s="144"/>
      <c r="D7" s="144"/>
      <c r="E7" s="144"/>
      <c r="F7" s="46"/>
    </row>
    <row r="8" spans="1:6" ht="36" customHeight="1" x14ac:dyDescent="0.2">
      <c r="A8" s="152" t="s">
        <v>65</v>
      </c>
      <c r="B8" s="153"/>
      <c r="C8" s="153"/>
      <c r="D8" s="153"/>
      <c r="E8" s="153"/>
      <c r="F8" s="22"/>
    </row>
    <row r="9" spans="1:6" ht="36" customHeight="1" x14ac:dyDescent="0.2">
      <c r="A9" s="154" t="s">
        <v>66</v>
      </c>
      <c r="B9" s="155"/>
      <c r="C9" s="155"/>
      <c r="D9" s="155"/>
      <c r="E9" s="155"/>
      <c r="F9" s="22"/>
    </row>
    <row r="10" spans="1:6" ht="24.75" customHeight="1" x14ac:dyDescent="0.2">
      <c r="A10" s="151" t="s">
        <v>67</v>
      </c>
      <c r="B10" s="156"/>
      <c r="C10" s="151"/>
      <c r="D10" s="151"/>
      <c r="E10" s="151"/>
      <c r="F10" s="47"/>
    </row>
    <row r="11" spans="1:6" ht="27" customHeight="1" x14ac:dyDescent="0.2">
      <c r="A11" s="35" t="s">
        <v>68</v>
      </c>
      <c r="B11" s="35" t="s">
        <v>69</v>
      </c>
      <c r="C11" s="35" t="s">
        <v>70</v>
      </c>
      <c r="D11" s="35" t="s">
        <v>71</v>
      </c>
      <c r="E11" s="35" t="s">
        <v>72</v>
      </c>
      <c r="F11" s="48"/>
    </row>
    <row r="12" spans="1:6" s="68" customFormat="1" hidden="1" x14ac:dyDescent="0.2">
      <c r="A12" s="111"/>
      <c r="B12" s="112"/>
      <c r="C12" s="113"/>
      <c r="D12" s="113"/>
      <c r="E12" s="114"/>
      <c r="F12" s="1"/>
    </row>
    <row r="13" spans="1:6" s="68" customFormat="1" x14ac:dyDescent="0.2">
      <c r="A13" s="168" t="s">
        <v>499</v>
      </c>
      <c r="B13" s="130"/>
      <c r="C13" s="131"/>
      <c r="D13" s="131"/>
      <c r="E13" s="132"/>
      <c r="F13" s="1"/>
    </row>
    <row r="14" spans="1:6" s="68" customFormat="1" x14ac:dyDescent="0.2">
      <c r="A14" s="129"/>
      <c r="B14" s="130"/>
      <c r="C14" s="131"/>
      <c r="D14" s="131"/>
      <c r="E14" s="132"/>
      <c r="F14" s="1"/>
    </row>
    <row r="15" spans="1:6" s="68" customFormat="1" x14ac:dyDescent="0.2">
      <c r="A15" s="129"/>
      <c r="B15" s="130"/>
      <c r="C15" s="131"/>
      <c r="D15" s="131"/>
      <c r="E15" s="132"/>
      <c r="F15" s="1"/>
    </row>
    <row r="16" spans="1:6" s="68" customFormat="1" x14ac:dyDescent="0.2">
      <c r="A16" s="129"/>
      <c r="B16" s="130"/>
      <c r="C16" s="131"/>
      <c r="D16" s="131"/>
      <c r="E16" s="132"/>
      <c r="F16" s="1"/>
    </row>
    <row r="17" spans="1:6" s="68" customFormat="1" x14ac:dyDescent="0.2">
      <c r="A17" s="129"/>
      <c r="B17" s="130"/>
      <c r="C17" s="131"/>
      <c r="D17" s="131"/>
      <c r="E17" s="132"/>
      <c r="F17" s="1"/>
    </row>
    <row r="18" spans="1:6" s="68" customFormat="1" ht="12.75" customHeight="1" x14ac:dyDescent="0.2">
      <c r="A18" s="129"/>
      <c r="B18" s="130"/>
      <c r="C18" s="131"/>
      <c r="D18" s="131"/>
      <c r="E18" s="132"/>
      <c r="F18" s="1"/>
    </row>
    <row r="19" spans="1:6" s="68" customFormat="1" x14ac:dyDescent="0.2">
      <c r="A19" s="133"/>
      <c r="B19" s="130"/>
      <c r="C19" s="131"/>
      <c r="D19" s="131"/>
      <c r="E19" s="132"/>
      <c r="F19" s="1"/>
    </row>
    <row r="20" spans="1:6" s="68" customFormat="1" x14ac:dyDescent="0.2">
      <c r="A20" s="133"/>
      <c r="B20" s="130"/>
      <c r="C20" s="131"/>
      <c r="D20" s="131"/>
      <c r="E20" s="132"/>
      <c r="F20" s="1"/>
    </row>
    <row r="21" spans="1:6" s="68" customFormat="1" hidden="1" x14ac:dyDescent="0.2">
      <c r="A21" s="120"/>
      <c r="B21" s="121"/>
      <c r="C21" s="122"/>
      <c r="D21" s="122"/>
      <c r="E21" s="123"/>
      <c r="F21" s="1"/>
    </row>
    <row r="22" spans="1:6" ht="19.5" customHeight="1" x14ac:dyDescent="0.2">
      <c r="A22" s="86" t="s">
        <v>73</v>
      </c>
      <c r="B22" s="87">
        <f>SUM(B12:B21)</f>
        <v>0</v>
      </c>
      <c r="C22" s="140" t="str">
        <f>IF(SUBTOTAL(3,B12:B21)=SUBTOTAL(103,B12:B21),'Summary and sign-off'!$A$48,'Summary and sign-off'!$A$49)</f>
        <v>Check - there are no hidden rows with data</v>
      </c>
      <c r="D22" s="150" t="str">
        <f>IF('Summary and sign-off'!F55='Summary and sign-off'!F54,'Summary and sign-off'!A51,'Summary and sign-off'!A50)</f>
        <v>Check - each entry provides sufficient information</v>
      </c>
      <c r="E22" s="150"/>
      <c r="F22" s="46"/>
    </row>
    <row r="23" spans="1:6" ht="10.5" customHeight="1" x14ac:dyDescent="0.2">
      <c r="A23" s="27"/>
      <c r="B23" s="22"/>
      <c r="C23" s="27"/>
      <c r="D23" s="27"/>
      <c r="E23" s="27"/>
      <c r="F23" s="27"/>
    </row>
    <row r="24" spans="1:6" ht="24.75" customHeight="1" x14ac:dyDescent="0.2">
      <c r="A24" s="151" t="s">
        <v>74</v>
      </c>
      <c r="B24" s="151"/>
      <c r="C24" s="151"/>
      <c r="D24" s="151"/>
      <c r="E24" s="151"/>
      <c r="F24" s="47"/>
    </row>
    <row r="25" spans="1:6" ht="27" customHeight="1" x14ac:dyDescent="0.2">
      <c r="A25" s="35" t="s">
        <v>68</v>
      </c>
      <c r="B25" s="35" t="s">
        <v>13</v>
      </c>
      <c r="C25" s="35" t="s">
        <v>75</v>
      </c>
      <c r="D25" s="35" t="s">
        <v>71</v>
      </c>
      <c r="E25" s="35" t="s">
        <v>72</v>
      </c>
      <c r="F25" s="48"/>
    </row>
    <row r="26" spans="1:6" s="68" customFormat="1" hidden="1" x14ac:dyDescent="0.2">
      <c r="A26" s="111"/>
      <c r="B26" s="112"/>
      <c r="C26" s="113"/>
      <c r="D26" s="113"/>
      <c r="E26" s="114"/>
      <c r="F26" s="1"/>
    </row>
    <row r="27" spans="1:6" s="68" customFormat="1" ht="38.25" x14ac:dyDescent="0.2">
      <c r="A27" s="111"/>
      <c r="B27" s="112"/>
      <c r="C27" s="169" t="s">
        <v>480</v>
      </c>
      <c r="D27" s="113"/>
      <c r="E27" s="114"/>
      <c r="F27" s="1"/>
    </row>
    <row r="28" spans="1:6" s="68" customFormat="1" x14ac:dyDescent="0.2">
      <c r="A28" s="168">
        <v>44041</v>
      </c>
      <c r="B28" s="130">
        <v>209</v>
      </c>
      <c r="C28" s="131" t="s">
        <v>500</v>
      </c>
      <c r="D28" s="131" t="s">
        <v>135</v>
      </c>
      <c r="E28" s="132" t="s">
        <v>132</v>
      </c>
      <c r="F28" s="1"/>
    </row>
    <row r="29" spans="1:6" s="68" customFormat="1" x14ac:dyDescent="0.2">
      <c r="A29" s="168">
        <f>A28</f>
        <v>44041</v>
      </c>
      <c r="B29" s="130">
        <v>47</v>
      </c>
      <c r="C29" s="131" t="s">
        <v>500</v>
      </c>
      <c r="D29" s="131" t="s">
        <v>481</v>
      </c>
      <c r="E29" s="132" t="s">
        <v>132</v>
      </c>
      <c r="F29" s="1"/>
    </row>
    <row r="30" spans="1:6" s="68" customFormat="1" x14ac:dyDescent="0.2">
      <c r="A30" s="168">
        <f>A29</f>
        <v>44041</v>
      </c>
      <c r="B30" s="130">
        <v>12</v>
      </c>
      <c r="C30" s="131" t="s">
        <v>500</v>
      </c>
      <c r="D30" s="131" t="s">
        <v>482</v>
      </c>
      <c r="E30" s="132" t="s">
        <v>132</v>
      </c>
      <c r="F30" s="1"/>
    </row>
    <row r="31" spans="1:6" s="68" customFormat="1" x14ac:dyDescent="0.2">
      <c r="A31" s="168">
        <v>44053</v>
      </c>
      <c r="B31" s="130">
        <v>294</v>
      </c>
      <c r="C31" s="131" t="s">
        <v>483</v>
      </c>
      <c r="D31" s="131" t="s">
        <v>135</v>
      </c>
      <c r="E31" s="132" t="s">
        <v>484</v>
      </c>
      <c r="F31" s="1"/>
    </row>
    <row r="32" spans="1:6" s="68" customFormat="1" x14ac:dyDescent="0.2">
      <c r="A32" s="168">
        <f>A31</f>
        <v>44053</v>
      </c>
      <c r="B32" s="130">
        <v>32.92</v>
      </c>
      <c r="C32" s="131" t="str">
        <f>C31</f>
        <v>Hawkes Bay DHB Chief Executive powhiri</v>
      </c>
      <c r="D32" s="131" t="s">
        <v>485</v>
      </c>
      <c r="E32" s="132" t="s">
        <v>479</v>
      </c>
      <c r="F32" s="1"/>
    </row>
    <row r="33" spans="1:6" s="68" customFormat="1" x14ac:dyDescent="0.2">
      <c r="A33" s="168">
        <f>A32</f>
        <v>44053</v>
      </c>
      <c r="B33" s="130">
        <v>5</v>
      </c>
      <c r="C33" s="131" t="s">
        <v>483</v>
      </c>
      <c r="D33" s="131" t="s">
        <v>482</v>
      </c>
      <c r="E33" s="132" t="s">
        <v>484</v>
      </c>
      <c r="F33" s="1"/>
    </row>
    <row r="34" spans="1:6" s="68" customFormat="1" x14ac:dyDescent="0.2">
      <c r="A34" s="168">
        <v>44070</v>
      </c>
      <c r="B34" s="130">
        <v>443</v>
      </c>
      <c r="C34" s="131" t="s">
        <v>501</v>
      </c>
      <c r="D34" s="131" t="s">
        <v>135</v>
      </c>
      <c r="E34" s="132" t="s">
        <v>133</v>
      </c>
      <c r="F34" s="1"/>
    </row>
    <row r="35" spans="1:6" s="68" customFormat="1" x14ac:dyDescent="0.2">
      <c r="A35" s="168">
        <f>A34</f>
        <v>44070</v>
      </c>
      <c r="B35" s="130">
        <v>38.33</v>
      </c>
      <c r="C35" s="131" t="s">
        <v>501</v>
      </c>
      <c r="D35" s="131" t="s">
        <v>485</v>
      </c>
      <c r="E35" s="132" t="s">
        <v>133</v>
      </c>
      <c r="F35" s="1"/>
    </row>
    <row r="36" spans="1:6" s="68" customFormat="1" x14ac:dyDescent="0.2">
      <c r="A36" s="168">
        <f>A35</f>
        <v>44070</v>
      </c>
      <c r="B36" s="130">
        <v>29.68</v>
      </c>
      <c r="C36" s="131" t="s">
        <v>501</v>
      </c>
      <c r="D36" s="131" t="s">
        <v>485</v>
      </c>
      <c r="E36" s="132" t="s">
        <v>133</v>
      </c>
      <c r="F36" s="1"/>
    </row>
    <row r="37" spans="1:6" s="68" customFormat="1" x14ac:dyDescent="0.2">
      <c r="A37" s="168">
        <f>A36</f>
        <v>44070</v>
      </c>
      <c r="B37" s="130">
        <v>5</v>
      </c>
      <c r="C37" s="131" t="s">
        <v>501</v>
      </c>
      <c r="D37" s="131" t="s">
        <v>486</v>
      </c>
      <c r="E37" s="132" t="s">
        <v>133</v>
      </c>
      <c r="F37" s="1"/>
    </row>
    <row r="38" spans="1:6" s="68" customFormat="1" ht="25.5" x14ac:dyDescent="0.2">
      <c r="A38" s="168">
        <v>44095</v>
      </c>
      <c r="B38" s="130">
        <v>433</v>
      </c>
      <c r="C38" s="131" t="s">
        <v>502</v>
      </c>
      <c r="D38" s="131" t="s">
        <v>135</v>
      </c>
      <c r="E38" s="132" t="s">
        <v>132</v>
      </c>
      <c r="F38" s="1"/>
    </row>
    <row r="39" spans="1:6" s="68" customFormat="1" ht="25.5" x14ac:dyDescent="0.2">
      <c r="A39" s="168">
        <f>A38</f>
        <v>44095</v>
      </c>
      <c r="B39" s="130">
        <v>5</v>
      </c>
      <c r="C39" s="131" t="s">
        <v>502</v>
      </c>
      <c r="D39" s="131" t="s">
        <v>482</v>
      </c>
      <c r="E39" s="132" t="s">
        <v>132</v>
      </c>
      <c r="F39" s="1"/>
    </row>
    <row r="40" spans="1:6" s="68" customFormat="1" x14ac:dyDescent="0.2">
      <c r="A40" s="168">
        <v>44120</v>
      </c>
      <c r="B40" s="130">
        <v>296</v>
      </c>
      <c r="C40" s="131" t="s">
        <v>503</v>
      </c>
      <c r="D40" s="131" t="s">
        <v>135</v>
      </c>
      <c r="E40" s="132" t="s">
        <v>132</v>
      </c>
      <c r="F40" s="1"/>
    </row>
    <row r="41" spans="1:6" s="68" customFormat="1" x14ac:dyDescent="0.2">
      <c r="A41" s="168">
        <f>A40</f>
        <v>44120</v>
      </c>
      <c r="B41" s="130">
        <v>47</v>
      </c>
      <c r="C41" s="131" t="str">
        <f>C40</f>
        <v xml:space="preserve">Speaking at Counties Manuakau for Health Research </v>
      </c>
      <c r="D41" s="131" t="s">
        <v>481</v>
      </c>
      <c r="E41" s="132" t="s">
        <v>132</v>
      </c>
      <c r="F41" s="1"/>
    </row>
    <row r="42" spans="1:6" s="68" customFormat="1" x14ac:dyDescent="0.2">
      <c r="A42" s="168">
        <f>A41</f>
        <v>44120</v>
      </c>
      <c r="B42" s="130">
        <v>12</v>
      </c>
      <c r="C42" s="131" t="str">
        <f>C41</f>
        <v xml:space="preserve">Speaking at Counties Manuakau for Health Research </v>
      </c>
      <c r="D42" s="131" t="s">
        <v>482</v>
      </c>
      <c r="E42" s="132" t="s">
        <v>132</v>
      </c>
      <c r="F42" s="1"/>
    </row>
    <row r="43" spans="1:6" s="68" customFormat="1" ht="25.5" x14ac:dyDescent="0.2">
      <c r="A43" s="168" t="s">
        <v>487</v>
      </c>
      <c r="B43" s="130">
        <v>225</v>
      </c>
      <c r="C43" s="131" t="s">
        <v>504</v>
      </c>
      <c r="D43" s="131" t="s">
        <v>135</v>
      </c>
      <c r="E43" s="132" t="s">
        <v>132</v>
      </c>
      <c r="F43" s="1"/>
    </row>
    <row r="44" spans="1:6" s="68" customFormat="1" ht="25.5" x14ac:dyDescent="0.2">
      <c r="A44" s="168" t="str">
        <f>A43</f>
        <v>30-31 October 2020</v>
      </c>
      <c r="B44" s="130">
        <v>191</v>
      </c>
      <c r="C44" s="131" t="str">
        <f>C43</f>
        <v>Speaker at Australasian Society of Infectious Diseases &amp; Green Lane Research &amp; Education Fund</v>
      </c>
      <c r="D44" s="131" t="s">
        <v>488</v>
      </c>
      <c r="E44" s="132" t="s">
        <v>132</v>
      </c>
      <c r="F44" s="1"/>
    </row>
    <row r="45" spans="1:6" s="68" customFormat="1" ht="25.5" x14ac:dyDescent="0.2">
      <c r="A45" s="168" t="str">
        <f>A44</f>
        <v>30-31 October 2020</v>
      </c>
      <c r="B45" s="130">
        <v>93</v>
      </c>
      <c r="C45" s="131" t="str">
        <f>C44</f>
        <v>Speaker at Australasian Society of Infectious Diseases &amp; Green Lane Research &amp; Education Fund</v>
      </c>
      <c r="D45" s="131" t="s">
        <v>481</v>
      </c>
      <c r="E45" s="132" t="s">
        <v>132</v>
      </c>
      <c r="F45" s="1"/>
    </row>
    <row r="46" spans="1:6" s="68" customFormat="1" ht="25.5" x14ac:dyDescent="0.2">
      <c r="A46" s="168" t="str">
        <f>A45</f>
        <v>30-31 October 2020</v>
      </c>
      <c r="B46" s="130">
        <v>39</v>
      </c>
      <c r="C46" s="131" t="str">
        <f>C45</f>
        <v>Speaker at Australasian Society of Infectious Diseases &amp; Green Lane Research &amp; Education Fund</v>
      </c>
      <c r="D46" s="131" t="s">
        <v>482</v>
      </c>
      <c r="E46" s="132" t="s">
        <v>132</v>
      </c>
      <c r="F46" s="1"/>
    </row>
    <row r="47" spans="1:6" s="68" customFormat="1" x14ac:dyDescent="0.2">
      <c r="A47" s="168">
        <v>44140</v>
      </c>
      <c r="B47" s="130">
        <v>506</v>
      </c>
      <c r="C47" s="131" t="s">
        <v>505</v>
      </c>
      <c r="D47" s="131" t="s">
        <v>135</v>
      </c>
      <c r="E47" s="132" t="s">
        <v>132</v>
      </c>
      <c r="F47" s="1"/>
    </row>
    <row r="48" spans="1:6" s="68" customFormat="1" x14ac:dyDescent="0.2">
      <c r="A48" s="168">
        <f>A47</f>
        <v>44140</v>
      </c>
      <c r="B48" s="130">
        <v>65</v>
      </c>
      <c r="C48" s="131" t="str">
        <f>C47</f>
        <v>Speaking at Public Relations Institute of NZ</v>
      </c>
      <c r="D48" s="131" t="s">
        <v>482</v>
      </c>
      <c r="E48" s="132" t="s">
        <v>132</v>
      </c>
      <c r="F48" s="1"/>
    </row>
    <row r="49" spans="1:6" s="68" customFormat="1" x14ac:dyDescent="0.2">
      <c r="A49" s="168">
        <v>44141</v>
      </c>
      <c r="B49" s="130">
        <v>187</v>
      </c>
      <c r="C49" s="131" t="s">
        <v>506</v>
      </c>
      <c r="D49" s="131" t="s">
        <v>135</v>
      </c>
      <c r="E49" s="132" t="s">
        <v>133</v>
      </c>
      <c r="F49" s="1"/>
    </row>
    <row r="50" spans="1:6" s="68" customFormat="1" x14ac:dyDescent="0.2">
      <c r="A50" s="168">
        <f>A49</f>
        <v>44141</v>
      </c>
      <c r="B50" s="130">
        <v>5</v>
      </c>
      <c r="C50" s="131" t="str">
        <f>C49</f>
        <v>Visit to Canterbury DHB, Hospital tour, meet with Clinical leaders and PHO visit</v>
      </c>
      <c r="D50" s="131" t="s">
        <v>482</v>
      </c>
      <c r="E50" s="132" t="s">
        <v>133</v>
      </c>
      <c r="F50" s="1"/>
    </row>
    <row r="51" spans="1:6" s="68" customFormat="1" x14ac:dyDescent="0.2">
      <c r="A51" s="168">
        <f>A50</f>
        <v>44141</v>
      </c>
      <c r="B51" s="130">
        <v>38.83</v>
      </c>
      <c r="C51" s="131" t="str">
        <f>C50</f>
        <v>Visit to Canterbury DHB, Hospital tour, meet with Clinical leaders and PHO visit</v>
      </c>
      <c r="D51" s="131" t="s">
        <v>485</v>
      </c>
      <c r="E51" s="132" t="s">
        <v>133</v>
      </c>
      <c r="F51" s="1"/>
    </row>
    <row r="52" spans="1:6" s="68" customFormat="1" x14ac:dyDescent="0.2">
      <c r="A52" s="168">
        <f>A51</f>
        <v>44141</v>
      </c>
      <c r="B52" s="130">
        <v>29.68</v>
      </c>
      <c r="C52" s="131" t="str">
        <f>C51</f>
        <v>Visit to Canterbury DHB, Hospital tour, meet with Clinical leaders and PHO visit</v>
      </c>
      <c r="D52" s="131" t="s">
        <v>485</v>
      </c>
      <c r="E52" s="132" t="s">
        <v>133</v>
      </c>
      <c r="F52" s="1"/>
    </row>
    <row r="53" spans="1:6" s="68" customFormat="1" x14ac:dyDescent="0.2">
      <c r="A53" s="168">
        <v>44162</v>
      </c>
      <c r="B53" s="130">
        <v>544</v>
      </c>
      <c r="C53" s="131" t="s">
        <v>489</v>
      </c>
      <c r="D53" s="131" t="s">
        <v>135</v>
      </c>
      <c r="E53" s="132" t="s">
        <v>133</v>
      </c>
      <c r="F53" s="1"/>
    </row>
    <row r="54" spans="1:6" s="68" customFormat="1" x14ac:dyDescent="0.2">
      <c r="A54" s="168">
        <f>A53</f>
        <v>44162</v>
      </c>
      <c r="B54" s="130">
        <v>5</v>
      </c>
      <c r="C54" s="131" t="str">
        <f>C53</f>
        <v>Accompany Minister Little with visit to Canterbury DHB</v>
      </c>
      <c r="D54" s="131" t="s">
        <v>135</v>
      </c>
      <c r="E54" s="132" t="s">
        <v>133</v>
      </c>
      <c r="F54" s="1"/>
    </row>
    <row r="55" spans="1:6" s="68" customFormat="1" x14ac:dyDescent="0.2">
      <c r="A55" s="168">
        <f>A54</f>
        <v>44162</v>
      </c>
      <c r="B55" s="130">
        <v>42.05</v>
      </c>
      <c r="C55" s="131" t="str">
        <f>C54</f>
        <v>Accompany Minister Little with visit to Canterbury DHB</v>
      </c>
      <c r="D55" s="131" t="s">
        <v>485</v>
      </c>
      <c r="E55" s="132" t="s">
        <v>133</v>
      </c>
      <c r="F55" s="1"/>
    </row>
    <row r="56" spans="1:6" s="68" customFormat="1" x14ac:dyDescent="0.2">
      <c r="A56" s="168">
        <v>44176</v>
      </c>
      <c r="B56" s="130">
        <v>466</v>
      </c>
      <c r="C56" s="131" t="s">
        <v>490</v>
      </c>
      <c r="D56" s="131" t="s">
        <v>135</v>
      </c>
      <c r="E56" s="132" t="s">
        <v>134</v>
      </c>
      <c r="F56" s="1"/>
    </row>
    <row r="57" spans="1:6" s="68" customFormat="1" x14ac:dyDescent="0.2">
      <c r="A57" s="168">
        <f>A56</f>
        <v>44176</v>
      </c>
      <c r="B57" s="130">
        <v>5</v>
      </c>
      <c r="C57" s="131" t="str">
        <f>C56</f>
        <v>Accompany Minister Little to opening of Ashburn Clinic</v>
      </c>
      <c r="D57" s="131" t="s">
        <v>482</v>
      </c>
      <c r="E57" s="132" t="s">
        <v>134</v>
      </c>
      <c r="F57" s="1"/>
    </row>
    <row r="58" spans="1:6" s="68" customFormat="1" x14ac:dyDescent="0.2">
      <c r="A58" s="168" t="s">
        <v>491</v>
      </c>
      <c r="B58" s="130">
        <v>210</v>
      </c>
      <c r="C58" s="131" t="s">
        <v>492</v>
      </c>
      <c r="D58" s="131" t="s">
        <v>135</v>
      </c>
      <c r="E58" s="132" t="s">
        <v>132</v>
      </c>
      <c r="F58" s="1"/>
    </row>
    <row r="59" spans="1:6" s="68" customFormat="1" x14ac:dyDescent="0.2">
      <c r="A59" s="168" t="str">
        <f>A58</f>
        <v>16-17 December 2020</v>
      </c>
      <c r="B59" s="130">
        <v>165</v>
      </c>
      <c r="C59" s="131" t="str">
        <f>C58</f>
        <v>Attend media announcement with Prime Minister and Minister Little</v>
      </c>
      <c r="D59" s="131" t="s">
        <v>488</v>
      </c>
      <c r="E59" s="132" t="s">
        <v>132</v>
      </c>
      <c r="F59" s="1"/>
    </row>
    <row r="60" spans="1:6" s="68" customFormat="1" x14ac:dyDescent="0.2">
      <c r="A60" s="168" t="str">
        <f>A59</f>
        <v>16-17 December 2020</v>
      </c>
      <c r="B60" s="130">
        <v>12</v>
      </c>
      <c r="C60" s="131" t="str">
        <f>C58</f>
        <v>Attend media announcement with Prime Minister and Minister Little</v>
      </c>
      <c r="D60" s="131" t="s">
        <v>482</v>
      </c>
      <c r="E60" s="132" t="s">
        <v>132</v>
      </c>
      <c r="F60" s="1"/>
    </row>
    <row r="61" spans="1:6" s="68" customFormat="1" x14ac:dyDescent="0.2">
      <c r="A61" s="168">
        <v>44181</v>
      </c>
      <c r="B61" s="130">
        <v>73.739999999999995</v>
      </c>
      <c r="C61" s="131" t="str">
        <f>C60</f>
        <v>Attend media announcement with Prime Minister and Minister Little</v>
      </c>
      <c r="D61" s="131" t="s">
        <v>485</v>
      </c>
      <c r="E61" s="132" t="s">
        <v>132</v>
      </c>
      <c r="F61" s="1"/>
    </row>
    <row r="62" spans="1:6" s="68" customFormat="1" x14ac:dyDescent="0.2">
      <c r="A62" s="168" t="s">
        <v>493</v>
      </c>
      <c r="B62" s="130">
        <v>509</v>
      </c>
      <c r="C62" s="131" t="s">
        <v>507</v>
      </c>
      <c r="D62" s="131" t="s">
        <v>135</v>
      </c>
      <c r="E62" s="132" t="s">
        <v>132</v>
      </c>
      <c r="F62" s="1"/>
    </row>
    <row r="63" spans="1:6" s="68" customFormat="1" x14ac:dyDescent="0.2">
      <c r="A63" s="168" t="str">
        <f>A62</f>
        <v>11-12 February 2021</v>
      </c>
      <c r="B63" s="130">
        <v>165</v>
      </c>
      <c r="C63" s="131" t="str">
        <f>C62</f>
        <v>Attend media announcement with Minister Hipkins</v>
      </c>
      <c r="D63" s="131" t="s">
        <v>488</v>
      </c>
      <c r="E63" s="132" t="s">
        <v>132</v>
      </c>
      <c r="F63" s="1"/>
    </row>
    <row r="64" spans="1:6" s="68" customFormat="1" x14ac:dyDescent="0.2">
      <c r="A64" s="168" t="str">
        <f>A63</f>
        <v>11-12 February 2021</v>
      </c>
      <c r="B64" s="130">
        <v>18</v>
      </c>
      <c r="C64" s="131" t="str">
        <f>C63</f>
        <v>Attend media announcement with Minister Hipkins</v>
      </c>
      <c r="D64" s="131" t="s">
        <v>482</v>
      </c>
      <c r="E64" s="132" t="s">
        <v>132</v>
      </c>
      <c r="F64" s="1"/>
    </row>
    <row r="65" spans="1:6" s="68" customFormat="1" x14ac:dyDescent="0.2">
      <c r="A65" s="168">
        <v>44247</v>
      </c>
      <c r="B65" s="130">
        <v>249</v>
      </c>
      <c r="C65" s="131" t="s">
        <v>494</v>
      </c>
      <c r="D65" s="131" t="s">
        <v>135</v>
      </c>
      <c r="E65" s="132" t="s">
        <v>132</v>
      </c>
      <c r="F65" s="1"/>
    </row>
    <row r="66" spans="1:6" s="68" customFormat="1" x14ac:dyDescent="0.2">
      <c r="A66" s="168">
        <v>44252</v>
      </c>
      <c r="B66" s="130">
        <v>311</v>
      </c>
      <c r="C66" s="131" t="s">
        <v>495</v>
      </c>
      <c r="D66" s="131" t="s">
        <v>135</v>
      </c>
      <c r="E66" s="132" t="s">
        <v>132</v>
      </c>
      <c r="F66" s="1"/>
    </row>
    <row r="67" spans="1:6" s="68" customFormat="1" x14ac:dyDescent="0.2">
      <c r="A67" s="168">
        <v>44295</v>
      </c>
      <c r="B67" s="130">
        <v>350</v>
      </c>
      <c r="C67" s="131" t="s">
        <v>496</v>
      </c>
      <c r="D67" s="131" t="s">
        <v>135</v>
      </c>
      <c r="E67" s="132" t="s">
        <v>132</v>
      </c>
      <c r="F67" s="1"/>
    </row>
    <row r="68" spans="1:6" s="68" customFormat="1" x14ac:dyDescent="0.2">
      <c r="A68" s="168">
        <v>44346</v>
      </c>
      <c r="B68" s="130">
        <v>223</v>
      </c>
      <c r="C68" s="131" t="s">
        <v>497</v>
      </c>
      <c r="D68" s="131" t="s">
        <v>135</v>
      </c>
      <c r="E68" s="132" t="s">
        <v>132</v>
      </c>
      <c r="F68" s="1"/>
    </row>
    <row r="69" spans="1:6" s="68" customFormat="1" x14ac:dyDescent="0.2">
      <c r="A69" s="168">
        <f>A68</f>
        <v>44346</v>
      </c>
      <c r="B69" s="130">
        <v>95</v>
      </c>
      <c r="C69" s="131" t="str">
        <f>C68</f>
        <v>Meetings in Auckland and attendance at alumni awards</v>
      </c>
      <c r="D69" s="131" t="s">
        <v>481</v>
      </c>
      <c r="E69" s="132" t="s">
        <v>132</v>
      </c>
      <c r="F69" s="1"/>
    </row>
    <row r="70" spans="1:6" s="68" customFormat="1" x14ac:dyDescent="0.2">
      <c r="A70" s="168">
        <f>A69</f>
        <v>44346</v>
      </c>
      <c r="B70" s="130">
        <v>7</v>
      </c>
      <c r="C70" s="131" t="str">
        <f>C68</f>
        <v>Meetings in Auckland and attendance at alumni awards</v>
      </c>
      <c r="D70" s="131" t="s">
        <v>482</v>
      </c>
      <c r="E70" s="132" t="s">
        <v>132</v>
      </c>
      <c r="F70" s="1"/>
    </row>
    <row r="71" spans="1:6" s="68" customFormat="1" x14ac:dyDescent="0.2">
      <c r="A71" s="168">
        <v>44364</v>
      </c>
      <c r="B71" s="130">
        <v>350</v>
      </c>
      <c r="C71" s="131" t="s">
        <v>498</v>
      </c>
      <c r="D71" s="131" t="s">
        <v>135</v>
      </c>
      <c r="E71" s="132" t="s">
        <v>132</v>
      </c>
      <c r="F71" s="1"/>
    </row>
    <row r="72" spans="1:6" s="68" customFormat="1" x14ac:dyDescent="0.2">
      <c r="A72" s="168">
        <f>A71</f>
        <v>44364</v>
      </c>
      <c r="B72" s="130">
        <v>20</v>
      </c>
      <c r="C72" s="131" t="str">
        <f>C71</f>
        <v>COVID-19 Vaccine announcement with Prime Minister and visit to Ministry Office</v>
      </c>
      <c r="D72" s="131" t="s">
        <v>482</v>
      </c>
      <c r="E72" s="132" t="s">
        <v>132</v>
      </c>
      <c r="F72" s="1"/>
    </row>
    <row r="73" spans="1:6" s="68" customFormat="1" x14ac:dyDescent="0.2">
      <c r="A73" s="168">
        <f>A72</f>
        <v>44364</v>
      </c>
      <c r="B73" s="130">
        <v>45.93</v>
      </c>
      <c r="C73" s="131" t="str">
        <f>C72</f>
        <v>COVID-19 Vaccine announcement with Prime Minister and visit to Ministry Office</v>
      </c>
      <c r="D73" s="131" t="s">
        <v>485</v>
      </c>
      <c r="E73" s="132" t="s">
        <v>132</v>
      </c>
      <c r="F73" s="1"/>
    </row>
    <row r="74" spans="1:6" s="68" customFormat="1" x14ac:dyDescent="0.2">
      <c r="A74" s="168">
        <f>A73</f>
        <v>44364</v>
      </c>
      <c r="B74" s="130">
        <v>30.71</v>
      </c>
      <c r="C74" s="131" t="str">
        <f>C73</f>
        <v>COVID-19 Vaccine announcement with Prime Minister and visit to Ministry Office</v>
      </c>
      <c r="D74" s="131" t="s">
        <v>485</v>
      </c>
      <c r="E74" s="132" t="s">
        <v>132</v>
      </c>
      <c r="F74" s="1"/>
    </row>
    <row r="75" spans="1:6" s="68" customFormat="1" x14ac:dyDescent="0.2">
      <c r="A75" s="168">
        <f>A74</f>
        <v>44364</v>
      </c>
      <c r="B75" s="130">
        <v>73.23</v>
      </c>
      <c r="C75" s="131" t="str">
        <f>C74</f>
        <v>COVID-19 Vaccine announcement with Prime Minister and visit to Ministry Office</v>
      </c>
      <c r="D75" s="131" t="s">
        <v>485</v>
      </c>
      <c r="E75" s="132" t="s">
        <v>132</v>
      </c>
      <c r="F75" s="1"/>
    </row>
    <row r="76" spans="1:6" ht="19.5" customHeight="1" x14ac:dyDescent="0.2">
      <c r="A76" s="86" t="s">
        <v>76</v>
      </c>
      <c r="B76" s="87">
        <f>SUM(B26:B75)</f>
        <v>7258.0999999999995</v>
      </c>
      <c r="C76" s="140" t="str">
        <f>IF(SUBTOTAL(3,B26:B75)=SUBTOTAL(103,B26:B75),'Summary and sign-off'!$A$48,'Summary and sign-off'!$A$49)</f>
        <v>Check - there are no hidden rows with data</v>
      </c>
      <c r="D76" s="150" t="str">
        <f>IF('Summary and sign-off'!F56='Summary and sign-off'!F54,'Summary and sign-off'!A51,'Summary and sign-off'!A50)</f>
        <v>Check - each entry provides sufficient information</v>
      </c>
      <c r="E76" s="150"/>
      <c r="F76" s="46"/>
    </row>
    <row r="77" spans="1:6" ht="10.5" customHeight="1" x14ac:dyDescent="0.2">
      <c r="A77" s="27"/>
      <c r="B77" s="22"/>
      <c r="C77" s="27"/>
      <c r="D77" s="27"/>
      <c r="E77" s="27"/>
      <c r="F77" s="27"/>
    </row>
    <row r="78" spans="1:6" ht="24.75" customHeight="1" x14ac:dyDescent="0.2">
      <c r="A78" s="151" t="s">
        <v>77</v>
      </c>
      <c r="B78" s="151"/>
      <c r="C78" s="151"/>
      <c r="D78" s="151"/>
      <c r="E78" s="151"/>
      <c r="F78" s="46"/>
    </row>
    <row r="79" spans="1:6" ht="27" customHeight="1" x14ac:dyDescent="0.2">
      <c r="A79" s="35" t="s">
        <v>68</v>
      </c>
      <c r="B79" s="35" t="s">
        <v>13</v>
      </c>
      <c r="C79" s="35" t="s">
        <v>78</v>
      </c>
      <c r="D79" s="35" t="s">
        <v>79</v>
      </c>
      <c r="E79" s="35" t="s">
        <v>72</v>
      </c>
      <c r="F79" s="49"/>
    </row>
    <row r="80" spans="1:6" s="68" customFormat="1" ht="25.5" x14ac:dyDescent="0.2">
      <c r="A80" s="111"/>
      <c r="B80" s="112"/>
      <c r="C80" s="169" t="s">
        <v>509</v>
      </c>
      <c r="D80" s="113"/>
      <c r="E80" s="114"/>
      <c r="F80" s="1"/>
    </row>
    <row r="81" spans="1:6" s="68" customFormat="1" x14ac:dyDescent="0.2">
      <c r="A81" s="168">
        <v>44112</v>
      </c>
      <c r="B81" s="130">
        <v>18.3</v>
      </c>
      <c r="C81" s="131" t="s">
        <v>510</v>
      </c>
      <c r="D81" s="131" t="s">
        <v>485</v>
      </c>
      <c r="E81" s="132" t="s">
        <v>479</v>
      </c>
      <c r="F81" s="1"/>
    </row>
    <row r="82" spans="1:6" s="68" customFormat="1" x14ac:dyDescent="0.2">
      <c r="A82" s="168">
        <v>44173</v>
      </c>
      <c r="B82" s="130">
        <v>18.82</v>
      </c>
      <c r="C82" s="131" t="s">
        <v>511</v>
      </c>
      <c r="D82" s="131" t="s">
        <v>485</v>
      </c>
      <c r="E82" s="132" t="s">
        <v>479</v>
      </c>
      <c r="F82" s="1"/>
    </row>
    <row r="83" spans="1:6" s="68" customFormat="1" x14ac:dyDescent="0.2">
      <c r="A83" s="168">
        <f>A82</f>
        <v>44173</v>
      </c>
      <c r="B83" s="130">
        <v>18.399999999999999</v>
      </c>
      <c r="C83" s="131" t="s">
        <v>512</v>
      </c>
      <c r="D83" s="131" t="s">
        <v>485</v>
      </c>
      <c r="E83" s="132" t="s">
        <v>479</v>
      </c>
      <c r="F83" s="1"/>
    </row>
    <row r="84" spans="1:6" s="68" customFormat="1" x14ac:dyDescent="0.2">
      <c r="A84" s="168">
        <v>44199</v>
      </c>
      <c r="B84" s="130">
        <v>35.549999999999997</v>
      </c>
      <c r="C84" s="131" t="s">
        <v>513</v>
      </c>
      <c r="D84" s="131" t="s">
        <v>485</v>
      </c>
      <c r="E84" s="132" t="s">
        <v>479</v>
      </c>
      <c r="F84" s="1"/>
    </row>
    <row r="85" spans="1:6" s="68" customFormat="1" x14ac:dyDescent="0.2">
      <c r="A85" s="168">
        <v>44237</v>
      </c>
      <c r="B85" s="130">
        <v>13.3</v>
      </c>
      <c r="C85" s="131" t="s">
        <v>514</v>
      </c>
      <c r="D85" s="131" t="s">
        <v>485</v>
      </c>
      <c r="E85" s="132" t="s">
        <v>479</v>
      </c>
      <c r="F85" s="1"/>
    </row>
    <row r="86" spans="1:6" s="68" customFormat="1" x14ac:dyDescent="0.2">
      <c r="A86" s="168">
        <f>A85</f>
        <v>44237</v>
      </c>
      <c r="B86" s="130">
        <v>15.51</v>
      </c>
      <c r="C86" s="131" t="s">
        <v>511</v>
      </c>
      <c r="D86" s="131" t="s">
        <v>485</v>
      </c>
      <c r="E86" s="132" t="s">
        <v>479</v>
      </c>
      <c r="F86" s="1"/>
    </row>
    <row r="87" spans="1:6" s="68" customFormat="1" x14ac:dyDescent="0.2">
      <c r="A87" s="168">
        <f>A86</f>
        <v>44237</v>
      </c>
      <c r="B87" s="130">
        <v>13.64</v>
      </c>
      <c r="C87" s="131" t="s">
        <v>515</v>
      </c>
      <c r="D87" s="131" t="s">
        <v>485</v>
      </c>
      <c r="E87" s="132" t="s">
        <v>479</v>
      </c>
      <c r="F87" s="1"/>
    </row>
    <row r="88" spans="1:6" s="68" customFormat="1" x14ac:dyDescent="0.2">
      <c r="A88" s="168">
        <v>44329</v>
      </c>
      <c r="B88" s="130">
        <v>18.14</v>
      </c>
      <c r="C88" s="131" t="s">
        <v>516</v>
      </c>
      <c r="D88" s="131" t="s">
        <v>485</v>
      </c>
      <c r="E88" s="132" t="s">
        <v>479</v>
      </c>
      <c r="F88" s="1"/>
    </row>
    <row r="89" spans="1:6" s="68" customFormat="1" x14ac:dyDescent="0.2">
      <c r="A89" s="168">
        <v>44343</v>
      </c>
      <c r="B89" s="130">
        <v>15.51</v>
      </c>
      <c r="C89" s="131" t="s">
        <v>517</v>
      </c>
      <c r="D89" s="131" t="s">
        <v>485</v>
      </c>
      <c r="E89" s="132" t="s">
        <v>479</v>
      </c>
      <c r="F89" s="1"/>
    </row>
    <row r="90" spans="1:6" ht="19.5" customHeight="1" x14ac:dyDescent="0.2">
      <c r="A90" s="168">
        <v>44365</v>
      </c>
      <c r="B90" s="130">
        <v>10.66</v>
      </c>
      <c r="C90" s="131" t="s">
        <v>518</v>
      </c>
      <c r="D90" s="131" t="s">
        <v>485</v>
      </c>
      <c r="E90" s="132" t="s">
        <v>479</v>
      </c>
      <c r="F90" s="46"/>
    </row>
    <row r="91" spans="1:6" ht="12.95" customHeight="1" x14ac:dyDescent="0.2">
      <c r="A91" s="111"/>
      <c r="B91" s="112"/>
      <c r="C91" s="113"/>
      <c r="D91" s="113"/>
      <c r="E91" s="114"/>
      <c r="F91" s="27"/>
    </row>
    <row r="92" spans="1:6" x14ac:dyDescent="0.2">
      <c r="A92" s="86" t="s">
        <v>80</v>
      </c>
      <c r="B92" s="87">
        <f>SUM(B80:B91)</f>
        <v>177.82999999999996</v>
      </c>
      <c r="C92" s="140" t="str">
        <f>IF(SUBTOTAL(3,B80:B91)=SUBTOTAL(103,B80:B91),'Summary and sign-off'!$A$48,'Summary and sign-off'!$A$49)</f>
        <v>Check - there are no hidden rows with data</v>
      </c>
      <c r="D92" s="150" t="str">
        <f>IF('Summary and sign-off'!F57='Summary and sign-off'!F54,'Summary and sign-off'!A51,'Summary and sign-off'!A50)</f>
        <v>Check - each entry provides sufficient information</v>
      </c>
      <c r="E92" s="150"/>
      <c r="F92" s="46"/>
    </row>
    <row r="93" spans="1:6" x14ac:dyDescent="0.2">
      <c r="A93" s="27"/>
      <c r="B93" s="73"/>
      <c r="C93" s="22"/>
      <c r="D93" s="27"/>
      <c r="E93" s="27"/>
      <c r="F93" s="46"/>
    </row>
    <row r="94" spans="1:6" ht="15" x14ac:dyDescent="0.2">
      <c r="A94" s="50" t="s">
        <v>81</v>
      </c>
      <c r="B94" s="74">
        <f>B22+B76+B92</f>
        <v>7435.9299999999994</v>
      </c>
      <c r="C94" s="51"/>
      <c r="D94" s="51"/>
      <c r="E94" s="51"/>
      <c r="F94" s="46"/>
    </row>
    <row r="95" spans="1:6" hidden="1" x14ac:dyDescent="0.2">
      <c r="A95" s="27"/>
      <c r="B95" s="22"/>
      <c r="C95" s="27"/>
      <c r="D95" s="27"/>
      <c r="E95" s="27"/>
      <c r="F95" s="46"/>
    </row>
    <row r="96" spans="1:6" hidden="1" x14ac:dyDescent="0.2">
      <c r="A96" s="52" t="s">
        <v>24</v>
      </c>
      <c r="B96" s="25"/>
      <c r="C96" s="26"/>
      <c r="D96" s="26"/>
      <c r="E96" s="26"/>
    </row>
    <row r="97" spans="1:6" hidden="1" x14ac:dyDescent="0.2">
      <c r="A97" s="23" t="s">
        <v>82</v>
      </c>
      <c r="B97" s="53"/>
      <c r="C97" s="53"/>
      <c r="D97" s="32"/>
      <c r="E97" s="32"/>
    </row>
    <row r="98" spans="1:6" hidden="1" x14ac:dyDescent="0.2">
      <c r="A98" s="31" t="s">
        <v>83</v>
      </c>
      <c r="B98" s="27"/>
      <c r="C98" s="32"/>
      <c r="D98" s="27"/>
      <c r="E98" s="32"/>
    </row>
    <row r="99" spans="1:6" hidden="1" x14ac:dyDescent="0.2">
      <c r="A99" s="31" t="s">
        <v>84</v>
      </c>
      <c r="B99" s="32"/>
      <c r="C99" s="32"/>
      <c r="D99" s="32"/>
      <c r="E99" s="54"/>
    </row>
    <row r="100" spans="1:6" ht="12.75" hidden="1" customHeight="1" x14ac:dyDescent="0.2">
      <c r="A100" s="23" t="s">
        <v>30</v>
      </c>
      <c r="B100" s="25"/>
      <c r="C100" s="26"/>
      <c r="D100" s="26"/>
      <c r="E100" s="26"/>
    </row>
    <row r="101" spans="1:6" hidden="1" x14ac:dyDescent="0.2">
      <c r="A101" s="31" t="s">
        <v>85</v>
      </c>
      <c r="B101" s="27"/>
      <c r="C101" s="32"/>
      <c r="D101" s="27"/>
      <c r="E101" s="32"/>
    </row>
    <row r="102" spans="1:6" hidden="1" x14ac:dyDescent="0.2">
      <c r="A102" s="31" t="s">
        <v>86</v>
      </c>
      <c r="B102" s="32"/>
      <c r="C102" s="32"/>
      <c r="D102" s="32"/>
      <c r="E102" s="54"/>
    </row>
    <row r="103" spans="1:6" hidden="1" x14ac:dyDescent="0.2">
      <c r="A103" s="36" t="s">
        <v>87</v>
      </c>
      <c r="B103" s="36"/>
      <c r="C103" s="36"/>
      <c r="D103" s="36"/>
      <c r="E103" s="54"/>
      <c r="F103" s="46"/>
    </row>
    <row r="104" spans="1:6" hidden="1" x14ac:dyDescent="0.2">
      <c r="A104" s="40"/>
      <c r="B104" s="27"/>
      <c r="C104" s="27"/>
      <c r="D104" s="27"/>
      <c r="E104" s="46"/>
      <c r="F104" s="46"/>
    </row>
    <row r="105" spans="1:6" hidden="1" x14ac:dyDescent="0.2">
      <c r="A105" s="40"/>
      <c r="B105" s="27"/>
      <c r="C105" s="27"/>
      <c r="D105" s="27"/>
      <c r="E105" s="46"/>
      <c r="F105" s="46"/>
    </row>
    <row r="106" spans="1:6" hidden="1" x14ac:dyDescent="0.2">
      <c r="F106" s="46"/>
    </row>
    <row r="107" spans="1:6" hidden="1" x14ac:dyDescent="0.2">
      <c r="F107" s="46"/>
    </row>
    <row r="108" spans="1:6" hidden="1" x14ac:dyDescent="0.2"/>
    <row r="109" spans="1:6" hidden="1" x14ac:dyDescent="0.2"/>
    <row r="110" spans="1:6" hidden="1" x14ac:dyDescent="0.2"/>
    <row r="111" spans="1:6" hidden="1" x14ac:dyDescent="0.2"/>
    <row r="112" spans="1:6" hidden="1" x14ac:dyDescent="0.2"/>
    <row r="113" spans="1:5" hidden="1" x14ac:dyDescent="0.2">
      <c r="A113" s="55"/>
      <c r="B113" s="46"/>
      <c r="C113" s="46"/>
      <c r="D113" s="46"/>
      <c r="E113" s="46"/>
    </row>
    <row r="114" spans="1:5" hidden="1" x14ac:dyDescent="0.2">
      <c r="A114" s="55"/>
      <c r="B114" s="46"/>
      <c r="C114" s="46"/>
      <c r="D114" s="46"/>
      <c r="E114" s="46"/>
    </row>
    <row r="115" spans="1:5" hidden="1" x14ac:dyDescent="0.2">
      <c r="A115" s="55"/>
      <c r="B115" s="46"/>
      <c r="C115" s="46"/>
      <c r="D115" s="46"/>
      <c r="E115" s="46"/>
    </row>
    <row r="116" spans="1:5" x14ac:dyDescent="0.2">
      <c r="A116" s="55"/>
      <c r="B116" s="46"/>
      <c r="C116" s="46"/>
      <c r="D116" s="46"/>
      <c r="E116" s="46"/>
    </row>
    <row r="117" spans="1:5" x14ac:dyDescent="0.2">
      <c r="A117" s="55"/>
      <c r="B117" s="46"/>
      <c r="C117" s="46"/>
      <c r="D117" s="46"/>
      <c r="E117" s="46"/>
    </row>
    <row r="118" spans="1:5" x14ac:dyDescent="0.2"/>
    <row r="119" spans="1:5" x14ac:dyDescent="0.2"/>
    <row r="120" spans="1:5" x14ac:dyDescent="0.2"/>
    <row r="121" spans="1:5" x14ac:dyDescent="0.2"/>
    <row r="122" spans="1:5" x14ac:dyDescent="0.2"/>
    <row r="123" spans="1:5" x14ac:dyDescent="0.2"/>
    <row r="124" spans="1:5" x14ac:dyDescent="0.2"/>
    <row r="125" spans="1:5" x14ac:dyDescent="0.2"/>
    <row r="126" spans="1:5" x14ac:dyDescent="0.2"/>
    <row r="127" spans="1:5" x14ac:dyDescent="0.2"/>
    <row r="128" spans="1:5" x14ac:dyDescent="0.2"/>
    <row r="129" x14ac:dyDescent="0.2"/>
    <row r="130" x14ac:dyDescent="0.2"/>
    <row r="13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x14ac:dyDescent="0.2"/>
    <row r="143" x14ac:dyDescent="0.2"/>
    <row r="144" x14ac:dyDescent="0.2"/>
    <row r="145" x14ac:dyDescent="0.2"/>
    <row r="146" x14ac:dyDescent="0.2"/>
    <row r="147" x14ac:dyDescent="0.2"/>
    <row r="148" x14ac:dyDescent="0.2"/>
    <row r="149" x14ac:dyDescent="0.2"/>
  </sheetData>
  <sheetProtection formatCells="0" formatRows="0" insertColumns="0" insertRows="0" deleteRows="0"/>
  <mergeCells count="15">
    <mergeCell ref="B7:E7"/>
    <mergeCell ref="B5:E5"/>
    <mergeCell ref="D92:E92"/>
    <mergeCell ref="A1:E1"/>
    <mergeCell ref="A24:E24"/>
    <mergeCell ref="A78:E78"/>
    <mergeCell ref="B2:E2"/>
    <mergeCell ref="B3:E3"/>
    <mergeCell ref="B4:E4"/>
    <mergeCell ref="A8:E8"/>
    <mergeCell ref="A9:E9"/>
    <mergeCell ref="B6:E6"/>
    <mergeCell ref="D22:E22"/>
    <mergeCell ref="D76:E7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A27 A12 A21 A91 A80:A90"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7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30 A16 A13 A15 A17 A18 A19 A20 A28 A29 A31 A32 A33 A34:A75"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8"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B26:B75 B12:B21 B80:B91</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52"/>
  <sheetViews>
    <sheetView topLeftCell="A13" zoomScaleNormal="100" workbookViewId="0">
      <selection activeCell="B6" sqref="B6:E7"/>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46" t="s">
        <v>60</v>
      </c>
      <c r="B1" s="146"/>
      <c r="C1" s="146"/>
      <c r="D1" s="146"/>
      <c r="E1" s="146"/>
      <c r="F1" s="38"/>
    </row>
    <row r="2" spans="1:6" ht="21" customHeight="1" x14ac:dyDescent="0.2">
      <c r="A2" s="4" t="s">
        <v>3</v>
      </c>
      <c r="B2" s="149" t="str">
        <f>'Summary and sign-off'!B2:F2</f>
        <v>Ministry of Health</v>
      </c>
      <c r="C2" s="149"/>
      <c r="D2" s="149"/>
      <c r="E2" s="149"/>
      <c r="F2" s="38"/>
    </row>
    <row r="3" spans="1:6" ht="21" customHeight="1" x14ac:dyDescent="0.2">
      <c r="A3" s="4" t="s">
        <v>61</v>
      </c>
      <c r="B3" s="149" t="str">
        <f>'Summary and sign-off'!B3:F3</f>
        <v>Dr Ashley Bloomfield</v>
      </c>
      <c r="C3" s="149"/>
      <c r="D3" s="149"/>
      <c r="E3" s="149"/>
      <c r="F3" s="38"/>
    </row>
    <row r="4" spans="1:6" ht="21" customHeight="1" x14ac:dyDescent="0.2">
      <c r="A4" s="4" t="s">
        <v>62</v>
      </c>
      <c r="B4" s="149">
        <f>'Summary and sign-off'!B4:F4</f>
        <v>44013</v>
      </c>
      <c r="C4" s="149"/>
      <c r="D4" s="149"/>
      <c r="E4" s="149"/>
      <c r="F4" s="38"/>
    </row>
    <row r="5" spans="1:6" ht="21" customHeight="1" x14ac:dyDescent="0.2">
      <c r="A5" s="4" t="s">
        <v>63</v>
      </c>
      <c r="B5" s="149">
        <f>'Summary and sign-off'!B5:F5</f>
        <v>44377</v>
      </c>
      <c r="C5" s="149"/>
      <c r="D5" s="149"/>
      <c r="E5" s="149"/>
      <c r="F5" s="38"/>
    </row>
    <row r="6" spans="1:6" ht="21" customHeight="1" x14ac:dyDescent="0.2">
      <c r="A6" s="4" t="s">
        <v>64</v>
      </c>
      <c r="B6" s="144" t="s">
        <v>31</v>
      </c>
      <c r="C6" s="144"/>
      <c r="D6" s="144"/>
      <c r="E6" s="144"/>
      <c r="F6" s="38"/>
    </row>
    <row r="7" spans="1:6" ht="21" customHeight="1" x14ac:dyDescent="0.2">
      <c r="A7" s="4" t="s">
        <v>7</v>
      </c>
      <c r="B7" s="144" t="s">
        <v>34</v>
      </c>
      <c r="C7" s="144"/>
      <c r="D7" s="144"/>
      <c r="E7" s="144"/>
      <c r="F7" s="38"/>
    </row>
    <row r="8" spans="1:6" ht="35.25" customHeight="1" x14ac:dyDescent="0.25">
      <c r="A8" s="159" t="s">
        <v>88</v>
      </c>
      <c r="B8" s="159"/>
      <c r="C8" s="160"/>
      <c r="D8" s="160"/>
      <c r="E8" s="160"/>
      <c r="F8" s="42"/>
    </row>
    <row r="9" spans="1:6" ht="35.25" customHeight="1" x14ac:dyDescent="0.25">
      <c r="A9" s="157" t="s">
        <v>89</v>
      </c>
      <c r="B9" s="158"/>
      <c r="C9" s="158"/>
      <c r="D9" s="158"/>
      <c r="E9" s="158"/>
      <c r="F9" s="42"/>
    </row>
    <row r="10" spans="1:6" ht="27" customHeight="1" x14ac:dyDescent="0.2">
      <c r="A10" s="35" t="s">
        <v>90</v>
      </c>
      <c r="B10" s="35" t="s">
        <v>13</v>
      </c>
      <c r="C10" s="35" t="s">
        <v>91</v>
      </c>
      <c r="D10" s="35" t="s">
        <v>92</v>
      </c>
      <c r="E10" s="35" t="s">
        <v>72</v>
      </c>
      <c r="F10" s="23"/>
    </row>
    <row r="11" spans="1:6" s="68" customFormat="1" hidden="1" x14ac:dyDescent="0.2">
      <c r="A11" s="115"/>
      <c r="B11" s="112"/>
      <c r="C11" s="116"/>
      <c r="D11" s="116"/>
      <c r="E11" s="117"/>
      <c r="F11" s="2"/>
    </row>
    <row r="12" spans="1:6" s="68" customFormat="1" x14ac:dyDescent="0.2">
      <c r="A12" s="129" t="s">
        <v>472</v>
      </c>
      <c r="B12" s="130"/>
      <c r="C12" s="134"/>
      <c r="D12" s="134"/>
      <c r="E12" s="135"/>
      <c r="F12" s="2"/>
    </row>
    <row r="13" spans="1:6" s="68" customFormat="1" x14ac:dyDescent="0.2">
      <c r="A13" s="129"/>
      <c r="B13" s="130"/>
      <c r="C13" s="134"/>
      <c r="D13" s="134"/>
      <c r="E13" s="135"/>
      <c r="F13" s="2"/>
    </row>
    <row r="14" spans="1:6" s="68" customFormat="1" x14ac:dyDescent="0.2">
      <c r="A14" s="129"/>
      <c r="B14" s="130"/>
      <c r="C14" s="134"/>
      <c r="D14" s="134"/>
      <c r="E14" s="135"/>
      <c r="F14" s="2"/>
    </row>
    <row r="15" spans="1:6" s="68" customFormat="1" x14ac:dyDescent="0.2">
      <c r="A15" s="129"/>
      <c r="B15" s="130"/>
      <c r="C15" s="134"/>
      <c r="D15" s="134"/>
      <c r="E15" s="135"/>
      <c r="F15" s="2"/>
    </row>
    <row r="16" spans="1:6" s="68" customFormat="1" x14ac:dyDescent="0.2">
      <c r="A16" s="129"/>
      <c r="B16" s="130"/>
      <c r="C16" s="134"/>
      <c r="D16" s="134"/>
      <c r="E16" s="135"/>
      <c r="F16" s="2"/>
    </row>
    <row r="17" spans="1:6" s="68" customFormat="1" x14ac:dyDescent="0.2">
      <c r="A17" s="129"/>
      <c r="B17" s="130"/>
      <c r="C17" s="134"/>
      <c r="D17" s="134"/>
      <c r="E17" s="135"/>
      <c r="F17" s="2"/>
    </row>
    <row r="18" spans="1:6" s="68" customFormat="1" x14ac:dyDescent="0.2">
      <c r="A18" s="129"/>
      <c r="B18" s="130"/>
      <c r="C18" s="134"/>
      <c r="D18" s="134"/>
      <c r="E18" s="135"/>
      <c r="F18" s="2"/>
    </row>
    <row r="19" spans="1:6" s="68" customFormat="1" x14ac:dyDescent="0.2">
      <c r="A19" s="129"/>
      <c r="B19" s="130"/>
      <c r="C19" s="134"/>
      <c r="D19" s="134"/>
      <c r="E19" s="135"/>
      <c r="F19" s="2"/>
    </row>
    <row r="20" spans="1:6" s="68" customFormat="1" x14ac:dyDescent="0.2">
      <c r="A20" s="129"/>
      <c r="B20" s="130"/>
      <c r="C20" s="134"/>
      <c r="D20" s="134"/>
      <c r="E20" s="135"/>
      <c r="F20" s="2"/>
    </row>
    <row r="21" spans="1:6" s="68" customFormat="1" x14ac:dyDescent="0.2">
      <c r="A21" s="129"/>
      <c r="B21" s="130"/>
      <c r="C21" s="134"/>
      <c r="D21" s="134"/>
      <c r="E21" s="135"/>
      <c r="F21" s="2"/>
    </row>
    <row r="22" spans="1:6" s="68" customFormat="1" x14ac:dyDescent="0.2">
      <c r="A22" s="133"/>
      <c r="B22" s="130"/>
      <c r="C22" s="134"/>
      <c r="D22" s="134"/>
      <c r="E22" s="135"/>
      <c r="F22" s="2"/>
    </row>
    <row r="23" spans="1:6" s="68" customFormat="1" x14ac:dyDescent="0.2">
      <c r="A23" s="133"/>
      <c r="B23" s="130"/>
      <c r="C23" s="134"/>
      <c r="D23" s="134"/>
      <c r="E23" s="135"/>
      <c r="F23" s="2"/>
    </row>
    <row r="24" spans="1:6" s="68" customFormat="1" ht="11.25" hidden="1" customHeight="1" x14ac:dyDescent="0.2">
      <c r="A24" s="115"/>
      <c r="B24" s="112"/>
      <c r="C24" s="116"/>
      <c r="D24" s="116"/>
      <c r="E24" s="117"/>
      <c r="F24" s="2"/>
    </row>
    <row r="25" spans="1:6" ht="34.5" customHeight="1" x14ac:dyDescent="0.2">
      <c r="A25" s="69" t="s">
        <v>93</v>
      </c>
      <c r="B25" s="78">
        <f>SUM(B11:B24)</f>
        <v>0</v>
      </c>
      <c r="C25" s="85" t="str">
        <f>IF(SUBTOTAL(3,B11:B24)=SUBTOTAL(103,B11:B24),'Summary and sign-off'!$A$48,'Summary and sign-off'!$A$49)</f>
        <v>Check - there are no hidden rows with data</v>
      </c>
      <c r="D25" s="150" t="str">
        <f>IF('Summary and sign-off'!F58='Summary and sign-off'!F54,'Summary and sign-off'!A51,'Summary and sign-off'!A50)</f>
        <v>Check - each entry provides sufficient information</v>
      </c>
      <c r="E25" s="150"/>
      <c r="F25" s="2"/>
    </row>
    <row r="26" spans="1:6" x14ac:dyDescent="0.2">
      <c r="A26" s="21"/>
      <c r="B26" s="20"/>
      <c r="C26" s="20"/>
      <c r="D26" s="20"/>
      <c r="E26" s="20"/>
      <c r="F26" s="38"/>
    </row>
    <row r="27" spans="1:6" x14ac:dyDescent="0.2">
      <c r="A27" s="21" t="s">
        <v>24</v>
      </c>
      <c r="B27" s="22"/>
      <c r="C27" s="27"/>
      <c r="D27" s="20"/>
      <c r="E27" s="20"/>
      <c r="F27" s="38"/>
    </row>
    <row r="28" spans="1:6" ht="12.75" customHeight="1" x14ac:dyDescent="0.2">
      <c r="A28" s="23" t="s">
        <v>94</v>
      </c>
      <c r="B28" s="23"/>
      <c r="C28" s="23"/>
      <c r="D28" s="23"/>
      <c r="E28" s="23"/>
      <c r="F28" s="38"/>
    </row>
    <row r="29" spans="1:6" x14ac:dyDescent="0.2">
      <c r="A29" s="23" t="s">
        <v>95</v>
      </c>
      <c r="B29" s="31"/>
      <c r="C29" s="43"/>
      <c r="D29" s="44"/>
      <c r="E29" s="44"/>
      <c r="F29" s="38"/>
    </row>
    <row r="30" spans="1:6" x14ac:dyDescent="0.2">
      <c r="A30" s="23" t="s">
        <v>30</v>
      </c>
      <c r="B30" s="25"/>
      <c r="C30" s="26"/>
      <c r="D30" s="26"/>
      <c r="E30" s="26"/>
      <c r="F30" s="27"/>
    </row>
    <row r="31" spans="1:6" x14ac:dyDescent="0.2">
      <c r="A31" s="31" t="s">
        <v>96</v>
      </c>
      <c r="B31" s="31"/>
      <c r="C31" s="43"/>
      <c r="D31" s="43"/>
      <c r="E31" s="43"/>
      <c r="F31" s="38"/>
    </row>
    <row r="32" spans="1:6" ht="12.75" customHeight="1" x14ac:dyDescent="0.2">
      <c r="A32" s="31" t="s">
        <v>97</v>
      </c>
      <c r="B32" s="31"/>
      <c r="C32" s="45"/>
      <c r="D32" s="45"/>
      <c r="E32" s="33"/>
      <c r="F32" s="38"/>
    </row>
    <row r="33" spans="1:6" x14ac:dyDescent="0.2">
      <c r="A33" s="20"/>
      <c r="B33" s="20"/>
      <c r="C33" s="20"/>
      <c r="D33" s="20"/>
      <c r="E33" s="20"/>
      <c r="F33" s="38"/>
    </row>
    <row r="34" spans="1:6" hidden="1" x14ac:dyDescent="0.2"/>
    <row r="35" spans="1:6" hidden="1" x14ac:dyDescent="0.2"/>
    <row r="36" spans="1:6" hidden="1" x14ac:dyDescent="0.2"/>
    <row r="37" spans="1:6" hidden="1" x14ac:dyDescent="0.2"/>
    <row r="38" spans="1:6" hidden="1" x14ac:dyDescent="0.2"/>
    <row r="39" spans="1:6" hidden="1" x14ac:dyDescent="0.2"/>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row r="51" hidden="1" x14ac:dyDescent="0.2"/>
    <row r="52" hidden="1" x14ac:dyDescent="0.2"/>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50"/>
  <sheetViews>
    <sheetView zoomScaleNormal="100" workbookViewId="0">
      <selection activeCell="C20" sqref="C20"/>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46" t="s">
        <v>60</v>
      </c>
      <c r="B1" s="146"/>
      <c r="C1" s="146"/>
      <c r="D1" s="146"/>
      <c r="E1" s="146"/>
      <c r="F1" s="24"/>
    </row>
    <row r="2" spans="1:6" ht="21" customHeight="1" x14ac:dyDescent="0.2">
      <c r="A2" s="4" t="s">
        <v>3</v>
      </c>
      <c r="B2" s="149" t="str">
        <f>'Summary and sign-off'!B2:F2</f>
        <v>Ministry of Health</v>
      </c>
      <c r="C2" s="149"/>
      <c r="D2" s="149"/>
      <c r="E2" s="149"/>
      <c r="F2" s="24"/>
    </row>
    <row r="3" spans="1:6" ht="21" customHeight="1" x14ac:dyDescent="0.2">
      <c r="A3" s="4" t="s">
        <v>61</v>
      </c>
      <c r="B3" s="149" t="str">
        <f>'Summary and sign-off'!B3:F3</f>
        <v>Dr Ashley Bloomfield</v>
      </c>
      <c r="C3" s="149"/>
      <c r="D3" s="149"/>
      <c r="E3" s="149"/>
      <c r="F3" s="24"/>
    </row>
    <row r="4" spans="1:6" ht="21" customHeight="1" x14ac:dyDescent="0.2">
      <c r="A4" s="4" t="s">
        <v>62</v>
      </c>
      <c r="B4" s="149">
        <f>'Summary and sign-off'!B4:F4</f>
        <v>44013</v>
      </c>
      <c r="C4" s="149"/>
      <c r="D4" s="149"/>
      <c r="E4" s="149"/>
      <c r="F4" s="24"/>
    </row>
    <row r="5" spans="1:6" ht="21" customHeight="1" x14ac:dyDescent="0.2">
      <c r="A5" s="4" t="s">
        <v>63</v>
      </c>
      <c r="B5" s="149">
        <f>'Summary and sign-off'!B5:F5</f>
        <v>44377</v>
      </c>
      <c r="C5" s="149"/>
      <c r="D5" s="149"/>
      <c r="E5" s="149"/>
      <c r="F5" s="24"/>
    </row>
    <row r="6" spans="1:6" ht="21" customHeight="1" x14ac:dyDescent="0.2">
      <c r="A6" s="4" t="s">
        <v>64</v>
      </c>
      <c r="B6" s="144" t="s">
        <v>31</v>
      </c>
      <c r="C6" s="144"/>
      <c r="D6" s="144"/>
      <c r="E6" s="144"/>
      <c r="F6" s="34"/>
    </row>
    <row r="7" spans="1:6" ht="21" customHeight="1" x14ac:dyDescent="0.2">
      <c r="A7" s="4" t="s">
        <v>7</v>
      </c>
      <c r="B7" s="144" t="s">
        <v>34</v>
      </c>
      <c r="C7" s="144"/>
      <c r="D7" s="144"/>
      <c r="E7" s="144"/>
      <c r="F7" s="34"/>
    </row>
    <row r="8" spans="1:6" ht="35.25" customHeight="1" x14ac:dyDescent="0.2">
      <c r="A8" s="153" t="s">
        <v>98</v>
      </c>
      <c r="B8" s="153"/>
      <c r="C8" s="160"/>
      <c r="D8" s="160"/>
      <c r="E8" s="160"/>
      <c r="F8" s="24"/>
    </row>
    <row r="9" spans="1:6" ht="35.25" customHeight="1" x14ac:dyDescent="0.2">
      <c r="A9" s="161" t="s">
        <v>99</v>
      </c>
      <c r="B9" s="162"/>
      <c r="C9" s="162"/>
      <c r="D9" s="162"/>
      <c r="E9" s="162"/>
      <c r="F9" s="24"/>
    </row>
    <row r="10" spans="1:6" ht="27" customHeight="1" x14ac:dyDescent="0.2">
      <c r="A10" s="35" t="s">
        <v>68</v>
      </c>
      <c r="B10" s="35" t="s">
        <v>13</v>
      </c>
      <c r="C10" s="35" t="s">
        <v>100</v>
      </c>
      <c r="D10" s="35" t="s">
        <v>101</v>
      </c>
      <c r="E10" s="35" t="s">
        <v>72</v>
      </c>
      <c r="F10" s="36"/>
    </row>
    <row r="11" spans="1:6" s="68" customFormat="1" hidden="1" x14ac:dyDescent="0.2">
      <c r="A11" s="115"/>
      <c r="B11" s="112"/>
      <c r="C11" s="116"/>
      <c r="D11" s="116"/>
      <c r="E11" s="117"/>
      <c r="F11" s="3"/>
    </row>
    <row r="12" spans="1:6" s="68" customFormat="1" x14ac:dyDescent="0.2">
      <c r="A12" s="129"/>
      <c r="B12" s="130"/>
      <c r="C12" s="163" t="s">
        <v>475</v>
      </c>
      <c r="D12" s="163"/>
      <c r="E12" s="164"/>
      <c r="F12" s="3"/>
    </row>
    <row r="13" spans="1:6" s="68" customFormat="1" x14ac:dyDescent="0.2">
      <c r="A13" s="165" t="s">
        <v>476</v>
      </c>
      <c r="B13" s="166">
        <v>52.44</v>
      </c>
      <c r="C13" s="166" t="s">
        <v>477</v>
      </c>
      <c r="D13" s="166" t="s">
        <v>478</v>
      </c>
      <c r="E13" s="167" t="s">
        <v>479</v>
      </c>
      <c r="F13" s="3"/>
    </row>
    <row r="14" spans="1:6" s="68" customFormat="1" x14ac:dyDescent="0.2">
      <c r="A14" s="129"/>
      <c r="B14" s="130"/>
      <c r="C14" s="134"/>
      <c r="D14" s="134"/>
      <c r="E14" s="135"/>
      <c r="F14" s="3"/>
    </row>
    <row r="15" spans="1:6" s="68" customFormat="1" x14ac:dyDescent="0.2">
      <c r="A15" s="129"/>
      <c r="B15" s="130"/>
      <c r="C15" s="134"/>
      <c r="D15" s="134"/>
      <c r="E15" s="135"/>
      <c r="F15" s="3"/>
    </row>
    <row r="16" spans="1:6" s="68" customFormat="1" x14ac:dyDescent="0.2">
      <c r="A16" s="129"/>
      <c r="B16" s="130"/>
      <c r="C16" s="134"/>
      <c r="D16" s="134"/>
      <c r="E16" s="135"/>
      <c r="F16" s="3"/>
    </row>
    <row r="17" spans="1:6" s="68" customFormat="1" x14ac:dyDescent="0.2">
      <c r="A17" s="129"/>
      <c r="B17" s="130"/>
      <c r="C17" s="134"/>
      <c r="D17" s="134"/>
      <c r="E17" s="135"/>
      <c r="F17" s="3"/>
    </row>
    <row r="18" spans="1:6" s="68" customFormat="1" x14ac:dyDescent="0.2">
      <c r="A18" s="129"/>
      <c r="B18" s="130"/>
      <c r="C18" s="134"/>
      <c r="D18" s="134"/>
      <c r="E18" s="135"/>
      <c r="F18" s="3"/>
    </row>
    <row r="19" spans="1:6" s="68" customFormat="1" x14ac:dyDescent="0.2">
      <c r="A19" s="129"/>
      <c r="B19" s="130"/>
      <c r="C19" s="134"/>
      <c r="D19" s="134"/>
      <c r="E19" s="135"/>
      <c r="F19" s="3"/>
    </row>
    <row r="20" spans="1:6" s="68" customFormat="1" x14ac:dyDescent="0.2">
      <c r="A20" s="129"/>
      <c r="B20" s="130"/>
      <c r="C20" s="134"/>
      <c r="D20" s="134"/>
      <c r="E20" s="135"/>
      <c r="F20" s="3"/>
    </row>
    <row r="21" spans="1:6" s="68" customFormat="1" x14ac:dyDescent="0.2">
      <c r="A21" s="129"/>
      <c r="B21" s="130"/>
      <c r="C21" s="134"/>
      <c r="D21" s="134"/>
      <c r="E21" s="135"/>
      <c r="F21" s="3"/>
    </row>
    <row r="22" spans="1:6" s="68" customFormat="1" x14ac:dyDescent="0.2">
      <c r="A22" s="133"/>
      <c r="B22" s="130"/>
      <c r="C22" s="134"/>
      <c r="D22" s="134"/>
      <c r="E22" s="135"/>
      <c r="F22" s="3"/>
    </row>
    <row r="23" spans="1:6" s="68" customFormat="1" x14ac:dyDescent="0.2">
      <c r="A23" s="133"/>
      <c r="B23" s="130"/>
      <c r="C23" s="134"/>
      <c r="D23" s="134"/>
      <c r="E23" s="135"/>
      <c r="F23" s="3"/>
    </row>
    <row r="24" spans="1:6" s="68" customFormat="1" hidden="1" x14ac:dyDescent="0.2">
      <c r="A24" s="115"/>
      <c r="B24" s="112"/>
      <c r="C24" s="116"/>
      <c r="D24" s="116"/>
      <c r="E24" s="117"/>
      <c r="F24" s="3"/>
    </row>
    <row r="25" spans="1:6" ht="34.5" customHeight="1" x14ac:dyDescent="0.2">
      <c r="A25" s="69" t="s">
        <v>102</v>
      </c>
      <c r="B25" s="78">
        <f>SUM(B11:B24)</f>
        <v>52.44</v>
      </c>
      <c r="C25" s="85" t="str">
        <f>IF(SUBTOTAL(3,B11:B24)=SUBTOTAL(103,B11:B24),'Summary and sign-off'!$A$48,'Summary and sign-off'!$A$49)</f>
        <v>Check - there are no hidden rows with data</v>
      </c>
      <c r="D25" s="150" t="str">
        <f>IF('Summary and sign-off'!F59='Summary and sign-off'!F54,'Summary and sign-off'!A51,'Summary and sign-off'!A50)</f>
        <v>Check - each entry provides sufficient information</v>
      </c>
      <c r="E25" s="150"/>
      <c r="F25" s="37"/>
    </row>
    <row r="26" spans="1:6" ht="14.1" customHeight="1" x14ac:dyDescent="0.2">
      <c r="A26" s="38"/>
      <c r="B26" s="27"/>
      <c r="C26" s="20"/>
      <c r="D26" s="20"/>
      <c r="E26" s="20"/>
      <c r="F26" s="24"/>
    </row>
    <row r="27" spans="1:6" x14ac:dyDescent="0.2">
      <c r="A27" s="21" t="s">
        <v>103</v>
      </c>
      <c r="B27" s="20"/>
      <c r="C27" s="20"/>
      <c r="D27" s="20"/>
      <c r="E27" s="20"/>
      <c r="F27" s="24"/>
    </row>
    <row r="28" spans="1:6" ht="12.6" customHeight="1" x14ac:dyDescent="0.2">
      <c r="A28" s="23" t="s">
        <v>82</v>
      </c>
      <c r="B28" s="20"/>
      <c r="C28" s="20"/>
      <c r="D28" s="20"/>
      <c r="E28" s="20"/>
      <c r="F28" s="24"/>
    </row>
    <row r="29" spans="1:6" x14ac:dyDescent="0.2">
      <c r="A29" s="23" t="s">
        <v>30</v>
      </c>
      <c r="B29" s="25"/>
      <c r="C29" s="26"/>
      <c r="D29" s="26"/>
      <c r="E29" s="26"/>
      <c r="F29" s="27"/>
    </row>
    <row r="30" spans="1:6" x14ac:dyDescent="0.2">
      <c r="A30" s="31" t="s">
        <v>96</v>
      </c>
      <c r="B30" s="32"/>
      <c r="C30" s="27"/>
      <c r="D30" s="27"/>
      <c r="E30" s="27"/>
      <c r="F30" s="27"/>
    </row>
    <row r="31" spans="1:6" ht="12.75" customHeight="1" x14ac:dyDescent="0.2">
      <c r="A31" s="31" t="s">
        <v>97</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row r="40" spans="1:6" hidden="1" x14ac:dyDescent="0.2"/>
    <row r="41" spans="1:6" hidden="1" x14ac:dyDescent="0.2"/>
    <row r="42" spans="1:6" hidden="1" x14ac:dyDescent="0.2"/>
    <row r="43" spans="1:6" hidden="1" x14ac:dyDescent="0.2"/>
    <row r="44" spans="1:6" hidden="1" x14ac:dyDescent="0.2"/>
    <row r="45" spans="1:6" hidden="1" x14ac:dyDescent="0.2"/>
    <row r="46" spans="1:6" hidden="1" x14ac:dyDescent="0.2"/>
    <row r="47" spans="1:6" hidden="1" x14ac:dyDescent="0.2"/>
    <row r="48" spans="1:6" hidden="1" x14ac:dyDescent="0.2"/>
    <row r="49" hidden="1" x14ac:dyDescent="0.2"/>
    <row r="50" hidden="1" x14ac:dyDescent="0.2"/>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319"/>
  <sheetViews>
    <sheetView zoomScale="120" zoomScaleNormal="120" workbookViewId="0">
      <selection activeCell="B39" sqref="B39"/>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46" t="s">
        <v>104</v>
      </c>
      <c r="B1" s="146"/>
      <c r="C1" s="146"/>
      <c r="D1" s="146"/>
      <c r="E1" s="146"/>
      <c r="F1" s="146"/>
    </row>
    <row r="2" spans="1:6" ht="21" customHeight="1" x14ac:dyDescent="0.2">
      <c r="A2" s="4" t="s">
        <v>3</v>
      </c>
      <c r="B2" s="149" t="str">
        <f>'Summary and sign-off'!B2:F2</f>
        <v>Ministry of Health</v>
      </c>
      <c r="C2" s="149"/>
      <c r="D2" s="149"/>
      <c r="E2" s="149"/>
      <c r="F2" s="149"/>
    </row>
    <row r="3" spans="1:6" ht="21" customHeight="1" x14ac:dyDescent="0.2">
      <c r="A3" s="4" t="s">
        <v>61</v>
      </c>
      <c r="B3" s="149" t="str">
        <f>'Summary and sign-off'!B3:F3</f>
        <v>Dr Ashley Bloomfield</v>
      </c>
      <c r="C3" s="149"/>
      <c r="D3" s="149"/>
      <c r="E3" s="149"/>
      <c r="F3" s="149"/>
    </row>
    <row r="4" spans="1:6" ht="21" customHeight="1" x14ac:dyDescent="0.2">
      <c r="A4" s="4" t="s">
        <v>62</v>
      </c>
      <c r="B4" s="149">
        <f>'Summary and sign-off'!B4:F4</f>
        <v>44013</v>
      </c>
      <c r="C4" s="149"/>
      <c r="D4" s="149"/>
      <c r="E4" s="149"/>
      <c r="F4" s="149"/>
    </row>
    <row r="5" spans="1:6" ht="21" customHeight="1" x14ac:dyDescent="0.2">
      <c r="A5" s="4" t="s">
        <v>63</v>
      </c>
      <c r="B5" s="149">
        <f>'Summary and sign-off'!B5:F5</f>
        <v>44377</v>
      </c>
      <c r="C5" s="149"/>
      <c r="D5" s="149"/>
      <c r="E5" s="149"/>
      <c r="F5" s="149"/>
    </row>
    <row r="6" spans="1:6" ht="21" customHeight="1" x14ac:dyDescent="0.2">
      <c r="A6" s="4" t="s">
        <v>105</v>
      </c>
      <c r="B6" s="144" t="s">
        <v>31</v>
      </c>
      <c r="C6" s="144"/>
      <c r="D6" s="144"/>
      <c r="E6" s="144"/>
      <c r="F6" s="144"/>
    </row>
    <row r="7" spans="1:6" ht="21" customHeight="1" x14ac:dyDescent="0.2">
      <c r="A7" s="4" t="s">
        <v>7</v>
      </c>
      <c r="B7" s="144" t="s">
        <v>34</v>
      </c>
      <c r="C7" s="144"/>
      <c r="D7" s="144"/>
      <c r="E7" s="144"/>
      <c r="F7" s="144"/>
    </row>
    <row r="8" spans="1:6" ht="36" customHeight="1" x14ac:dyDescent="0.2">
      <c r="A8" s="153" t="s">
        <v>106</v>
      </c>
      <c r="B8" s="153"/>
      <c r="C8" s="153"/>
      <c r="D8" s="153"/>
      <c r="E8" s="153"/>
      <c r="F8" s="153"/>
    </row>
    <row r="9" spans="1:6" ht="36" customHeight="1" x14ac:dyDescent="0.2">
      <c r="A9" s="161" t="s">
        <v>107</v>
      </c>
      <c r="B9" s="162"/>
      <c r="C9" s="162"/>
      <c r="D9" s="162"/>
      <c r="E9" s="162"/>
      <c r="F9" s="162"/>
    </row>
    <row r="10" spans="1:6" ht="39" customHeight="1" x14ac:dyDescent="0.2">
      <c r="A10" s="35" t="s">
        <v>68</v>
      </c>
      <c r="B10" s="124" t="s">
        <v>108</v>
      </c>
      <c r="C10" s="124" t="s">
        <v>109</v>
      </c>
      <c r="D10" s="124" t="s">
        <v>110</v>
      </c>
      <c r="E10" s="124" t="s">
        <v>111</v>
      </c>
      <c r="F10" s="124" t="s">
        <v>112</v>
      </c>
    </row>
    <row r="11" spans="1:6" s="68" customFormat="1" hidden="1" x14ac:dyDescent="0.2">
      <c r="A11" s="111"/>
      <c r="B11" s="116"/>
      <c r="C11" s="118"/>
      <c r="D11" s="116"/>
      <c r="E11" s="119"/>
      <c r="F11" s="117"/>
    </row>
    <row r="12" spans="1:6" s="68" customFormat="1" x14ac:dyDescent="0.2">
      <c r="A12" s="111"/>
      <c r="B12" s="141" t="s">
        <v>167</v>
      </c>
      <c r="C12" s="118"/>
      <c r="D12" s="116"/>
      <c r="E12" s="119"/>
      <c r="F12" s="117"/>
    </row>
    <row r="13" spans="1:6" s="68" customFormat="1" ht="25.5" x14ac:dyDescent="0.2">
      <c r="A13" s="129">
        <v>44022</v>
      </c>
      <c r="B13" s="136" t="s">
        <v>123</v>
      </c>
      <c r="C13" s="137" t="s">
        <v>47</v>
      </c>
      <c r="D13" s="136" t="s">
        <v>449</v>
      </c>
      <c r="E13" s="138" t="s">
        <v>41</v>
      </c>
      <c r="F13" s="139" t="s">
        <v>473</v>
      </c>
    </row>
    <row r="14" spans="1:6" s="68" customFormat="1" x14ac:dyDescent="0.2">
      <c r="A14" s="129">
        <v>44026</v>
      </c>
      <c r="B14" s="136" t="s">
        <v>124</v>
      </c>
      <c r="C14" s="137" t="s">
        <v>47</v>
      </c>
      <c r="D14" s="136" t="s">
        <v>125</v>
      </c>
      <c r="E14" s="138" t="s">
        <v>42</v>
      </c>
      <c r="F14" s="139" t="s">
        <v>163</v>
      </c>
    </row>
    <row r="15" spans="1:6" s="68" customFormat="1" ht="25.5" x14ac:dyDescent="0.2">
      <c r="A15" s="129">
        <v>44026</v>
      </c>
      <c r="B15" s="136" t="s">
        <v>162</v>
      </c>
      <c r="C15" s="137" t="s">
        <v>47</v>
      </c>
      <c r="D15" s="136" t="s">
        <v>126</v>
      </c>
      <c r="E15" s="138" t="s">
        <v>44</v>
      </c>
      <c r="F15" s="139" t="s">
        <v>450</v>
      </c>
    </row>
    <row r="16" spans="1:6" s="68" customFormat="1" ht="102" x14ac:dyDescent="0.2">
      <c r="A16" s="129">
        <v>44041</v>
      </c>
      <c r="B16" s="136" t="s">
        <v>164</v>
      </c>
      <c r="C16" s="137" t="s">
        <v>47</v>
      </c>
      <c r="D16" s="136" t="s">
        <v>165</v>
      </c>
      <c r="E16" s="138" t="s">
        <v>43</v>
      </c>
      <c r="F16" s="139" t="s">
        <v>122</v>
      </c>
    </row>
    <row r="17" spans="1:6" s="68" customFormat="1" ht="25.5" x14ac:dyDescent="0.2">
      <c r="A17" s="129">
        <v>44049</v>
      </c>
      <c r="B17" s="136" t="s">
        <v>166</v>
      </c>
      <c r="C17" s="137" t="s">
        <v>47</v>
      </c>
      <c r="D17" s="136" t="s">
        <v>127</v>
      </c>
      <c r="E17" s="138" t="s">
        <v>42</v>
      </c>
      <c r="F17" s="139" t="s">
        <v>122</v>
      </c>
    </row>
    <row r="18" spans="1:6" s="68" customFormat="1" x14ac:dyDescent="0.2">
      <c r="A18" s="129">
        <v>44050</v>
      </c>
      <c r="B18" s="136" t="s">
        <v>129</v>
      </c>
      <c r="C18" s="137" t="s">
        <v>48</v>
      </c>
      <c r="D18" s="136" t="s">
        <v>128</v>
      </c>
      <c r="E18" s="138" t="s">
        <v>43</v>
      </c>
      <c r="F18" s="139"/>
    </row>
    <row r="19" spans="1:6" s="68" customFormat="1" x14ac:dyDescent="0.2">
      <c r="A19" s="129">
        <v>44054</v>
      </c>
      <c r="B19" s="136" t="s">
        <v>131</v>
      </c>
      <c r="C19" s="137" t="s">
        <v>47</v>
      </c>
      <c r="D19" s="136" t="s">
        <v>130</v>
      </c>
      <c r="E19" s="138" t="s">
        <v>43</v>
      </c>
      <c r="F19" s="139" t="s">
        <v>122</v>
      </c>
    </row>
    <row r="20" spans="1:6" s="68" customFormat="1" ht="38.25" x14ac:dyDescent="0.2">
      <c r="A20" s="129">
        <v>44063</v>
      </c>
      <c r="B20" s="136" t="s">
        <v>444</v>
      </c>
      <c r="C20" s="137" t="s">
        <v>47</v>
      </c>
      <c r="D20" s="136" t="s">
        <v>451</v>
      </c>
      <c r="E20" s="138" t="s">
        <v>43</v>
      </c>
      <c r="F20" s="139" t="s">
        <v>122</v>
      </c>
    </row>
    <row r="21" spans="1:6" s="68" customFormat="1" x14ac:dyDescent="0.2">
      <c r="A21" s="129">
        <v>44067</v>
      </c>
      <c r="B21" s="136" t="s">
        <v>445</v>
      </c>
      <c r="C21" s="137" t="s">
        <v>47</v>
      </c>
      <c r="D21" s="136" t="s">
        <v>449</v>
      </c>
      <c r="E21" s="138" t="s">
        <v>42</v>
      </c>
      <c r="F21" s="139" t="s">
        <v>446</v>
      </c>
    </row>
    <row r="22" spans="1:6" s="68" customFormat="1" x14ac:dyDescent="0.2">
      <c r="A22" s="129">
        <v>44092</v>
      </c>
      <c r="B22" s="136" t="s">
        <v>136</v>
      </c>
      <c r="C22" s="137" t="s">
        <v>47</v>
      </c>
      <c r="D22" s="136" t="s">
        <v>470</v>
      </c>
      <c r="E22" s="138" t="s">
        <v>42</v>
      </c>
      <c r="F22" s="139" t="s">
        <v>122</v>
      </c>
    </row>
    <row r="23" spans="1:6" s="68" customFormat="1" ht="25.5" x14ac:dyDescent="0.2">
      <c r="A23" s="129">
        <v>44092</v>
      </c>
      <c r="B23" s="136" t="s">
        <v>137</v>
      </c>
      <c r="C23" s="137" t="s">
        <v>47</v>
      </c>
      <c r="D23" s="136" t="s">
        <v>140</v>
      </c>
      <c r="E23" s="138" t="s">
        <v>42</v>
      </c>
      <c r="F23" s="139"/>
    </row>
    <row r="24" spans="1:6" s="68" customFormat="1" x14ac:dyDescent="0.2">
      <c r="A24" s="129">
        <v>44099</v>
      </c>
      <c r="B24" s="136" t="s">
        <v>138</v>
      </c>
      <c r="C24" s="137" t="s">
        <v>47</v>
      </c>
      <c r="D24" s="136" t="s">
        <v>449</v>
      </c>
      <c r="E24" s="138" t="s">
        <v>46</v>
      </c>
      <c r="F24" s="139" t="s">
        <v>450</v>
      </c>
    </row>
    <row r="25" spans="1:6" s="68" customFormat="1" ht="25.5" x14ac:dyDescent="0.2">
      <c r="A25" s="129">
        <v>44142</v>
      </c>
      <c r="B25" s="136" t="s">
        <v>139</v>
      </c>
      <c r="C25" s="137" t="s">
        <v>47</v>
      </c>
      <c r="D25" s="136" t="s">
        <v>141</v>
      </c>
      <c r="E25" s="138" t="s">
        <v>43</v>
      </c>
      <c r="F25" s="139" t="s">
        <v>447</v>
      </c>
    </row>
    <row r="26" spans="1:6" s="68" customFormat="1" ht="38.25" x14ac:dyDescent="0.2">
      <c r="A26" s="129">
        <v>44145</v>
      </c>
      <c r="B26" s="136" t="s">
        <v>146</v>
      </c>
      <c r="C26" s="137" t="s">
        <v>47</v>
      </c>
      <c r="D26" s="136" t="s">
        <v>142</v>
      </c>
      <c r="E26" s="138" t="s">
        <v>42</v>
      </c>
      <c r="F26" s="139" t="s">
        <v>122</v>
      </c>
    </row>
    <row r="27" spans="1:6" s="68" customFormat="1" x14ac:dyDescent="0.2">
      <c r="A27" s="129">
        <v>44163</v>
      </c>
      <c r="B27" s="136" t="s">
        <v>147</v>
      </c>
      <c r="C27" s="137" t="s">
        <v>47</v>
      </c>
      <c r="D27" s="136" t="s">
        <v>144</v>
      </c>
      <c r="E27" s="138" t="s">
        <v>42</v>
      </c>
      <c r="F27" s="139" t="s">
        <v>122</v>
      </c>
    </row>
    <row r="28" spans="1:6" s="68" customFormat="1" x14ac:dyDescent="0.2">
      <c r="A28" s="129">
        <v>44186</v>
      </c>
      <c r="B28" s="136" t="s">
        <v>508</v>
      </c>
      <c r="C28" s="137" t="s">
        <v>47</v>
      </c>
      <c r="D28" s="136" t="s">
        <v>145</v>
      </c>
      <c r="E28" s="138" t="s">
        <v>42</v>
      </c>
      <c r="F28" s="139"/>
    </row>
    <row r="29" spans="1:6" s="68" customFormat="1" x14ac:dyDescent="0.2">
      <c r="A29" s="129">
        <v>44222</v>
      </c>
      <c r="B29" s="136" t="s">
        <v>151</v>
      </c>
      <c r="C29" s="137" t="s">
        <v>47</v>
      </c>
      <c r="D29" s="136" t="s">
        <v>148</v>
      </c>
      <c r="E29" s="138" t="s">
        <v>42</v>
      </c>
      <c r="F29" s="139"/>
    </row>
    <row r="30" spans="1:6" s="68" customFormat="1" x14ac:dyDescent="0.2">
      <c r="A30" s="129">
        <v>44238</v>
      </c>
      <c r="B30" s="136" t="s">
        <v>452</v>
      </c>
      <c r="C30" s="137" t="s">
        <v>48</v>
      </c>
      <c r="D30" s="136" t="s">
        <v>149</v>
      </c>
      <c r="E30" s="138" t="s">
        <v>43</v>
      </c>
      <c r="F30" s="139" t="s">
        <v>453</v>
      </c>
    </row>
    <row r="31" spans="1:6" s="68" customFormat="1" ht="11.25" customHeight="1" x14ac:dyDescent="0.2">
      <c r="A31" s="129">
        <v>44256</v>
      </c>
      <c r="B31" s="136" t="s">
        <v>152</v>
      </c>
      <c r="C31" s="137" t="s">
        <v>47</v>
      </c>
      <c r="D31" s="136" t="s">
        <v>150</v>
      </c>
      <c r="E31" s="138" t="s">
        <v>43</v>
      </c>
      <c r="F31" s="139"/>
    </row>
    <row r="32" spans="1:6" s="68" customFormat="1" ht="25.5" x14ac:dyDescent="0.2">
      <c r="A32" s="129">
        <v>44262</v>
      </c>
      <c r="B32" s="136" t="s">
        <v>454</v>
      </c>
      <c r="C32" s="137" t="s">
        <v>47</v>
      </c>
      <c r="D32" s="136" t="s">
        <v>455</v>
      </c>
      <c r="E32" s="138" t="s">
        <v>43</v>
      </c>
      <c r="F32" s="139" t="s">
        <v>456</v>
      </c>
    </row>
    <row r="33" spans="1:6" s="68" customFormat="1" x14ac:dyDescent="0.2">
      <c r="A33" s="129">
        <v>44262</v>
      </c>
      <c r="B33" s="136" t="s">
        <v>153</v>
      </c>
      <c r="C33" s="137" t="s">
        <v>47</v>
      </c>
      <c r="D33" s="136" t="s">
        <v>455</v>
      </c>
      <c r="E33" s="138" t="s">
        <v>43</v>
      </c>
      <c r="F33" s="139" t="s">
        <v>450</v>
      </c>
    </row>
    <row r="34" spans="1:6" s="68" customFormat="1" ht="38.25" x14ac:dyDescent="0.2">
      <c r="A34" s="129">
        <v>44274</v>
      </c>
      <c r="B34" s="136" t="s">
        <v>154</v>
      </c>
      <c r="C34" s="137" t="s">
        <v>47</v>
      </c>
      <c r="D34" s="136" t="s">
        <v>457</v>
      </c>
      <c r="E34" s="138" t="s">
        <v>42</v>
      </c>
      <c r="F34" s="139" t="s">
        <v>474</v>
      </c>
    </row>
    <row r="35" spans="1:6" s="68" customFormat="1" x14ac:dyDescent="0.2">
      <c r="A35" s="129">
        <v>44280</v>
      </c>
      <c r="B35" s="136" t="s">
        <v>155</v>
      </c>
      <c r="C35" s="137" t="s">
        <v>47</v>
      </c>
      <c r="D35" s="136" t="s">
        <v>161</v>
      </c>
      <c r="E35" s="138" t="s">
        <v>46</v>
      </c>
      <c r="F35" s="139" t="s">
        <v>450</v>
      </c>
    </row>
    <row r="36" spans="1:6" s="68" customFormat="1" x14ac:dyDescent="0.2">
      <c r="A36" s="129">
        <v>44302</v>
      </c>
      <c r="B36" s="136" t="s">
        <v>156</v>
      </c>
      <c r="C36" s="137" t="s">
        <v>47</v>
      </c>
      <c r="D36" s="136" t="s">
        <v>160</v>
      </c>
      <c r="E36" s="138" t="s">
        <v>42</v>
      </c>
      <c r="F36" s="139" t="s">
        <v>122</v>
      </c>
    </row>
    <row r="37" spans="1:6" s="68" customFormat="1" ht="25.5" x14ac:dyDescent="0.2">
      <c r="A37" s="129">
        <v>44327</v>
      </c>
      <c r="B37" s="136" t="s">
        <v>157</v>
      </c>
      <c r="C37" s="137" t="s">
        <v>47</v>
      </c>
      <c r="D37" s="136" t="s">
        <v>159</v>
      </c>
      <c r="E37" s="138" t="s">
        <v>42</v>
      </c>
      <c r="F37" s="139" t="s">
        <v>450</v>
      </c>
    </row>
    <row r="38" spans="1:6" s="68" customFormat="1" x14ac:dyDescent="0.2">
      <c r="A38" s="129">
        <v>44331</v>
      </c>
      <c r="B38" s="136" t="s">
        <v>448</v>
      </c>
      <c r="C38" s="137" t="s">
        <v>47</v>
      </c>
      <c r="D38" s="136" t="s">
        <v>158</v>
      </c>
      <c r="E38" s="138" t="s">
        <v>42</v>
      </c>
      <c r="F38" s="139" t="s">
        <v>122</v>
      </c>
    </row>
    <row r="39" spans="1:6" s="68" customFormat="1" ht="178.5" x14ac:dyDescent="0.2">
      <c r="A39" s="111"/>
      <c r="B39" s="115" t="s">
        <v>168</v>
      </c>
      <c r="C39" s="118"/>
      <c r="D39" s="116"/>
      <c r="E39" s="119"/>
      <c r="F39" s="117"/>
    </row>
    <row r="40" spans="1:6" s="68" customFormat="1" x14ac:dyDescent="0.2">
      <c r="A40" s="129">
        <v>44013</v>
      </c>
      <c r="B40" s="142" t="s">
        <v>385</v>
      </c>
      <c r="C40" s="137" t="s">
        <v>48</v>
      </c>
      <c r="D40" s="136" t="s">
        <v>384</v>
      </c>
      <c r="E40" s="138" t="s">
        <v>44</v>
      </c>
      <c r="F40" s="139"/>
    </row>
    <row r="41" spans="1:6" s="68" customFormat="1" ht="25.5" x14ac:dyDescent="0.2">
      <c r="A41" s="129">
        <v>44014</v>
      </c>
      <c r="B41" s="142" t="s">
        <v>388</v>
      </c>
      <c r="C41" s="137" t="s">
        <v>48</v>
      </c>
      <c r="D41" s="136" t="s">
        <v>458</v>
      </c>
      <c r="E41" s="138" t="s">
        <v>42</v>
      </c>
      <c r="F41" s="139"/>
    </row>
    <row r="42" spans="1:6" s="68" customFormat="1" x14ac:dyDescent="0.2">
      <c r="A42" s="129">
        <v>44014</v>
      </c>
      <c r="B42" s="142" t="s">
        <v>427</v>
      </c>
      <c r="C42" s="137" t="s">
        <v>47</v>
      </c>
      <c r="D42" s="136" t="s">
        <v>428</v>
      </c>
      <c r="E42" s="138" t="s">
        <v>46</v>
      </c>
      <c r="F42" s="139"/>
    </row>
    <row r="43" spans="1:6" s="68" customFormat="1" x14ac:dyDescent="0.2">
      <c r="A43" s="129">
        <v>44019</v>
      </c>
      <c r="B43" s="142" t="s">
        <v>392</v>
      </c>
      <c r="C43" s="137" t="s">
        <v>48</v>
      </c>
      <c r="D43" s="136" t="s">
        <v>393</v>
      </c>
      <c r="E43" s="138" t="s">
        <v>42</v>
      </c>
      <c r="F43" s="139"/>
    </row>
    <row r="44" spans="1:6" s="68" customFormat="1" x14ac:dyDescent="0.2">
      <c r="A44" s="129">
        <v>44021</v>
      </c>
      <c r="B44" s="142" t="s">
        <v>386</v>
      </c>
      <c r="C44" s="137" t="s">
        <v>48</v>
      </c>
      <c r="D44" s="136" t="s">
        <v>387</v>
      </c>
      <c r="E44" s="138" t="s">
        <v>42</v>
      </c>
      <c r="F44" s="139"/>
    </row>
    <row r="45" spans="1:6" s="68" customFormat="1" ht="25.5" x14ac:dyDescent="0.2">
      <c r="A45" s="129">
        <v>44021</v>
      </c>
      <c r="B45" s="142" t="s">
        <v>395</v>
      </c>
      <c r="C45" s="137" t="s">
        <v>48</v>
      </c>
      <c r="D45" s="136" t="s">
        <v>304</v>
      </c>
      <c r="E45" s="138" t="s">
        <v>42</v>
      </c>
      <c r="F45" s="139"/>
    </row>
    <row r="46" spans="1:6" s="68" customFormat="1" x14ac:dyDescent="0.2">
      <c r="A46" s="129">
        <v>44034</v>
      </c>
      <c r="B46" s="142" t="s">
        <v>376</v>
      </c>
      <c r="C46" s="137" t="s">
        <v>48</v>
      </c>
      <c r="D46" s="136" t="s">
        <v>231</v>
      </c>
      <c r="E46" s="138" t="s">
        <v>42</v>
      </c>
      <c r="F46" s="139"/>
    </row>
    <row r="47" spans="1:6" s="68" customFormat="1" ht="25.5" x14ac:dyDescent="0.2">
      <c r="A47" s="129">
        <v>44035</v>
      </c>
      <c r="B47" s="142" t="s">
        <v>379</v>
      </c>
      <c r="C47" s="137" t="s">
        <v>48</v>
      </c>
      <c r="D47" s="136" t="s">
        <v>306</v>
      </c>
      <c r="E47" s="138" t="s">
        <v>46</v>
      </c>
      <c r="F47" s="139"/>
    </row>
    <row r="48" spans="1:6" s="68" customFormat="1" ht="25.5" x14ac:dyDescent="0.2">
      <c r="A48" s="129">
        <v>44040</v>
      </c>
      <c r="B48" s="142" t="s">
        <v>380</v>
      </c>
      <c r="C48" s="137" t="s">
        <v>48</v>
      </c>
      <c r="D48" s="136" t="s">
        <v>381</v>
      </c>
      <c r="E48" s="138" t="s">
        <v>42</v>
      </c>
      <c r="F48" s="139"/>
    </row>
    <row r="49" spans="1:6" s="68" customFormat="1" x14ac:dyDescent="0.2">
      <c r="A49" s="129">
        <v>44040</v>
      </c>
      <c r="B49" s="142" t="s">
        <v>382</v>
      </c>
      <c r="C49" s="137" t="s">
        <v>48</v>
      </c>
      <c r="D49" s="136" t="s">
        <v>383</v>
      </c>
      <c r="E49" s="138" t="s">
        <v>42</v>
      </c>
      <c r="F49" s="139"/>
    </row>
    <row r="50" spans="1:6" s="68" customFormat="1" ht="25.5" x14ac:dyDescent="0.2">
      <c r="A50" s="129">
        <v>44041</v>
      </c>
      <c r="B50" s="142" t="s">
        <v>372</v>
      </c>
      <c r="C50" s="137" t="s">
        <v>48</v>
      </c>
      <c r="D50" s="136" t="s">
        <v>373</v>
      </c>
      <c r="E50" s="138" t="s">
        <v>42</v>
      </c>
      <c r="F50" s="139"/>
    </row>
    <row r="51" spans="1:6" s="68" customFormat="1" x14ac:dyDescent="0.2">
      <c r="A51" s="129">
        <v>44042</v>
      </c>
      <c r="B51" s="142" t="s">
        <v>391</v>
      </c>
      <c r="C51" s="137" t="s">
        <v>48</v>
      </c>
      <c r="D51" s="136" t="s">
        <v>471</v>
      </c>
      <c r="E51" s="138" t="s">
        <v>41</v>
      </c>
      <c r="F51" s="139"/>
    </row>
    <row r="52" spans="1:6" s="68" customFormat="1" x14ac:dyDescent="0.2">
      <c r="A52" s="129">
        <v>44049</v>
      </c>
      <c r="B52" s="142" t="s">
        <v>363</v>
      </c>
      <c r="C52" s="137" t="s">
        <v>48</v>
      </c>
      <c r="D52" s="136" t="s">
        <v>364</v>
      </c>
      <c r="E52" s="138" t="s">
        <v>43</v>
      </c>
      <c r="F52" s="139"/>
    </row>
    <row r="53" spans="1:6" s="68" customFormat="1" ht="25.5" x14ac:dyDescent="0.2">
      <c r="A53" s="129">
        <v>44059</v>
      </c>
      <c r="B53" s="142" t="s">
        <v>365</v>
      </c>
      <c r="C53" s="137" t="s">
        <v>47</v>
      </c>
      <c r="D53" s="136" t="s">
        <v>366</v>
      </c>
      <c r="E53" s="138" t="s">
        <v>42</v>
      </c>
      <c r="F53" s="139"/>
    </row>
    <row r="54" spans="1:6" s="68" customFormat="1" ht="25.5" x14ac:dyDescent="0.2">
      <c r="A54" s="129">
        <v>44065</v>
      </c>
      <c r="B54" s="142" t="s">
        <v>368</v>
      </c>
      <c r="C54" s="137" t="s">
        <v>48</v>
      </c>
      <c r="D54" s="136" t="s">
        <v>231</v>
      </c>
      <c r="E54" s="138" t="s">
        <v>42</v>
      </c>
      <c r="F54" s="139"/>
    </row>
    <row r="55" spans="1:6" s="68" customFormat="1" x14ac:dyDescent="0.2">
      <c r="A55" s="129">
        <v>44067</v>
      </c>
      <c r="B55" s="142" t="s">
        <v>377</v>
      </c>
      <c r="C55" s="137" t="s">
        <v>48</v>
      </c>
      <c r="D55" s="136" t="s">
        <v>378</v>
      </c>
      <c r="E55" s="138" t="s">
        <v>42</v>
      </c>
      <c r="F55" s="139"/>
    </row>
    <row r="56" spans="1:6" s="68" customFormat="1" x14ac:dyDescent="0.2">
      <c r="A56" s="129">
        <v>44069</v>
      </c>
      <c r="B56" s="142" t="s">
        <v>362</v>
      </c>
      <c r="C56" s="137" t="s">
        <v>48</v>
      </c>
      <c r="D56" s="136" t="s">
        <v>361</v>
      </c>
      <c r="E56" s="138" t="s">
        <v>42</v>
      </c>
      <c r="F56" s="139"/>
    </row>
    <row r="57" spans="1:6" s="68" customFormat="1" x14ac:dyDescent="0.2">
      <c r="A57" s="129">
        <v>44079</v>
      </c>
      <c r="B57" s="142" t="s">
        <v>356</v>
      </c>
      <c r="C57" s="137" t="s">
        <v>48</v>
      </c>
      <c r="D57" s="136" t="s">
        <v>459</v>
      </c>
      <c r="E57" s="138" t="s">
        <v>42</v>
      </c>
      <c r="F57" s="139"/>
    </row>
    <row r="58" spans="1:6" s="68" customFormat="1" x14ac:dyDescent="0.2">
      <c r="A58" s="129">
        <v>44082</v>
      </c>
      <c r="B58" s="142" t="s">
        <v>357</v>
      </c>
      <c r="C58" s="137" t="s">
        <v>48</v>
      </c>
      <c r="D58" s="136" t="s">
        <v>358</v>
      </c>
      <c r="E58" s="138" t="s">
        <v>42</v>
      </c>
      <c r="F58" s="139"/>
    </row>
    <row r="59" spans="1:6" s="68" customFormat="1" ht="25.5" x14ac:dyDescent="0.2">
      <c r="A59" s="129">
        <v>44090</v>
      </c>
      <c r="B59" s="142" t="s">
        <v>338</v>
      </c>
      <c r="C59" s="137" t="s">
        <v>48</v>
      </c>
      <c r="D59" s="136" t="s">
        <v>339</v>
      </c>
      <c r="E59" s="138" t="s">
        <v>42</v>
      </c>
      <c r="F59" s="139"/>
    </row>
    <row r="60" spans="1:6" s="68" customFormat="1" x14ac:dyDescent="0.2">
      <c r="A60" s="129">
        <v>44091</v>
      </c>
      <c r="B60" s="142" t="s">
        <v>340</v>
      </c>
      <c r="C60" s="137" t="s">
        <v>48</v>
      </c>
      <c r="D60" s="136" t="s">
        <v>341</v>
      </c>
      <c r="E60" s="138" t="s">
        <v>42</v>
      </c>
      <c r="F60" s="139"/>
    </row>
    <row r="61" spans="1:6" s="68" customFormat="1" x14ac:dyDescent="0.2">
      <c r="A61" s="129">
        <v>44097</v>
      </c>
      <c r="B61" s="142" t="s">
        <v>342</v>
      </c>
      <c r="C61" s="137" t="s">
        <v>48</v>
      </c>
      <c r="D61" s="136" t="s">
        <v>343</v>
      </c>
      <c r="E61" s="138" t="s">
        <v>42</v>
      </c>
      <c r="F61" s="139"/>
    </row>
    <row r="62" spans="1:6" s="68" customFormat="1" ht="25.5" x14ac:dyDescent="0.2">
      <c r="A62" s="129">
        <v>44097</v>
      </c>
      <c r="B62" s="142" t="s">
        <v>359</v>
      </c>
      <c r="C62" s="137" t="s">
        <v>48</v>
      </c>
      <c r="D62" s="136" t="s">
        <v>360</v>
      </c>
      <c r="E62" s="138" t="s">
        <v>42</v>
      </c>
      <c r="F62" s="139"/>
    </row>
    <row r="63" spans="1:6" s="68" customFormat="1" x14ac:dyDescent="0.2">
      <c r="A63" s="129">
        <v>44100</v>
      </c>
      <c r="B63" s="142" t="s">
        <v>344</v>
      </c>
      <c r="C63" s="137" t="s">
        <v>48</v>
      </c>
      <c r="D63" s="136" t="s">
        <v>345</v>
      </c>
      <c r="E63" s="138" t="s">
        <v>43</v>
      </c>
      <c r="F63" s="139"/>
    </row>
    <row r="64" spans="1:6" s="68" customFormat="1" x14ac:dyDescent="0.2">
      <c r="A64" s="129">
        <v>44103</v>
      </c>
      <c r="B64" s="142" t="s">
        <v>374</v>
      </c>
      <c r="C64" s="137" t="s">
        <v>48</v>
      </c>
      <c r="D64" s="136" t="s">
        <v>375</v>
      </c>
      <c r="E64" s="138" t="s">
        <v>42</v>
      </c>
      <c r="F64" s="139"/>
    </row>
    <row r="65" spans="1:6" s="68" customFormat="1" ht="25.5" x14ac:dyDescent="0.2">
      <c r="A65" s="129">
        <v>44112</v>
      </c>
      <c r="B65" s="142" t="s">
        <v>336</v>
      </c>
      <c r="C65" s="137" t="s">
        <v>47</v>
      </c>
      <c r="D65" s="136" t="s">
        <v>337</v>
      </c>
      <c r="E65" s="138" t="s">
        <v>42</v>
      </c>
      <c r="F65" s="139"/>
    </row>
    <row r="66" spans="1:6" s="68" customFormat="1" ht="25.5" x14ac:dyDescent="0.2">
      <c r="A66" s="129">
        <v>44113</v>
      </c>
      <c r="B66" s="142" t="s">
        <v>429</v>
      </c>
      <c r="C66" s="137" t="s">
        <v>47</v>
      </c>
      <c r="D66" s="136" t="s">
        <v>460</v>
      </c>
      <c r="E66" s="138" t="s">
        <v>42</v>
      </c>
      <c r="F66" s="139" t="s">
        <v>461</v>
      </c>
    </row>
    <row r="67" spans="1:6" s="68" customFormat="1" x14ac:dyDescent="0.2">
      <c r="A67" s="129">
        <v>44115</v>
      </c>
      <c r="B67" s="142" t="s">
        <v>325</v>
      </c>
      <c r="C67" s="137" t="s">
        <v>48</v>
      </c>
      <c r="D67" s="136" t="s">
        <v>326</v>
      </c>
      <c r="E67" s="138" t="s">
        <v>43</v>
      </c>
      <c r="F67" s="139"/>
    </row>
    <row r="68" spans="1:6" s="68" customFormat="1" x14ac:dyDescent="0.2">
      <c r="A68" s="129">
        <v>44116</v>
      </c>
      <c r="B68" s="142" t="s">
        <v>312</v>
      </c>
      <c r="C68" s="137" t="s">
        <v>48</v>
      </c>
      <c r="D68" s="136" t="s">
        <v>313</v>
      </c>
      <c r="E68" s="138" t="s">
        <v>42</v>
      </c>
      <c r="F68" s="139"/>
    </row>
    <row r="69" spans="1:6" s="68" customFormat="1" x14ac:dyDescent="0.2">
      <c r="A69" s="129">
        <v>44117</v>
      </c>
      <c r="B69" s="142" t="s">
        <v>331</v>
      </c>
      <c r="C69" s="137" t="s">
        <v>48</v>
      </c>
      <c r="D69" s="136" t="s">
        <v>462</v>
      </c>
      <c r="E69" s="138" t="s">
        <v>42</v>
      </c>
      <c r="F69" s="139"/>
    </row>
    <row r="70" spans="1:6" s="68" customFormat="1" x14ac:dyDescent="0.2">
      <c r="A70" s="129">
        <v>44118</v>
      </c>
      <c r="B70" s="142" t="s">
        <v>389</v>
      </c>
      <c r="C70" s="137" t="s">
        <v>48</v>
      </c>
      <c r="D70" s="136" t="s">
        <v>390</v>
      </c>
      <c r="E70" s="138" t="s">
        <v>42</v>
      </c>
      <c r="F70" s="139"/>
    </row>
    <row r="71" spans="1:6" s="68" customFormat="1" ht="25.5" x14ac:dyDescent="0.2">
      <c r="A71" s="129">
        <v>44122</v>
      </c>
      <c r="B71" s="142" t="s">
        <v>314</v>
      </c>
      <c r="C71" s="137" t="s">
        <v>48</v>
      </c>
      <c r="D71" s="136" t="s">
        <v>315</v>
      </c>
      <c r="E71" s="138" t="s">
        <v>42</v>
      </c>
      <c r="F71" s="139"/>
    </row>
    <row r="72" spans="1:6" s="68" customFormat="1" x14ac:dyDescent="0.2">
      <c r="A72" s="129">
        <v>44124</v>
      </c>
      <c r="B72" s="142" t="s">
        <v>329</v>
      </c>
      <c r="C72" s="137" t="s">
        <v>47</v>
      </c>
      <c r="D72" s="136" t="s">
        <v>330</v>
      </c>
      <c r="E72" s="138" t="s">
        <v>43</v>
      </c>
      <c r="F72" s="139"/>
    </row>
    <row r="73" spans="1:6" s="68" customFormat="1" x14ac:dyDescent="0.2">
      <c r="A73" s="129">
        <v>44125</v>
      </c>
      <c r="B73" s="142" t="s">
        <v>310</v>
      </c>
      <c r="C73" s="137" t="s">
        <v>48</v>
      </c>
      <c r="D73" s="136" t="s">
        <v>311</v>
      </c>
      <c r="E73" s="138" t="s">
        <v>42</v>
      </c>
      <c r="F73" s="139"/>
    </row>
    <row r="74" spans="1:6" s="68" customFormat="1" x14ac:dyDescent="0.2">
      <c r="A74" s="129">
        <v>44126</v>
      </c>
      <c r="B74" s="142" t="s">
        <v>320</v>
      </c>
      <c r="C74" s="137" t="s">
        <v>48</v>
      </c>
      <c r="D74" s="136" t="s">
        <v>430</v>
      </c>
      <c r="E74" s="138" t="s">
        <v>42</v>
      </c>
      <c r="F74" s="139"/>
    </row>
    <row r="75" spans="1:6" s="68" customFormat="1" x14ac:dyDescent="0.2">
      <c r="A75" s="129">
        <v>44132</v>
      </c>
      <c r="B75" s="142" t="s">
        <v>271</v>
      </c>
      <c r="C75" s="137" t="s">
        <v>48</v>
      </c>
      <c r="D75" s="136" t="s">
        <v>270</v>
      </c>
      <c r="E75" s="138" t="s">
        <v>42</v>
      </c>
      <c r="F75" s="139"/>
    </row>
    <row r="76" spans="1:6" s="68" customFormat="1" ht="25.5" x14ac:dyDescent="0.2">
      <c r="A76" s="129">
        <v>44133</v>
      </c>
      <c r="B76" s="142" t="s">
        <v>317</v>
      </c>
      <c r="C76" s="137" t="s">
        <v>47</v>
      </c>
      <c r="D76" s="136" t="s">
        <v>316</v>
      </c>
      <c r="E76" s="138" t="s">
        <v>42</v>
      </c>
      <c r="F76" s="139"/>
    </row>
    <row r="77" spans="1:6" s="68" customFormat="1" x14ac:dyDescent="0.2">
      <c r="A77" s="129">
        <v>44133</v>
      </c>
      <c r="B77" s="142" t="s">
        <v>463</v>
      </c>
      <c r="C77" s="137" t="s">
        <v>48</v>
      </c>
      <c r="D77" s="136" t="s">
        <v>303</v>
      </c>
      <c r="E77" s="138" t="s">
        <v>42</v>
      </c>
      <c r="F77" s="139"/>
    </row>
    <row r="78" spans="1:6" s="68" customFormat="1" x14ac:dyDescent="0.2">
      <c r="A78" s="129">
        <v>44133</v>
      </c>
      <c r="B78" s="142" t="s">
        <v>370</v>
      </c>
      <c r="C78" s="137" t="s">
        <v>48</v>
      </c>
      <c r="D78" s="136" t="s">
        <v>371</v>
      </c>
      <c r="E78" s="138" t="s">
        <v>43</v>
      </c>
      <c r="F78" s="139"/>
    </row>
    <row r="79" spans="1:6" s="68" customFormat="1" x14ac:dyDescent="0.2">
      <c r="A79" s="129">
        <v>44134</v>
      </c>
      <c r="B79" s="142" t="s">
        <v>431</v>
      </c>
      <c r="C79" s="137" t="s">
        <v>47</v>
      </c>
      <c r="D79" s="136" t="s">
        <v>287</v>
      </c>
      <c r="E79" s="138" t="s">
        <v>43</v>
      </c>
      <c r="F79" s="139"/>
    </row>
    <row r="80" spans="1:6" s="68" customFormat="1" ht="12.75" customHeight="1" x14ac:dyDescent="0.2">
      <c r="A80" s="129">
        <v>44134</v>
      </c>
      <c r="B80" s="142" t="s">
        <v>328</v>
      </c>
      <c r="C80" s="137" t="s">
        <v>48</v>
      </c>
      <c r="D80" s="136" t="s">
        <v>327</v>
      </c>
      <c r="E80" s="138" t="s">
        <v>43</v>
      </c>
      <c r="F80" s="139"/>
    </row>
    <row r="81" spans="1:6" s="68" customFormat="1" x14ac:dyDescent="0.2">
      <c r="A81" s="129">
        <v>44137</v>
      </c>
      <c r="B81" s="142" t="s">
        <v>464</v>
      </c>
      <c r="C81" s="137" t="s">
        <v>48</v>
      </c>
      <c r="D81" s="136" t="s">
        <v>202</v>
      </c>
      <c r="E81" s="138" t="s">
        <v>42</v>
      </c>
      <c r="F81" s="139"/>
    </row>
    <row r="82" spans="1:6" s="68" customFormat="1" x14ac:dyDescent="0.2">
      <c r="A82" s="129">
        <v>44138</v>
      </c>
      <c r="B82" s="142" t="s">
        <v>289</v>
      </c>
      <c r="C82" s="137" t="s">
        <v>48</v>
      </c>
      <c r="D82" s="136" t="s">
        <v>290</v>
      </c>
      <c r="E82" s="138" t="s">
        <v>41</v>
      </c>
      <c r="F82" s="139"/>
    </row>
    <row r="83" spans="1:6" s="68" customFormat="1" x14ac:dyDescent="0.2">
      <c r="A83" s="129">
        <v>44138</v>
      </c>
      <c r="B83" s="142" t="s">
        <v>333</v>
      </c>
      <c r="C83" s="137" t="s">
        <v>48</v>
      </c>
      <c r="D83" s="136" t="s">
        <v>332</v>
      </c>
      <c r="E83" s="138" t="s">
        <v>42</v>
      </c>
      <c r="F83" s="139"/>
    </row>
    <row r="84" spans="1:6" s="68" customFormat="1" ht="25.5" x14ac:dyDescent="0.2">
      <c r="A84" s="129">
        <v>44140</v>
      </c>
      <c r="B84" s="142" t="s">
        <v>395</v>
      </c>
      <c r="C84" s="137" t="s">
        <v>48</v>
      </c>
      <c r="D84" s="136" t="s">
        <v>304</v>
      </c>
      <c r="E84" s="138" t="s">
        <v>42</v>
      </c>
      <c r="F84" s="139"/>
    </row>
    <row r="85" spans="1:6" s="68" customFormat="1" ht="12.75" customHeight="1" x14ac:dyDescent="0.2">
      <c r="A85" s="129">
        <v>44140</v>
      </c>
      <c r="B85" s="142" t="s">
        <v>432</v>
      </c>
      <c r="C85" s="137" t="s">
        <v>47</v>
      </c>
      <c r="D85" s="136" t="s">
        <v>433</v>
      </c>
      <c r="E85" s="138" t="s">
        <v>42</v>
      </c>
      <c r="F85" s="139"/>
    </row>
    <row r="86" spans="1:6" s="68" customFormat="1" x14ac:dyDescent="0.2">
      <c r="A86" s="129">
        <v>44142</v>
      </c>
      <c r="B86" s="136" t="s">
        <v>435</v>
      </c>
      <c r="C86" s="137" t="s">
        <v>47</v>
      </c>
      <c r="D86" s="136" t="s">
        <v>141</v>
      </c>
      <c r="E86" s="138" t="s">
        <v>42</v>
      </c>
      <c r="F86" s="139"/>
    </row>
    <row r="87" spans="1:6" s="68" customFormat="1" x14ac:dyDescent="0.2">
      <c r="A87" s="129">
        <v>44144</v>
      </c>
      <c r="B87" s="136" t="s">
        <v>277</v>
      </c>
      <c r="C87" s="137" t="s">
        <v>48</v>
      </c>
      <c r="D87" s="136" t="s">
        <v>278</v>
      </c>
      <c r="E87" s="138" t="s">
        <v>42</v>
      </c>
      <c r="F87" s="139"/>
    </row>
    <row r="88" spans="1:6" s="68" customFormat="1" x14ac:dyDescent="0.2">
      <c r="A88" s="129">
        <v>44145</v>
      </c>
      <c r="B88" s="136" t="s">
        <v>299</v>
      </c>
      <c r="C88" s="137" t="s">
        <v>48</v>
      </c>
      <c r="D88" s="136" t="s">
        <v>300</v>
      </c>
      <c r="E88" s="138" t="s">
        <v>46</v>
      </c>
      <c r="F88" s="139"/>
    </row>
    <row r="89" spans="1:6" s="68" customFormat="1" x14ac:dyDescent="0.2">
      <c r="A89" s="129">
        <v>44145</v>
      </c>
      <c r="B89" s="136" t="s">
        <v>318</v>
      </c>
      <c r="C89" s="137" t="s">
        <v>48</v>
      </c>
      <c r="D89" s="136" t="s">
        <v>319</v>
      </c>
      <c r="E89" s="138">
        <v>0</v>
      </c>
      <c r="F89" s="139"/>
    </row>
    <row r="90" spans="1:6" s="68" customFormat="1" ht="25.5" x14ac:dyDescent="0.2">
      <c r="A90" s="129">
        <v>44147</v>
      </c>
      <c r="B90" s="136" t="s">
        <v>323</v>
      </c>
      <c r="C90" s="137" t="s">
        <v>48</v>
      </c>
      <c r="D90" s="136" t="s">
        <v>324</v>
      </c>
      <c r="E90" s="138" t="s">
        <v>42</v>
      </c>
      <c r="F90" s="139"/>
    </row>
    <row r="91" spans="1:6" s="68" customFormat="1" ht="25.5" x14ac:dyDescent="0.2">
      <c r="A91" s="129">
        <v>44148</v>
      </c>
      <c r="B91" s="136" t="s">
        <v>297</v>
      </c>
      <c r="C91" s="137" t="s">
        <v>48</v>
      </c>
      <c r="D91" s="136" t="s">
        <v>298</v>
      </c>
      <c r="E91" s="138" t="s">
        <v>42</v>
      </c>
      <c r="F91" s="139"/>
    </row>
    <row r="92" spans="1:6" s="68" customFormat="1" x14ac:dyDescent="0.2">
      <c r="A92" s="129">
        <v>44151</v>
      </c>
      <c r="B92" s="136" t="s">
        <v>434</v>
      </c>
      <c r="C92" s="137" t="s">
        <v>47</v>
      </c>
      <c r="D92" s="136" t="s">
        <v>169</v>
      </c>
      <c r="E92" s="138" t="s">
        <v>42</v>
      </c>
      <c r="F92" s="139"/>
    </row>
    <row r="93" spans="1:6" s="68" customFormat="1" x14ac:dyDescent="0.2">
      <c r="A93" s="129">
        <v>44153</v>
      </c>
      <c r="B93" s="142" t="s">
        <v>170</v>
      </c>
      <c r="C93" s="137" t="s">
        <v>48</v>
      </c>
      <c r="D93" s="136" t="s">
        <v>171</v>
      </c>
      <c r="E93" s="138" t="s">
        <v>42</v>
      </c>
      <c r="F93" s="139"/>
    </row>
    <row r="94" spans="1:6" s="68" customFormat="1" x14ac:dyDescent="0.2">
      <c r="A94" s="129">
        <v>44154</v>
      </c>
      <c r="B94" s="142" t="s">
        <v>259</v>
      </c>
      <c r="C94" s="137" t="s">
        <v>47</v>
      </c>
      <c r="D94" s="136" t="s">
        <v>143</v>
      </c>
      <c r="E94" s="138" t="s">
        <v>42</v>
      </c>
      <c r="F94" s="139"/>
    </row>
    <row r="95" spans="1:6" s="68" customFormat="1" ht="25.5" x14ac:dyDescent="0.2">
      <c r="A95" s="129">
        <v>44154</v>
      </c>
      <c r="B95" s="142" t="s">
        <v>305</v>
      </c>
      <c r="C95" s="137" t="s">
        <v>48</v>
      </c>
      <c r="D95" s="136" t="s">
        <v>306</v>
      </c>
      <c r="E95" s="138" t="s">
        <v>46</v>
      </c>
      <c r="F95" s="139"/>
    </row>
    <row r="96" spans="1:6" s="68" customFormat="1" x14ac:dyDescent="0.2">
      <c r="A96" s="129">
        <v>44155</v>
      </c>
      <c r="B96" s="142" t="s">
        <v>309</v>
      </c>
      <c r="C96" s="137" t="s">
        <v>48</v>
      </c>
      <c r="D96" s="136" t="s">
        <v>233</v>
      </c>
      <c r="E96" s="138" t="s">
        <v>42</v>
      </c>
      <c r="F96" s="139"/>
    </row>
    <row r="97" spans="1:6" s="68" customFormat="1" ht="25.5" x14ac:dyDescent="0.2">
      <c r="A97" s="129">
        <v>44155</v>
      </c>
      <c r="B97" s="142" t="s">
        <v>321</v>
      </c>
      <c r="C97" s="137" t="s">
        <v>47</v>
      </c>
      <c r="D97" s="136" t="s">
        <v>322</v>
      </c>
      <c r="E97" s="138" t="s">
        <v>42</v>
      </c>
      <c r="F97" s="139"/>
    </row>
    <row r="98" spans="1:6" s="68" customFormat="1" ht="25.5" x14ac:dyDescent="0.2">
      <c r="A98" s="129">
        <v>44155</v>
      </c>
      <c r="B98" s="142" t="s">
        <v>351</v>
      </c>
      <c r="C98" s="137" t="s">
        <v>48</v>
      </c>
      <c r="D98" s="136" t="s">
        <v>350</v>
      </c>
      <c r="E98" s="138" t="s">
        <v>42</v>
      </c>
      <c r="F98" s="139"/>
    </row>
    <row r="99" spans="1:6" s="68" customFormat="1" x14ac:dyDescent="0.2">
      <c r="A99" s="129">
        <v>44155</v>
      </c>
      <c r="B99" s="142" t="s">
        <v>352</v>
      </c>
      <c r="C99" s="137" t="s">
        <v>48</v>
      </c>
      <c r="D99" s="136" t="s">
        <v>465</v>
      </c>
      <c r="E99" s="138" t="s">
        <v>43</v>
      </c>
      <c r="F99" s="139"/>
    </row>
    <row r="100" spans="1:6" s="68" customFormat="1" ht="25.5" x14ac:dyDescent="0.2">
      <c r="A100" s="129">
        <v>44156</v>
      </c>
      <c r="B100" s="142" t="s">
        <v>268</v>
      </c>
      <c r="C100" s="137" t="s">
        <v>48</v>
      </c>
      <c r="D100" s="136" t="s">
        <v>269</v>
      </c>
      <c r="E100" s="138" t="s">
        <v>42</v>
      </c>
      <c r="F100" s="139"/>
    </row>
    <row r="101" spans="1:6" s="68" customFormat="1" x14ac:dyDescent="0.2">
      <c r="A101" s="129">
        <v>44158</v>
      </c>
      <c r="B101" s="142" t="s">
        <v>262</v>
      </c>
      <c r="C101" s="137" t="s">
        <v>47</v>
      </c>
      <c r="D101" s="136" t="s">
        <v>263</v>
      </c>
      <c r="E101" s="138" t="s">
        <v>42</v>
      </c>
      <c r="F101" s="139"/>
    </row>
    <row r="102" spans="1:6" s="68" customFormat="1" x14ac:dyDescent="0.2">
      <c r="A102" s="129">
        <v>44160</v>
      </c>
      <c r="B102" s="142" t="s">
        <v>239</v>
      </c>
      <c r="C102" s="137" t="s">
        <v>48</v>
      </c>
      <c r="D102" s="136" t="s">
        <v>181</v>
      </c>
      <c r="E102" s="138" t="s">
        <v>42</v>
      </c>
      <c r="F102" s="139"/>
    </row>
    <row r="103" spans="1:6" s="68" customFormat="1" x14ac:dyDescent="0.2">
      <c r="A103" s="129">
        <v>44160</v>
      </c>
      <c r="B103" s="142" t="s">
        <v>285</v>
      </c>
      <c r="C103" s="137" t="s">
        <v>47</v>
      </c>
      <c r="D103" s="136" t="s">
        <v>286</v>
      </c>
      <c r="E103" s="138" t="s">
        <v>42</v>
      </c>
      <c r="F103" s="139"/>
    </row>
    <row r="104" spans="1:6" s="68" customFormat="1" ht="25.5" x14ac:dyDescent="0.2">
      <c r="A104" s="129">
        <v>44161</v>
      </c>
      <c r="B104" s="142" t="s">
        <v>293</v>
      </c>
      <c r="C104" s="137" t="s">
        <v>48</v>
      </c>
      <c r="D104" s="136" t="s">
        <v>294</v>
      </c>
      <c r="E104" s="138" t="s">
        <v>43</v>
      </c>
      <c r="F104" s="139"/>
    </row>
    <row r="105" spans="1:6" s="68" customFormat="1" ht="25.5" x14ac:dyDescent="0.2">
      <c r="A105" s="129">
        <v>44161</v>
      </c>
      <c r="B105" s="142" t="s">
        <v>353</v>
      </c>
      <c r="C105" s="137" t="s">
        <v>48</v>
      </c>
      <c r="D105" s="136" t="s">
        <v>171</v>
      </c>
      <c r="E105" s="138" t="s">
        <v>42</v>
      </c>
      <c r="F105" s="139"/>
    </row>
    <row r="106" spans="1:6" s="68" customFormat="1" x14ac:dyDescent="0.2">
      <c r="A106" s="129">
        <v>44162</v>
      </c>
      <c r="B106" s="142" t="s">
        <v>274</v>
      </c>
      <c r="C106" s="137" t="s">
        <v>47</v>
      </c>
      <c r="D106" s="136" t="s">
        <v>275</v>
      </c>
      <c r="E106" s="138" t="s">
        <v>42</v>
      </c>
      <c r="F106" s="139"/>
    </row>
    <row r="107" spans="1:6" s="68" customFormat="1" x14ac:dyDescent="0.2">
      <c r="A107" s="129">
        <v>44165</v>
      </c>
      <c r="B107" s="142" t="s">
        <v>291</v>
      </c>
      <c r="C107" s="137" t="s">
        <v>48</v>
      </c>
      <c r="D107" s="136" t="s">
        <v>292</v>
      </c>
      <c r="E107" s="138" t="s">
        <v>42</v>
      </c>
      <c r="F107" s="139"/>
    </row>
    <row r="108" spans="1:6" s="68" customFormat="1" ht="25.5" x14ac:dyDescent="0.2">
      <c r="A108" s="129">
        <v>44166</v>
      </c>
      <c r="B108" s="142" t="s">
        <v>466</v>
      </c>
      <c r="C108" s="137" t="s">
        <v>47</v>
      </c>
      <c r="D108" s="136" t="s">
        <v>246</v>
      </c>
      <c r="E108" s="138" t="s">
        <v>43</v>
      </c>
      <c r="F108" s="139"/>
    </row>
    <row r="109" spans="1:6" s="68" customFormat="1" ht="25.5" x14ac:dyDescent="0.2">
      <c r="A109" s="129">
        <v>44166</v>
      </c>
      <c r="B109" s="142" t="s">
        <v>264</v>
      </c>
      <c r="C109" s="137" t="s">
        <v>48</v>
      </c>
      <c r="D109" s="136" t="s">
        <v>265</v>
      </c>
      <c r="E109" s="138" t="s">
        <v>42</v>
      </c>
      <c r="F109" s="139"/>
    </row>
    <row r="110" spans="1:6" s="68" customFormat="1" ht="25.5" x14ac:dyDescent="0.2">
      <c r="A110" s="129">
        <v>44167</v>
      </c>
      <c r="B110" s="142" t="s">
        <v>279</v>
      </c>
      <c r="C110" s="137" t="s">
        <v>48</v>
      </c>
      <c r="D110" s="136" t="s">
        <v>280</v>
      </c>
      <c r="E110" s="138" t="s">
        <v>42</v>
      </c>
      <c r="F110" s="139"/>
    </row>
    <row r="111" spans="1:6" s="68" customFormat="1" x14ac:dyDescent="0.2">
      <c r="A111" s="129">
        <v>44167</v>
      </c>
      <c r="B111" s="136" t="s">
        <v>172</v>
      </c>
      <c r="C111" s="137" t="s">
        <v>48</v>
      </c>
      <c r="D111" s="136" t="s">
        <v>173</v>
      </c>
      <c r="E111" s="138" t="s">
        <v>43</v>
      </c>
      <c r="F111" s="139"/>
    </row>
    <row r="112" spans="1:6" s="68" customFormat="1" ht="25.5" x14ac:dyDescent="0.2">
      <c r="A112" s="129">
        <v>44167</v>
      </c>
      <c r="B112" s="136" t="s">
        <v>283</v>
      </c>
      <c r="C112" s="137" t="s">
        <v>48</v>
      </c>
      <c r="D112" s="136" t="s">
        <v>284</v>
      </c>
      <c r="E112" s="138" t="s">
        <v>42</v>
      </c>
      <c r="F112" s="139"/>
    </row>
    <row r="113" spans="1:6" s="68" customFormat="1" x14ac:dyDescent="0.2">
      <c r="A113" s="129">
        <v>44168</v>
      </c>
      <c r="B113" s="136" t="s">
        <v>272</v>
      </c>
      <c r="C113" s="137" t="s">
        <v>47</v>
      </c>
      <c r="D113" s="136" t="s">
        <v>273</v>
      </c>
      <c r="E113" s="138" t="s">
        <v>42</v>
      </c>
      <c r="F113" s="139"/>
    </row>
    <row r="114" spans="1:6" s="68" customFormat="1" x14ac:dyDescent="0.2">
      <c r="A114" s="129">
        <v>44168</v>
      </c>
      <c r="B114" s="136" t="s">
        <v>260</v>
      </c>
      <c r="C114" s="137" t="s">
        <v>48</v>
      </c>
      <c r="D114" s="136" t="s">
        <v>261</v>
      </c>
      <c r="E114" s="138" t="s">
        <v>42</v>
      </c>
      <c r="F114" s="139"/>
    </row>
    <row r="115" spans="1:6" s="68" customFormat="1" x14ac:dyDescent="0.2">
      <c r="A115" s="129">
        <v>44168</v>
      </c>
      <c r="B115" s="136" t="s">
        <v>247</v>
      </c>
      <c r="C115" s="137" t="s">
        <v>48</v>
      </c>
      <c r="D115" s="136" t="s">
        <v>221</v>
      </c>
      <c r="E115" s="138" t="s">
        <v>42</v>
      </c>
      <c r="F115" s="139"/>
    </row>
    <row r="116" spans="1:6" s="68" customFormat="1" ht="25.5" x14ac:dyDescent="0.2">
      <c r="A116" s="129">
        <v>44169</v>
      </c>
      <c r="B116" s="136" t="s">
        <v>241</v>
      </c>
      <c r="C116" s="137" t="s">
        <v>48</v>
      </c>
      <c r="D116" s="136" t="s">
        <v>240</v>
      </c>
      <c r="E116" s="138" t="s">
        <v>42</v>
      </c>
      <c r="F116" s="139"/>
    </row>
    <row r="117" spans="1:6" s="68" customFormat="1" x14ac:dyDescent="0.2">
      <c r="A117" s="129">
        <v>44170</v>
      </c>
      <c r="B117" s="136" t="s">
        <v>354</v>
      </c>
      <c r="C117" s="137" t="s">
        <v>48</v>
      </c>
      <c r="D117" s="136" t="s">
        <v>355</v>
      </c>
      <c r="E117" s="138" t="s">
        <v>42</v>
      </c>
      <c r="F117" s="139"/>
    </row>
    <row r="118" spans="1:6" s="68" customFormat="1" x14ac:dyDescent="0.2">
      <c r="A118" s="129">
        <v>44172</v>
      </c>
      <c r="B118" s="136" t="s">
        <v>250</v>
      </c>
      <c r="C118" s="137" t="s">
        <v>48</v>
      </c>
      <c r="D118" s="136" t="s">
        <v>251</v>
      </c>
      <c r="E118" s="138" t="s">
        <v>42</v>
      </c>
      <c r="F118" s="139"/>
    </row>
    <row r="119" spans="1:6" s="68" customFormat="1" ht="25.5" x14ac:dyDescent="0.2">
      <c r="A119" s="129">
        <v>44174</v>
      </c>
      <c r="B119" s="142" t="s">
        <v>234</v>
      </c>
      <c r="C119" s="137" t="s">
        <v>48</v>
      </c>
      <c r="D119" s="136" t="s">
        <v>235</v>
      </c>
      <c r="E119" s="138" t="s">
        <v>42</v>
      </c>
      <c r="F119" s="139"/>
    </row>
    <row r="120" spans="1:6" s="68" customFormat="1" x14ac:dyDescent="0.2">
      <c r="A120" s="129">
        <v>44174</v>
      </c>
      <c r="B120" s="142" t="s">
        <v>307</v>
      </c>
      <c r="C120" s="137" t="s">
        <v>47</v>
      </c>
      <c r="D120" s="136" t="s">
        <v>308</v>
      </c>
      <c r="E120" s="138" t="s">
        <v>42</v>
      </c>
      <c r="F120" s="139"/>
    </row>
    <row r="121" spans="1:6" s="68" customFormat="1" x14ac:dyDescent="0.2">
      <c r="A121" s="129">
        <v>44174</v>
      </c>
      <c r="B121" s="142" t="s">
        <v>436</v>
      </c>
      <c r="C121" s="137" t="s">
        <v>48</v>
      </c>
      <c r="D121" s="136" t="s">
        <v>276</v>
      </c>
      <c r="E121" s="138" t="s">
        <v>42</v>
      </c>
      <c r="F121" s="139"/>
    </row>
    <row r="122" spans="1:6" s="68" customFormat="1" x14ac:dyDescent="0.2">
      <c r="A122" s="129">
        <v>44175</v>
      </c>
      <c r="B122" s="142" t="s">
        <v>236</v>
      </c>
      <c r="C122" s="137" t="s">
        <v>48</v>
      </c>
      <c r="D122" s="136" t="s">
        <v>237</v>
      </c>
      <c r="E122" s="138" t="s">
        <v>42</v>
      </c>
      <c r="F122" s="139"/>
    </row>
    <row r="123" spans="1:6" s="68" customFormat="1" x14ac:dyDescent="0.2">
      <c r="A123" s="129">
        <v>44175</v>
      </c>
      <c r="B123" s="142" t="s">
        <v>467</v>
      </c>
      <c r="C123" s="137" t="s">
        <v>48</v>
      </c>
      <c r="D123" s="136" t="s">
        <v>238</v>
      </c>
      <c r="E123" s="138" t="s">
        <v>42</v>
      </c>
      <c r="F123" s="139"/>
    </row>
    <row r="124" spans="1:6" s="68" customFormat="1" x14ac:dyDescent="0.2">
      <c r="A124" s="129">
        <v>44175</v>
      </c>
      <c r="B124" s="142" t="s">
        <v>248</v>
      </c>
      <c r="C124" s="137" t="s">
        <v>48</v>
      </c>
      <c r="D124" s="136" t="s">
        <v>249</v>
      </c>
      <c r="E124" s="138" t="s">
        <v>42</v>
      </c>
      <c r="F124" s="139"/>
    </row>
    <row r="125" spans="1:6" s="68" customFormat="1" x14ac:dyDescent="0.2">
      <c r="A125" s="129">
        <v>44175</v>
      </c>
      <c r="B125" s="142" t="s">
        <v>242</v>
      </c>
      <c r="C125" s="137" t="s">
        <v>48</v>
      </c>
      <c r="D125" s="136" t="s">
        <v>243</v>
      </c>
      <c r="E125" s="138" t="s">
        <v>42</v>
      </c>
      <c r="F125" s="139"/>
    </row>
    <row r="126" spans="1:6" s="68" customFormat="1" x14ac:dyDescent="0.2">
      <c r="A126" s="129">
        <v>44175</v>
      </c>
      <c r="B126" s="142" t="s">
        <v>288</v>
      </c>
      <c r="C126" s="137" t="s">
        <v>47</v>
      </c>
      <c r="D126" s="136" t="s">
        <v>367</v>
      </c>
      <c r="E126" s="138" t="s">
        <v>43</v>
      </c>
      <c r="F126" s="139"/>
    </row>
    <row r="127" spans="1:6" s="68" customFormat="1" x14ac:dyDescent="0.2">
      <c r="A127" s="129">
        <v>44177</v>
      </c>
      <c r="B127" s="142" t="s">
        <v>254</v>
      </c>
      <c r="C127" s="137" t="s">
        <v>48</v>
      </c>
      <c r="D127" s="136" t="s">
        <v>255</v>
      </c>
      <c r="E127" s="138" t="s">
        <v>42</v>
      </c>
      <c r="F127" s="139"/>
    </row>
    <row r="128" spans="1:6" s="68" customFormat="1" x14ac:dyDescent="0.2">
      <c r="A128" s="129">
        <v>44180</v>
      </c>
      <c r="B128" s="142" t="s">
        <v>266</v>
      </c>
      <c r="C128" s="137" t="s">
        <v>48</v>
      </c>
      <c r="D128" s="136" t="s">
        <v>267</v>
      </c>
      <c r="E128" s="138" t="s">
        <v>42</v>
      </c>
      <c r="F128" s="139"/>
    </row>
    <row r="129" spans="1:6" s="68" customFormat="1" x14ac:dyDescent="0.2">
      <c r="A129" s="129">
        <v>44184</v>
      </c>
      <c r="B129" s="142" t="s">
        <v>258</v>
      </c>
      <c r="C129" s="137" t="s">
        <v>48</v>
      </c>
      <c r="D129" s="136" t="s">
        <v>233</v>
      </c>
      <c r="E129" s="138" t="s">
        <v>42</v>
      </c>
      <c r="F129" s="139"/>
    </row>
    <row r="130" spans="1:6" s="68" customFormat="1" x14ac:dyDescent="0.2">
      <c r="A130" s="129">
        <v>44187</v>
      </c>
      <c r="B130" s="142" t="s">
        <v>281</v>
      </c>
      <c r="C130" s="137" t="s">
        <v>48</v>
      </c>
      <c r="D130" s="136" t="s">
        <v>282</v>
      </c>
      <c r="E130" s="138" t="s">
        <v>42</v>
      </c>
      <c r="F130" s="139"/>
    </row>
    <row r="131" spans="1:6" s="68" customFormat="1" x14ac:dyDescent="0.2">
      <c r="A131" s="129">
        <v>44198</v>
      </c>
      <c r="B131" s="136" t="s">
        <v>232</v>
      </c>
      <c r="C131" s="137" t="s">
        <v>48</v>
      </c>
      <c r="D131" s="142" t="s">
        <v>231</v>
      </c>
      <c r="E131" s="138" t="s">
        <v>42</v>
      </c>
      <c r="F131" s="139"/>
    </row>
    <row r="132" spans="1:6" s="68" customFormat="1" ht="25.5" x14ac:dyDescent="0.2">
      <c r="A132" s="129">
        <v>44213</v>
      </c>
      <c r="B132" s="136" t="s">
        <v>244</v>
      </c>
      <c r="C132" s="137" t="s">
        <v>48</v>
      </c>
      <c r="D132" s="142" t="s">
        <v>245</v>
      </c>
      <c r="E132" s="138" t="s">
        <v>42</v>
      </c>
      <c r="F132" s="139"/>
    </row>
    <row r="133" spans="1:6" s="68" customFormat="1" ht="25.5" x14ac:dyDescent="0.2">
      <c r="A133" s="129">
        <v>44233</v>
      </c>
      <c r="B133" s="136" t="s">
        <v>256</v>
      </c>
      <c r="C133" s="137" t="s">
        <v>48</v>
      </c>
      <c r="D133" s="142" t="s">
        <v>257</v>
      </c>
      <c r="E133" s="138" t="s">
        <v>43</v>
      </c>
      <c r="F133" s="139"/>
    </row>
    <row r="134" spans="1:6" s="68" customFormat="1" ht="25.5" x14ac:dyDescent="0.2">
      <c r="A134" s="129">
        <v>44235</v>
      </c>
      <c r="B134" s="136" t="s">
        <v>424</v>
      </c>
      <c r="C134" s="137" t="s">
        <v>48</v>
      </c>
      <c r="D134" s="142" t="s">
        <v>425</v>
      </c>
      <c r="E134" s="138" t="s">
        <v>42</v>
      </c>
      <c r="F134" s="139"/>
    </row>
    <row r="135" spans="1:6" s="68" customFormat="1" ht="25.5" x14ac:dyDescent="0.2">
      <c r="A135" s="129">
        <v>44236</v>
      </c>
      <c r="B135" s="136" t="s">
        <v>412</v>
      </c>
      <c r="C135" s="137" t="s">
        <v>48</v>
      </c>
      <c r="D135" s="142" t="s">
        <v>413</v>
      </c>
      <c r="E135" s="138" t="s">
        <v>42</v>
      </c>
      <c r="F135" s="139"/>
    </row>
    <row r="136" spans="1:6" s="68" customFormat="1" ht="25.5" x14ac:dyDescent="0.2">
      <c r="A136" s="129">
        <v>44239</v>
      </c>
      <c r="B136" s="136" t="s">
        <v>420</v>
      </c>
      <c r="C136" s="137" t="s">
        <v>48</v>
      </c>
      <c r="D136" s="142" t="s">
        <v>421</v>
      </c>
      <c r="E136" s="138" t="s">
        <v>43</v>
      </c>
      <c r="F136" s="139"/>
    </row>
    <row r="137" spans="1:6" s="68" customFormat="1" x14ac:dyDescent="0.2">
      <c r="A137" s="129">
        <v>44240</v>
      </c>
      <c r="B137" s="136" t="s">
        <v>415</v>
      </c>
      <c r="C137" s="137" t="s">
        <v>48</v>
      </c>
      <c r="D137" s="142"/>
      <c r="E137" s="138" t="s">
        <v>43</v>
      </c>
      <c r="F137" s="139"/>
    </row>
    <row r="138" spans="1:6" s="68" customFormat="1" x14ac:dyDescent="0.2">
      <c r="A138" s="129">
        <v>44245</v>
      </c>
      <c r="B138" s="136" t="s">
        <v>394</v>
      </c>
      <c r="C138" s="137" t="s">
        <v>48</v>
      </c>
      <c r="D138" s="142" t="s">
        <v>437</v>
      </c>
      <c r="E138" s="138" t="s">
        <v>42</v>
      </c>
      <c r="F138" s="139"/>
    </row>
    <row r="139" spans="1:6" s="68" customFormat="1" x14ac:dyDescent="0.2">
      <c r="A139" s="129">
        <v>44247</v>
      </c>
      <c r="B139" s="136" t="s">
        <v>295</v>
      </c>
      <c r="C139" s="137" t="s">
        <v>48</v>
      </c>
      <c r="D139" s="142" t="s">
        <v>296</v>
      </c>
      <c r="E139" s="138" t="s">
        <v>43</v>
      </c>
      <c r="F139" s="139"/>
    </row>
    <row r="140" spans="1:6" s="68" customFormat="1" x14ac:dyDescent="0.2">
      <c r="A140" s="129">
        <v>44248</v>
      </c>
      <c r="B140" s="142" t="s">
        <v>182</v>
      </c>
      <c r="C140" s="137" t="s">
        <v>48</v>
      </c>
      <c r="D140" s="136" t="s">
        <v>181</v>
      </c>
      <c r="E140" s="138" t="s">
        <v>42</v>
      </c>
      <c r="F140" s="139"/>
    </row>
    <row r="141" spans="1:6" s="68" customFormat="1" x14ac:dyDescent="0.2">
      <c r="A141" s="129">
        <v>44249</v>
      </c>
      <c r="B141" s="142" t="s">
        <v>411</v>
      </c>
      <c r="C141" s="137" t="s">
        <v>48</v>
      </c>
      <c r="D141" s="136" t="s">
        <v>181</v>
      </c>
      <c r="E141" s="138" t="s">
        <v>42</v>
      </c>
      <c r="F141" s="139"/>
    </row>
    <row r="142" spans="1:6" s="68" customFormat="1" x14ac:dyDescent="0.2">
      <c r="A142" s="129">
        <v>44249</v>
      </c>
      <c r="B142" s="142" t="s">
        <v>416</v>
      </c>
      <c r="C142" s="137" t="s">
        <v>48</v>
      </c>
      <c r="D142" s="136" t="s">
        <v>417</v>
      </c>
      <c r="E142" s="138" t="s">
        <v>41</v>
      </c>
      <c r="F142" s="139"/>
    </row>
    <row r="143" spans="1:6" s="68" customFormat="1" x14ac:dyDescent="0.2">
      <c r="A143" s="129">
        <v>44252</v>
      </c>
      <c r="B143" s="142" t="s">
        <v>426</v>
      </c>
      <c r="C143" s="137" t="s">
        <v>48</v>
      </c>
      <c r="D143" s="136" t="s">
        <v>449</v>
      </c>
      <c r="E143" s="138" t="s">
        <v>42</v>
      </c>
      <c r="F143" s="139"/>
    </row>
    <row r="144" spans="1:6" s="68" customFormat="1" x14ac:dyDescent="0.2">
      <c r="A144" s="129">
        <v>44252</v>
      </c>
      <c r="B144" s="142" t="s">
        <v>423</v>
      </c>
      <c r="C144" s="137" t="s">
        <v>48</v>
      </c>
      <c r="D144" s="136" t="s">
        <v>422</v>
      </c>
      <c r="E144" s="138" t="s">
        <v>42</v>
      </c>
      <c r="F144" s="139"/>
    </row>
    <row r="145" spans="1:6" s="68" customFormat="1" x14ac:dyDescent="0.2">
      <c r="A145" s="129">
        <v>44256</v>
      </c>
      <c r="B145" s="136" t="s">
        <v>175</v>
      </c>
      <c r="C145" s="137" t="s">
        <v>48</v>
      </c>
      <c r="D145" s="136" t="s">
        <v>174</v>
      </c>
      <c r="E145" s="138" t="s">
        <v>42</v>
      </c>
      <c r="F145" s="139"/>
    </row>
    <row r="146" spans="1:6" s="68" customFormat="1" x14ac:dyDescent="0.2">
      <c r="A146" s="129">
        <v>44256</v>
      </c>
      <c r="B146" s="136" t="s">
        <v>178</v>
      </c>
      <c r="C146" s="137" t="s">
        <v>48</v>
      </c>
      <c r="D146" s="136" t="s">
        <v>228</v>
      </c>
      <c r="E146" s="138" t="s">
        <v>42</v>
      </c>
      <c r="F146" s="139"/>
    </row>
    <row r="147" spans="1:6" s="68" customFormat="1" ht="25.5" x14ac:dyDescent="0.2">
      <c r="A147" s="129">
        <v>44260</v>
      </c>
      <c r="B147" s="136" t="s">
        <v>348</v>
      </c>
      <c r="C147" s="137" t="s">
        <v>48</v>
      </c>
      <c r="D147" s="136" t="s">
        <v>349</v>
      </c>
      <c r="E147" s="138" t="s">
        <v>42</v>
      </c>
      <c r="F147" s="139"/>
    </row>
    <row r="148" spans="1:6" s="68" customFormat="1" x14ac:dyDescent="0.2">
      <c r="A148" s="129">
        <v>44263</v>
      </c>
      <c r="B148" s="136" t="s">
        <v>438</v>
      </c>
      <c r="C148" s="137" t="s">
        <v>48</v>
      </c>
      <c r="D148" s="136" t="s">
        <v>185</v>
      </c>
      <c r="E148" s="138" t="s">
        <v>42</v>
      </c>
      <c r="F148" s="139"/>
    </row>
    <row r="149" spans="1:6" s="68" customFormat="1" x14ac:dyDescent="0.2">
      <c r="A149" s="129">
        <v>44265</v>
      </c>
      <c r="B149" s="136" t="s">
        <v>418</v>
      </c>
      <c r="C149" s="137" t="s">
        <v>48</v>
      </c>
      <c r="D149" s="136" t="s">
        <v>419</v>
      </c>
      <c r="E149" s="138" t="s">
        <v>43</v>
      </c>
      <c r="F149" s="139"/>
    </row>
    <row r="150" spans="1:6" s="68" customFormat="1" ht="25.5" x14ac:dyDescent="0.2">
      <c r="A150" s="129">
        <v>44265</v>
      </c>
      <c r="B150" s="136" t="s">
        <v>334</v>
      </c>
      <c r="C150" s="137" t="s">
        <v>47</v>
      </c>
      <c r="D150" s="136" t="s">
        <v>335</v>
      </c>
      <c r="E150" s="138" t="s">
        <v>42</v>
      </c>
      <c r="F150" s="139"/>
    </row>
    <row r="151" spans="1:6" s="68" customFormat="1" x14ac:dyDescent="0.2">
      <c r="A151" s="129">
        <v>44267</v>
      </c>
      <c r="B151" s="136" t="s">
        <v>177</v>
      </c>
      <c r="C151" s="137" t="s">
        <v>48</v>
      </c>
      <c r="D151" s="136" t="s">
        <v>176</v>
      </c>
      <c r="E151" s="138" t="s">
        <v>44</v>
      </c>
      <c r="F151" s="139"/>
    </row>
    <row r="152" spans="1:6" s="68" customFormat="1" ht="25.5" x14ac:dyDescent="0.2">
      <c r="A152" s="129">
        <v>44267</v>
      </c>
      <c r="B152" s="136" t="s">
        <v>409</v>
      </c>
      <c r="C152" s="137" t="s">
        <v>48</v>
      </c>
      <c r="D152" s="136" t="s">
        <v>192</v>
      </c>
      <c r="E152" s="138" t="s">
        <v>42</v>
      </c>
      <c r="F152" s="139"/>
    </row>
    <row r="153" spans="1:6" s="68" customFormat="1" x14ac:dyDescent="0.2">
      <c r="A153" s="129">
        <v>44299</v>
      </c>
      <c r="B153" s="136" t="s">
        <v>414</v>
      </c>
      <c r="C153" s="137" t="s">
        <v>48</v>
      </c>
      <c r="D153" s="136" t="s">
        <v>180</v>
      </c>
      <c r="E153" s="138" t="s">
        <v>42</v>
      </c>
      <c r="F153" s="139"/>
    </row>
    <row r="154" spans="1:6" s="68" customFormat="1" x14ac:dyDescent="0.2">
      <c r="A154" s="129">
        <v>44271</v>
      </c>
      <c r="B154" s="136" t="s">
        <v>184</v>
      </c>
      <c r="C154" s="137" t="s">
        <v>48</v>
      </c>
      <c r="D154" s="136" t="s">
        <v>183</v>
      </c>
      <c r="E154" s="138" t="s">
        <v>42</v>
      </c>
      <c r="F154" s="139"/>
    </row>
    <row r="155" spans="1:6" s="68" customFormat="1" x14ac:dyDescent="0.2">
      <c r="A155" s="129">
        <v>44271</v>
      </c>
      <c r="B155" s="136" t="s">
        <v>410</v>
      </c>
      <c r="C155" s="137" t="s">
        <v>48</v>
      </c>
      <c r="D155" s="136" t="s">
        <v>181</v>
      </c>
      <c r="E155" s="138" t="s">
        <v>43</v>
      </c>
      <c r="F155" s="139"/>
    </row>
    <row r="156" spans="1:6" s="68" customFormat="1" x14ac:dyDescent="0.2">
      <c r="A156" s="129">
        <v>44272</v>
      </c>
      <c r="B156" s="136" t="s">
        <v>346</v>
      </c>
      <c r="C156" s="137" t="s">
        <v>47</v>
      </c>
      <c r="D156" s="136" t="s">
        <v>347</v>
      </c>
      <c r="E156" s="138" t="s">
        <v>42</v>
      </c>
      <c r="F156" s="139"/>
    </row>
    <row r="157" spans="1:6" s="68" customFormat="1" ht="25.5" x14ac:dyDescent="0.2">
      <c r="A157" s="129">
        <v>44274</v>
      </c>
      <c r="B157" s="142" t="s">
        <v>468</v>
      </c>
      <c r="C157" s="137" t="s">
        <v>47</v>
      </c>
      <c r="D157" s="136" t="s">
        <v>369</v>
      </c>
      <c r="E157" s="138" t="s">
        <v>42</v>
      </c>
      <c r="F157" s="139"/>
    </row>
    <row r="158" spans="1:6" s="68" customFormat="1" ht="25.5" x14ac:dyDescent="0.2">
      <c r="A158" s="129">
        <v>44275</v>
      </c>
      <c r="B158" s="136" t="s">
        <v>229</v>
      </c>
      <c r="C158" s="137" t="s">
        <v>48</v>
      </c>
      <c r="D158" s="136" t="s">
        <v>230</v>
      </c>
      <c r="E158" s="138" t="s">
        <v>43</v>
      </c>
      <c r="F158" s="139"/>
    </row>
    <row r="159" spans="1:6" s="68" customFormat="1" ht="25.5" x14ac:dyDescent="0.2">
      <c r="A159" s="129">
        <v>44277</v>
      </c>
      <c r="B159" s="136" t="s">
        <v>187</v>
      </c>
      <c r="C159" s="137" t="s">
        <v>48</v>
      </c>
      <c r="D159" s="136" t="s">
        <v>186</v>
      </c>
      <c r="E159" s="138" t="s">
        <v>42</v>
      </c>
      <c r="F159" s="139"/>
    </row>
    <row r="160" spans="1:6" s="68" customFormat="1" x14ac:dyDescent="0.2">
      <c r="A160" s="129">
        <v>44281</v>
      </c>
      <c r="B160" s="136" t="s">
        <v>469</v>
      </c>
      <c r="C160" s="137" t="s">
        <v>48</v>
      </c>
      <c r="D160" s="136" t="s">
        <v>449</v>
      </c>
      <c r="E160" s="138" t="s">
        <v>42</v>
      </c>
      <c r="F160" s="139"/>
    </row>
    <row r="161" spans="1:6" s="68" customFormat="1" x14ac:dyDescent="0.2">
      <c r="A161" s="129">
        <v>44281</v>
      </c>
      <c r="B161" s="136" t="s">
        <v>405</v>
      </c>
      <c r="C161" s="137" t="s">
        <v>48</v>
      </c>
      <c r="D161" s="136" t="s">
        <v>406</v>
      </c>
      <c r="E161" s="138" t="s">
        <v>42</v>
      </c>
      <c r="F161" s="139"/>
    </row>
    <row r="162" spans="1:6" s="68" customFormat="1" ht="25.5" x14ac:dyDescent="0.2">
      <c r="A162" s="129">
        <v>44286</v>
      </c>
      <c r="B162" s="136" t="s">
        <v>193</v>
      </c>
      <c r="C162" s="137" t="s">
        <v>48</v>
      </c>
      <c r="D162" s="136" t="s">
        <v>189</v>
      </c>
      <c r="E162" s="138" t="s">
        <v>43</v>
      </c>
      <c r="F162" s="139"/>
    </row>
    <row r="163" spans="1:6" s="68" customFormat="1" x14ac:dyDescent="0.2">
      <c r="A163" s="129">
        <v>44291</v>
      </c>
      <c r="B163" s="136" t="s">
        <v>190</v>
      </c>
      <c r="C163" s="137" t="s">
        <v>48</v>
      </c>
      <c r="D163" s="136" t="s">
        <v>191</v>
      </c>
      <c r="E163" s="138" t="s">
        <v>42</v>
      </c>
      <c r="F163" s="139"/>
    </row>
    <row r="164" spans="1:6" s="68" customFormat="1" x14ac:dyDescent="0.2">
      <c r="A164" s="129">
        <v>44299</v>
      </c>
      <c r="B164" s="136" t="s">
        <v>439</v>
      </c>
      <c r="C164" s="137" t="s">
        <v>47</v>
      </c>
      <c r="D164" s="136" t="s">
        <v>440</v>
      </c>
      <c r="E164" s="138" t="s">
        <v>43</v>
      </c>
      <c r="F164" s="139"/>
    </row>
    <row r="165" spans="1:6" s="68" customFormat="1" x14ac:dyDescent="0.2">
      <c r="A165" s="129">
        <v>44299</v>
      </c>
      <c r="B165" s="136" t="s">
        <v>179</v>
      </c>
      <c r="C165" s="137" t="s">
        <v>48</v>
      </c>
      <c r="D165" s="136" t="s">
        <v>180</v>
      </c>
      <c r="E165" s="138" t="s">
        <v>42</v>
      </c>
      <c r="F165" s="139"/>
    </row>
    <row r="166" spans="1:6" s="68" customFormat="1" x14ac:dyDescent="0.2">
      <c r="A166" s="129">
        <v>44300</v>
      </c>
      <c r="B166" s="136" t="s">
        <v>196</v>
      </c>
      <c r="C166" s="137" t="s">
        <v>48</v>
      </c>
      <c r="D166" s="136" t="s">
        <v>197</v>
      </c>
      <c r="E166" s="138" t="s">
        <v>42</v>
      </c>
      <c r="F166" s="139"/>
    </row>
    <row r="167" spans="1:6" s="68" customFormat="1" x14ac:dyDescent="0.2">
      <c r="A167" s="129">
        <v>44300</v>
      </c>
      <c r="B167" s="136" t="s">
        <v>279</v>
      </c>
      <c r="C167" s="137" t="s">
        <v>47</v>
      </c>
      <c r="D167" s="136" t="s">
        <v>286</v>
      </c>
      <c r="E167" s="138" t="s">
        <v>42</v>
      </c>
      <c r="F167" s="139"/>
    </row>
    <row r="168" spans="1:6" s="68" customFormat="1" x14ac:dyDescent="0.2">
      <c r="A168" s="129">
        <v>44299</v>
      </c>
      <c r="B168" s="136" t="s">
        <v>200</v>
      </c>
      <c r="C168" s="137" t="s">
        <v>48</v>
      </c>
      <c r="D168" s="136" t="s">
        <v>171</v>
      </c>
      <c r="E168" s="138" t="s">
        <v>43</v>
      </c>
      <c r="F168" s="139"/>
    </row>
    <row r="169" spans="1:6" s="68" customFormat="1" x14ac:dyDescent="0.2">
      <c r="A169" s="129">
        <v>44304</v>
      </c>
      <c r="B169" s="136" t="s">
        <v>407</v>
      </c>
      <c r="C169" s="137" t="s">
        <v>48</v>
      </c>
      <c r="D169" s="136" t="s">
        <v>408</v>
      </c>
      <c r="E169" s="138" t="s">
        <v>42</v>
      </c>
      <c r="F169" s="139"/>
    </row>
    <row r="170" spans="1:6" s="68" customFormat="1" x14ac:dyDescent="0.2">
      <c r="A170" s="129">
        <v>44307</v>
      </c>
      <c r="B170" s="136" t="s">
        <v>204</v>
      </c>
      <c r="C170" s="137" t="s">
        <v>48</v>
      </c>
      <c r="D170" s="136" t="s">
        <v>203</v>
      </c>
      <c r="E170" s="138" t="s">
        <v>42</v>
      </c>
      <c r="F170" s="139"/>
    </row>
    <row r="171" spans="1:6" s="68" customFormat="1" x14ac:dyDescent="0.2">
      <c r="A171" s="129">
        <v>44308</v>
      </c>
      <c r="B171" s="136" t="s">
        <v>207</v>
      </c>
      <c r="C171" s="137" t="s">
        <v>48</v>
      </c>
      <c r="D171" s="136" t="s">
        <v>208</v>
      </c>
      <c r="E171" s="138" t="s">
        <v>42</v>
      </c>
      <c r="F171" s="139"/>
    </row>
    <row r="172" spans="1:6" s="68" customFormat="1" ht="25.5" x14ac:dyDescent="0.2">
      <c r="A172" s="129">
        <v>44309</v>
      </c>
      <c r="B172" s="136" t="s">
        <v>188</v>
      </c>
      <c r="C172" s="137" t="s">
        <v>48</v>
      </c>
      <c r="D172" s="136" t="s">
        <v>192</v>
      </c>
      <c r="E172" s="138" t="s">
        <v>43</v>
      </c>
      <c r="F172" s="139"/>
    </row>
    <row r="173" spans="1:6" s="68" customFormat="1" ht="38.25" x14ac:dyDescent="0.2">
      <c r="A173" s="129">
        <v>44322</v>
      </c>
      <c r="B173" s="136" t="s">
        <v>211</v>
      </c>
      <c r="C173" s="137" t="s">
        <v>48</v>
      </c>
      <c r="D173" s="136" t="s">
        <v>212</v>
      </c>
      <c r="E173" s="138" t="s">
        <v>43</v>
      </c>
      <c r="F173" s="139"/>
    </row>
    <row r="174" spans="1:6" s="68" customFormat="1" x14ac:dyDescent="0.2">
      <c r="A174" s="129">
        <v>44322</v>
      </c>
      <c r="B174" s="136" t="s">
        <v>399</v>
      </c>
      <c r="C174" s="137" t="s">
        <v>48</v>
      </c>
      <c r="D174" s="136" t="s">
        <v>400</v>
      </c>
      <c r="E174" s="138" t="s">
        <v>42</v>
      </c>
      <c r="F174" s="139"/>
    </row>
    <row r="175" spans="1:6" s="68" customFormat="1" x14ac:dyDescent="0.2">
      <c r="A175" s="129">
        <v>44324</v>
      </c>
      <c r="B175" s="136" t="s">
        <v>301</v>
      </c>
      <c r="C175" s="137" t="s">
        <v>48</v>
      </c>
      <c r="D175" s="136" t="s">
        <v>302</v>
      </c>
      <c r="E175" s="138" t="s">
        <v>42</v>
      </c>
      <c r="F175" s="139"/>
    </row>
    <row r="176" spans="1:6" s="68" customFormat="1" ht="25.5" x14ac:dyDescent="0.2">
      <c r="A176" s="129">
        <v>44326</v>
      </c>
      <c r="B176" s="136" t="s">
        <v>198</v>
      </c>
      <c r="C176" s="137" t="s">
        <v>48</v>
      </c>
      <c r="D176" s="136" t="s">
        <v>199</v>
      </c>
      <c r="E176" s="138" t="s">
        <v>42</v>
      </c>
      <c r="F176" s="139"/>
    </row>
    <row r="177" spans="1:6" s="68" customFormat="1" x14ac:dyDescent="0.2">
      <c r="A177" s="129">
        <v>44326</v>
      </c>
      <c r="B177" s="136" t="s">
        <v>403</v>
      </c>
      <c r="C177" s="137" t="s">
        <v>48</v>
      </c>
      <c r="D177" s="136" t="s">
        <v>404</v>
      </c>
      <c r="E177" s="138" t="s">
        <v>42</v>
      </c>
      <c r="F177" s="139"/>
    </row>
    <row r="178" spans="1:6" s="68" customFormat="1" x14ac:dyDescent="0.2">
      <c r="A178" s="129">
        <v>44328</v>
      </c>
      <c r="B178" s="136" t="s">
        <v>201</v>
      </c>
      <c r="C178" s="137" t="s">
        <v>48</v>
      </c>
      <c r="D178" s="136" t="s">
        <v>202</v>
      </c>
      <c r="E178" s="138" t="s">
        <v>43</v>
      </c>
      <c r="F178" s="139"/>
    </row>
    <row r="179" spans="1:6" s="68" customFormat="1" ht="25.5" x14ac:dyDescent="0.2">
      <c r="A179" s="129">
        <v>44330</v>
      </c>
      <c r="B179" s="136" t="s">
        <v>205</v>
      </c>
      <c r="C179" s="137" t="s">
        <v>48</v>
      </c>
      <c r="D179" s="136" t="s">
        <v>206</v>
      </c>
      <c r="E179" s="138" t="s">
        <v>42</v>
      </c>
      <c r="F179" s="139"/>
    </row>
    <row r="180" spans="1:6" s="68" customFormat="1" x14ac:dyDescent="0.2">
      <c r="A180" s="129">
        <v>44331</v>
      </c>
      <c r="B180" s="136" t="s">
        <v>213</v>
      </c>
      <c r="C180" s="137" t="s">
        <v>48</v>
      </c>
      <c r="D180" s="136" t="s">
        <v>214</v>
      </c>
      <c r="E180" s="138" t="s">
        <v>43</v>
      </c>
      <c r="F180" s="139"/>
    </row>
    <row r="181" spans="1:6" s="68" customFormat="1" ht="25.5" x14ac:dyDescent="0.2">
      <c r="A181" s="129">
        <v>44335</v>
      </c>
      <c r="B181" s="136" t="s">
        <v>252</v>
      </c>
      <c r="C181" s="137" t="s">
        <v>48</v>
      </c>
      <c r="D181" s="136" t="s">
        <v>253</v>
      </c>
      <c r="E181" s="138" t="s">
        <v>42</v>
      </c>
      <c r="F181" s="139"/>
    </row>
    <row r="182" spans="1:6" s="68" customFormat="1" x14ac:dyDescent="0.2">
      <c r="A182" s="129">
        <v>44343</v>
      </c>
      <c r="B182" s="136" t="s">
        <v>441</v>
      </c>
      <c r="C182" s="137" t="s">
        <v>47</v>
      </c>
      <c r="D182" s="136" t="s">
        <v>442</v>
      </c>
      <c r="E182" s="138" t="s">
        <v>43</v>
      </c>
      <c r="F182" s="139"/>
    </row>
    <row r="183" spans="1:6" s="68" customFormat="1" ht="25.5" x14ac:dyDescent="0.2">
      <c r="A183" s="129">
        <v>44344</v>
      </c>
      <c r="B183" s="136" t="s">
        <v>401</v>
      </c>
      <c r="C183" s="137" t="s">
        <v>48</v>
      </c>
      <c r="D183" s="136" t="s">
        <v>402</v>
      </c>
      <c r="E183" s="138" t="s">
        <v>42</v>
      </c>
      <c r="F183" s="139"/>
    </row>
    <row r="184" spans="1:6" s="68" customFormat="1" ht="25.5" x14ac:dyDescent="0.2">
      <c r="A184" s="129">
        <v>44347</v>
      </c>
      <c r="B184" s="136" t="s">
        <v>195</v>
      </c>
      <c r="C184" s="137" t="s">
        <v>48</v>
      </c>
      <c r="D184" s="136" t="s">
        <v>194</v>
      </c>
      <c r="E184" s="138" t="s">
        <v>42</v>
      </c>
      <c r="F184" s="139"/>
    </row>
    <row r="185" spans="1:6" s="68" customFormat="1" ht="25.5" x14ac:dyDescent="0.2">
      <c r="A185" s="129">
        <v>44355</v>
      </c>
      <c r="B185" s="136" t="s">
        <v>216</v>
      </c>
      <c r="C185" s="137" t="s">
        <v>48</v>
      </c>
      <c r="D185" s="136" t="s">
        <v>215</v>
      </c>
      <c r="E185" s="138" t="s">
        <v>42</v>
      </c>
      <c r="F185" s="139"/>
    </row>
    <row r="186" spans="1:6" s="68" customFormat="1" x14ac:dyDescent="0.2">
      <c r="A186" s="129">
        <v>44357</v>
      </c>
      <c r="B186" s="136" t="s">
        <v>398</v>
      </c>
      <c r="C186" s="137" t="s">
        <v>48</v>
      </c>
      <c r="D186" s="136" t="s">
        <v>183</v>
      </c>
      <c r="E186" s="138" t="s">
        <v>42</v>
      </c>
      <c r="F186" s="139"/>
    </row>
    <row r="187" spans="1:6" s="68" customFormat="1" x14ac:dyDescent="0.2">
      <c r="A187" s="129">
        <v>44359</v>
      </c>
      <c r="B187" s="136" t="s">
        <v>220</v>
      </c>
      <c r="C187" s="137" t="s">
        <v>48</v>
      </c>
      <c r="D187" s="136" t="s">
        <v>221</v>
      </c>
      <c r="E187" s="138" t="s">
        <v>41</v>
      </c>
      <c r="F187" s="139"/>
    </row>
    <row r="188" spans="1:6" s="68" customFormat="1" ht="25.5" x14ac:dyDescent="0.2">
      <c r="A188" s="129">
        <v>44364</v>
      </c>
      <c r="B188" s="136" t="s">
        <v>219</v>
      </c>
      <c r="C188" s="137" t="s">
        <v>48</v>
      </c>
      <c r="D188" s="136" t="s">
        <v>171</v>
      </c>
      <c r="E188" s="138" t="s">
        <v>42</v>
      </c>
      <c r="F188" s="139"/>
    </row>
    <row r="189" spans="1:6" s="68" customFormat="1" ht="25.5" x14ac:dyDescent="0.2">
      <c r="A189" s="129">
        <v>44368</v>
      </c>
      <c r="B189" s="136" t="s">
        <v>225</v>
      </c>
      <c r="C189" s="137" t="s">
        <v>48</v>
      </c>
      <c r="D189" s="136" t="s">
        <v>226</v>
      </c>
      <c r="E189" s="138" t="s">
        <v>42</v>
      </c>
      <c r="F189" s="139"/>
    </row>
    <row r="190" spans="1:6" s="68" customFormat="1" x14ac:dyDescent="0.2">
      <c r="A190" s="129">
        <v>44368</v>
      </c>
      <c r="B190" s="136" t="s">
        <v>224</v>
      </c>
      <c r="C190" s="137" t="s">
        <v>48</v>
      </c>
      <c r="D190" s="136" t="s">
        <v>449</v>
      </c>
      <c r="E190" s="138" t="s">
        <v>41</v>
      </c>
      <c r="F190" s="139"/>
    </row>
    <row r="191" spans="1:6" s="68" customFormat="1" ht="25.5" x14ac:dyDescent="0.2">
      <c r="A191" s="129">
        <v>44368</v>
      </c>
      <c r="B191" s="136" t="s">
        <v>217</v>
      </c>
      <c r="C191" s="137" t="s">
        <v>48</v>
      </c>
      <c r="D191" s="136" t="s">
        <v>218</v>
      </c>
      <c r="E191" s="138" t="s">
        <v>42</v>
      </c>
      <c r="F191" s="139"/>
    </row>
    <row r="192" spans="1:6" s="68" customFormat="1" ht="25.5" x14ac:dyDescent="0.2">
      <c r="A192" s="129">
        <v>44370</v>
      </c>
      <c r="B192" s="136" t="s">
        <v>227</v>
      </c>
      <c r="C192" s="137" t="s">
        <v>48</v>
      </c>
      <c r="D192" s="136" t="s">
        <v>443</v>
      </c>
      <c r="E192" s="138" t="s">
        <v>42</v>
      </c>
      <c r="F192" s="139"/>
    </row>
    <row r="193" spans="1:7" s="68" customFormat="1" ht="25.5" x14ac:dyDescent="0.2">
      <c r="A193" s="129">
        <v>44371</v>
      </c>
      <c r="B193" s="136" t="s">
        <v>223</v>
      </c>
      <c r="C193" s="137" t="s">
        <v>48</v>
      </c>
      <c r="D193" s="136" t="s">
        <v>222</v>
      </c>
      <c r="E193" s="138" t="s">
        <v>42</v>
      </c>
      <c r="F193" s="139"/>
    </row>
    <row r="194" spans="1:7" s="68" customFormat="1" x14ac:dyDescent="0.2">
      <c r="A194" s="129">
        <v>44371</v>
      </c>
      <c r="B194" s="136" t="s">
        <v>396</v>
      </c>
      <c r="C194" s="137" t="s">
        <v>48</v>
      </c>
      <c r="D194" s="136" t="s">
        <v>397</v>
      </c>
      <c r="E194" s="138" t="s">
        <v>42</v>
      </c>
      <c r="F194" s="139"/>
    </row>
    <row r="195" spans="1:7" s="68" customFormat="1" ht="25.5" x14ac:dyDescent="0.2">
      <c r="A195" s="129">
        <v>44376</v>
      </c>
      <c r="B195" s="136" t="s">
        <v>210</v>
      </c>
      <c r="C195" s="137" t="s">
        <v>48</v>
      </c>
      <c r="D195" s="136" t="s">
        <v>209</v>
      </c>
      <c r="E195" s="138" t="s">
        <v>42</v>
      </c>
      <c r="F195" s="139"/>
    </row>
    <row r="196" spans="1:7" s="68" customFormat="1" x14ac:dyDescent="0.2"/>
    <row r="197" spans="1:7" s="68" customFormat="1" hidden="1" x14ac:dyDescent="0.2">
      <c r="A197" s="111"/>
      <c r="B197" s="116"/>
      <c r="C197" s="118"/>
      <c r="D197" s="116"/>
      <c r="E197" s="119"/>
      <c r="F197" s="117"/>
    </row>
    <row r="198" spans="1:7" ht="34.5" customHeight="1" x14ac:dyDescent="0.2">
      <c r="A198" s="125" t="s">
        <v>113</v>
      </c>
      <c r="B198" s="126" t="s">
        <v>114</v>
      </c>
      <c r="C198" s="127">
        <f>C199+C200</f>
        <v>182</v>
      </c>
      <c r="D198" s="128" t="str">
        <f>IF(SUBTOTAL(3,C11:C197)=SUBTOTAL(103,C11:C197),'Summary and sign-off'!$A$48,'Summary and sign-off'!$A$49)</f>
        <v>Check - there are no hidden rows with data</v>
      </c>
      <c r="E198" s="150" t="str">
        <f>IF('Summary and sign-off'!F60='Summary and sign-off'!F54,'Summary and sign-off'!A52,'Summary and sign-off'!A50)</f>
        <v>Not all lines have an entry for "Description", "Was the gift accepted?" and "Estimated value in NZ$"</v>
      </c>
      <c r="F198" s="150"/>
      <c r="G198" s="68"/>
    </row>
    <row r="199" spans="1:7" ht="25.5" customHeight="1" x14ac:dyDescent="0.25">
      <c r="A199" s="70"/>
      <c r="B199" s="71" t="s">
        <v>47</v>
      </c>
      <c r="C199" s="72">
        <f>COUNTIF(C11:C197,'Summary and sign-off'!A45)</f>
        <v>49</v>
      </c>
      <c r="D199" s="17"/>
      <c r="E199" s="18"/>
      <c r="F199" s="19"/>
    </row>
    <row r="200" spans="1:7" ht="25.5" customHeight="1" x14ac:dyDescent="0.25">
      <c r="A200" s="70"/>
      <c r="B200" s="71" t="s">
        <v>48</v>
      </c>
      <c r="C200" s="72">
        <f>COUNTIF(C11:C197,'Summary and sign-off'!A46)</f>
        <v>133</v>
      </c>
      <c r="D200" s="17"/>
      <c r="E200" s="18"/>
      <c r="F200" s="19"/>
    </row>
    <row r="201" spans="1:7" x14ac:dyDescent="0.2">
      <c r="A201" s="20"/>
      <c r="B201" s="21"/>
      <c r="C201" s="20"/>
      <c r="D201" s="22"/>
      <c r="E201" s="22"/>
      <c r="F201" s="20"/>
    </row>
    <row r="202" spans="1:7" x14ac:dyDescent="0.2">
      <c r="A202" s="21" t="s">
        <v>103</v>
      </c>
      <c r="B202" s="21"/>
      <c r="C202" s="21"/>
      <c r="D202" s="21"/>
      <c r="E202" s="21"/>
      <c r="F202" s="21"/>
    </row>
    <row r="203" spans="1:7" ht="12.6" customHeight="1" x14ac:dyDescent="0.2">
      <c r="A203" s="23" t="s">
        <v>82</v>
      </c>
      <c r="B203" s="20"/>
      <c r="C203" s="20"/>
      <c r="D203" s="20"/>
      <c r="E203" s="20"/>
      <c r="F203" s="24"/>
    </row>
    <row r="204" spans="1:7" x14ac:dyDescent="0.2">
      <c r="A204" s="23" t="s">
        <v>30</v>
      </c>
      <c r="B204" s="25"/>
      <c r="C204" s="26"/>
      <c r="D204" s="26"/>
      <c r="E204" s="26"/>
      <c r="F204" s="27"/>
    </row>
    <row r="205" spans="1:7" x14ac:dyDescent="0.2">
      <c r="A205" s="23" t="s">
        <v>115</v>
      </c>
      <c r="B205" s="28"/>
      <c r="C205" s="28"/>
      <c r="D205" s="28"/>
      <c r="E205" s="28"/>
      <c r="F205" s="28"/>
    </row>
    <row r="206" spans="1:7" ht="12.75" customHeight="1" x14ac:dyDescent="0.2">
      <c r="A206" s="23" t="s">
        <v>116</v>
      </c>
      <c r="B206" s="20"/>
      <c r="C206" s="20"/>
      <c r="D206" s="20"/>
      <c r="E206" s="20"/>
      <c r="F206" s="20"/>
    </row>
    <row r="207" spans="1:7" ht="12.95" customHeight="1" x14ac:dyDescent="0.2">
      <c r="A207" s="29" t="s">
        <v>117</v>
      </c>
      <c r="B207" s="30"/>
      <c r="C207" s="30"/>
      <c r="D207" s="30"/>
      <c r="E207" s="30"/>
      <c r="F207" s="30"/>
    </row>
    <row r="208" spans="1:7" x14ac:dyDescent="0.2">
      <c r="A208" s="31" t="s">
        <v>118</v>
      </c>
      <c r="B208" s="32"/>
      <c r="C208" s="27"/>
      <c r="D208" s="27"/>
      <c r="E208" s="27"/>
      <c r="F208" s="27"/>
    </row>
    <row r="209" spans="1:6" ht="12.75" customHeight="1" x14ac:dyDescent="0.2">
      <c r="A209" s="31" t="s">
        <v>97</v>
      </c>
      <c r="B209" s="23"/>
      <c r="C209" s="33"/>
      <c r="D209" s="33"/>
      <c r="E209" s="33"/>
      <c r="F209" s="33"/>
    </row>
    <row r="210" spans="1:6" ht="12.75" customHeight="1" x14ac:dyDescent="0.2">
      <c r="A210" s="23"/>
      <c r="B210" s="23"/>
      <c r="C210" s="33"/>
      <c r="D210" s="33"/>
      <c r="E210" s="33"/>
      <c r="F210" s="33"/>
    </row>
    <row r="211" spans="1:6" ht="12.75" hidden="1" customHeight="1" x14ac:dyDescent="0.2">
      <c r="A211" s="23"/>
      <c r="B211" s="23"/>
      <c r="C211" s="33"/>
      <c r="D211" s="33"/>
      <c r="E211" s="33"/>
      <c r="F211" s="33"/>
    </row>
    <row r="212" spans="1:6" hidden="1" x14ac:dyDescent="0.2"/>
    <row r="213" spans="1:6" hidden="1" x14ac:dyDescent="0.2"/>
    <row r="214" spans="1:6" hidden="1" x14ac:dyDescent="0.2">
      <c r="A214" s="21"/>
      <c r="B214" s="21"/>
      <c r="C214" s="21"/>
      <c r="D214" s="21"/>
      <c r="E214" s="21"/>
      <c r="F214" s="21"/>
    </row>
    <row r="215" spans="1:6" hidden="1" x14ac:dyDescent="0.2">
      <c r="A215" s="21"/>
      <c r="B215" s="21"/>
      <c r="C215" s="21"/>
      <c r="D215" s="21"/>
      <c r="E215" s="21"/>
      <c r="F215" s="21"/>
    </row>
    <row r="216" spans="1:6" hidden="1" x14ac:dyDescent="0.2">
      <c r="A216" s="21"/>
      <c r="B216" s="21"/>
      <c r="C216" s="21"/>
      <c r="D216" s="21"/>
      <c r="E216" s="21"/>
      <c r="F216" s="21"/>
    </row>
    <row r="217" spans="1:6" hidden="1" x14ac:dyDescent="0.2">
      <c r="A217" s="21"/>
      <c r="B217" s="21"/>
      <c r="C217" s="21"/>
      <c r="D217" s="21"/>
      <c r="E217" s="21"/>
      <c r="F217" s="21"/>
    </row>
    <row r="218" spans="1:6" hidden="1" x14ac:dyDescent="0.2">
      <c r="A218" s="21"/>
      <c r="B218" s="21"/>
      <c r="C218" s="21"/>
      <c r="D218" s="21"/>
      <c r="E218" s="21"/>
      <c r="F218" s="21"/>
    </row>
    <row r="219" spans="1:6" hidden="1" x14ac:dyDescent="0.2"/>
    <row r="220" spans="1:6" hidden="1" x14ac:dyDescent="0.2"/>
    <row r="221" spans="1:6" hidden="1" x14ac:dyDescent="0.2"/>
    <row r="222" spans="1:6" hidden="1" x14ac:dyDescent="0.2"/>
    <row r="223" spans="1:6" hidden="1" x14ac:dyDescent="0.2"/>
    <row r="224" spans="1:6"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sheetData>
  <sheetProtection formatCells="0" insertRows="0" deleteRows="0"/>
  <dataConsolidate/>
  <mergeCells count="10">
    <mergeCell ref="E198:F198"/>
    <mergeCell ref="A8:F8"/>
    <mergeCell ref="A1:F1"/>
    <mergeCell ref="A9:F9"/>
    <mergeCell ref="B2:F2"/>
    <mergeCell ref="B3:F3"/>
    <mergeCell ref="B4:F4"/>
    <mergeCell ref="B7:F7"/>
    <mergeCell ref="B5:F5"/>
    <mergeCell ref="B6:F6"/>
  </mergeCells>
  <dataValidations xWindow="197" yWindow="425"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A12 A197"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70:A171 A166:A168 A187:A195 A13:A164 A173:A185"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8" scale="97"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xWindow="197" yWindow="425" count="4">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 type="list" allowBlank="1" showInputMessage="1" showErrorMessage="1" error="Use the drop down list (at the right of the cell)" xr:uid="{00000000-0002-0000-0500-000002000000}">
          <x14:formula1>
            <xm:f>'Summary and sign-off'!$A$45:$A$46</xm:f>
          </x14:formula1>
          <xm:sqref>C197 C170:C171 C166:C168 C187:C195 C11:C164 C173:C185</xm:sqref>
        </x14:dataValidation>
        <x14:dataValidation type="list" errorStyle="information" operator="greaterThan" allowBlank="1" showInputMessage="1" prompt="Provide specific $ value if possible" xr:uid="{00000000-0002-0000-0500-000003000000}">
          <x14:formula1>
            <xm:f>'Summary and sign-off'!$A$39:$A$44</xm:f>
          </x14:formula1>
          <xm:sqref>E197 E170:E171 E166:E168 E11:E164 E173:E195</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754CDA26BDB146991E123451FF4238" ma:contentTypeVersion="10" ma:contentTypeDescription="Create a new document." ma:contentTypeScope="" ma:versionID="d006ba8b6053a0922199afe7b13550d8">
  <xsd:schema xmlns:xsd="http://www.w3.org/2001/XMLSchema" xmlns:xs="http://www.w3.org/2001/XMLSchema" xmlns:p="http://schemas.microsoft.com/office/2006/metadata/properties" xmlns:ns3="9d2b4c0c-e73f-4b79-ac91-3f4ee002f232" targetNamespace="http://schemas.microsoft.com/office/2006/metadata/properties" ma:root="true" ma:fieldsID="034b617c301e06058c45e2ed1696003a" ns3:_="">
    <xsd:import namespace="9d2b4c0c-e73f-4b79-ac91-3f4ee002f232"/>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2b4c0c-e73f-4b79-ac91-3f4ee002f23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2.xml><?xml version="1.0" encoding="utf-8"?>
<ds:datastoreItem xmlns:ds="http://schemas.openxmlformats.org/officeDocument/2006/customXml" ds:itemID="{011195C8-31AF-43D6-9041-C71172ADCC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2b4c0c-e73f-4b79-ac91-3f4ee002f23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579D7F4-D0D7-4BCB-BBEA-E7C37A64913E}">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d2b4c0c-e73f-4b79-ac91-3f4ee002f232"/>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Summary and sign-off</vt:lpstr>
      <vt:lpstr>Travel</vt:lpstr>
      <vt:lpstr>Hospitality</vt:lpstr>
      <vt:lpstr>All other expenses</vt:lpstr>
      <vt:lpstr>Gifts and benefits</vt:lpstr>
      <vt:lpstr>'All other expenses'!Print_Area</vt:lpstr>
      <vt:lpstr>'Gifts and benefits'!Print_Area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Lisa McPhail</cp:lastModifiedBy>
  <cp:revision/>
  <cp:lastPrinted>2021-08-06T02:20:54Z</cp:lastPrinted>
  <dcterms:created xsi:type="dcterms:W3CDTF">2010-10-17T20:59:02Z</dcterms:created>
  <dcterms:modified xsi:type="dcterms:W3CDTF">2021-08-09T21:42:39Z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0x01010078754CDA26BDB146991E123451FF4238</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