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trlProps/ctrlProp2.xml" ContentType="application/vnd.ms-excel.controlproperties+xml"/>
  <Override PartName="/xl/ctrlProps/ctrlProp3.xml" ContentType="application/vnd.ms-excel.controlproperties+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xml"/>
  <Override PartName="/xl/ctrlProps/ctrlProp4.xml" ContentType="application/vnd.ms-excel.controlproperties+xml"/>
  <Override PartName="/xl/ctrlProps/ctrlProp5.xml" ContentType="application/vnd.ms-excel.controlproperties+xml"/>
  <Override PartName="/xl/charts/chart3.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defaultThemeVersion="124226"/>
  <mc:AlternateContent xmlns:mc="http://schemas.openxmlformats.org/markup-compatibility/2006">
    <mc:Choice Requires="x15">
      <x15ac:absPath xmlns:x15ac="http://schemas.microsoft.com/office/spreadsheetml/2010/11/ac" url="\\lxsfspd1\sasdata\Production\SAM\11 Hospital Care\ALOS\reports\2022-2023\til end of December 2022\"/>
    </mc:Choice>
  </mc:AlternateContent>
  <xr:revisionPtr revIDLastSave="0" documentId="13_ncr:1_{023D737F-5363-4924-99A3-1462580FD54B}" xr6:coauthVersionLast="47" xr6:coauthVersionMax="47" xr10:uidLastSave="{00000000-0000-0000-0000-000000000000}"/>
  <bookViews>
    <workbookView xWindow="3270" yWindow="580" windowWidth="14400" windowHeight="8260" tabRatio="608" xr2:uid="{00000000-000D-0000-FFFF-FFFF00000000}"/>
  </bookViews>
  <sheets>
    <sheet name="Technical Description" sheetId="18" r:id="rId1"/>
    <sheet name="Summary by District" sheetId="22" r:id="rId2"/>
    <sheet name="Ethnicity" sheetId="27" r:id="rId3"/>
    <sheet name="Deprivation" sheetId="32" r:id="rId4"/>
    <sheet name="Cube" sheetId="34" state="hidden" r:id="rId5"/>
    <sheet name="tables" sheetId="35" state="hidden" r:id="rId6"/>
    <sheet name="User Interaction" sheetId="26" state="hidden" r:id="rId7"/>
  </sheets>
  <definedNames>
    <definedName name="_AMO_SingleObject_171447580_PivotTable_171447580" localSheetId="1" hidden="1">'Summary by District'!#REF!</definedName>
    <definedName name="_AMO_SingleObject_232306399_PivotTable_232306399" localSheetId="1" hidden="1">'Summary by District'!#REF!</definedName>
    <definedName name="_AMO_XmlVersion" hidden="1">"'1'"</definedName>
    <definedName name="_xlnm._FilterDatabase" localSheetId="4" hidden="1">Cube!$A$1:$P$398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44" i="26" l="1"/>
  <c r="C28" i="26"/>
  <c r="C7" i="26"/>
  <c r="G24" i="22"/>
  <c r="F24" i="22"/>
  <c r="E24" i="22"/>
  <c r="D24" i="22"/>
  <c r="M3" i="35"/>
  <c r="C5" i="26"/>
  <c r="E3" i="35"/>
  <c r="B19" i="35"/>
  <c r="D38" i="22"/>
  <c r="C19" i="35"/>
  <c r="E38" i="22"/>
  <c r="D19" i="35"/>
  <c r="F38" i="22"/>
  <c r="E19" i="35"/>
  <c r="G38" i="22"/>
  <c r="E22" i="35"/>
  <c r="G41" i="22"/>
  <c r="B22" i="35"/>
  <c r="D41" i="22"/>
  <c r="C11" i="35"/>
  <c r="E30" i="22"/>
  <c r="B17" i="35"/>
  <c r="D36" i="22"/>
  <c r="C14" i="35"/>
  <c r="E33" i="22"/>
  <c r="D20" i="35"/>
  <c r="F39" i="22"/>
  <c r="C25" i="35"/>
  <c r="E46" i="22"/>
  <c r="D12" i="35"/>
  <c r="F31" i="22"/>
  <c r="C12" i="35"/>
  <c r="E31" i="22"/>
  <c r="E10" i="35"/>
  <c r="G29" i="22"/>
  <c r="B7" i="35"/>
  <c r="D26" i="22"/>
  <c r="C17" i="35"/>
  <c r="E36" i="22"/>
  <c r="E15" i="35"/>
  <c r="G34" i="22"/>
  <c r="B6" i="35"/>
  <c r="D25" i="22"/>
  <c r="B14" i="35"/>
  <c r="D33" i="22"/>
  <c r="D11" i="35"/>
  <c r="F30" i="22"/>
  <c r="E16" i="35"/>
  <c r="G35" i="22"/>
  <c r="B15" i="35"/>
  <c r="D34" i="22"/>
  <c r="D7" i="35"/>
  <c r="F26" i="22"/>
  <c r="B9" i="35"/>
  <c r="D28" i="22"/>
  <c r="B24" i="35"/>
  <c r="D43" i="22"/>
  <c r="C20" i="35"/>
  <c r="E39" i="22"/>
  <c r="D17" i="35"/>
  <c r="F36" i="22"/>
  <c r="E6" i="35"/>
  <c r="G25" i="22"/>
  <c r="E21" i="35"/>
  <c r="G40" i="22"/>
  <c r="B10" i="35"/>
  <c r="D29" i="22"/>
  <c r="C6" i="35"/>
  <c r="E25" i="22"/>
  <c r="C21" i="35"/>
  <c r="E40" i="22"/>
  <c r="D16" i="35"/>
  <c r="F35" i="22"/>
  <c r="E8" i="35"/>
  <c r="G27" i="22"/>
  <c r="E23" i="35"/>
  <c r="G42" i="22"/>
  <c r="B11" i="35"/>
  <c r="D30" i="22"/>
  <c r="C7" i="35"/>
  <c r="E26" i="22"/>
  <c r="C22" i="35"/>
  <c r="E41" i="22"/>
  <c r="D15" i="35"/>
  <c r="F34" i="22"/>
  <c r="E9" i="35"/>
  <c r="G28" i="22"/>
  <c r="E24" i="35"/>
  <c r="G43" i="22"/>
  <c r="D9" i="35"/>
  <c r="F28" i="22"/>
  <c r="D24" i="35"/>
  <c r="F43" i="22"/>
  <c r="E13" i="35"/>
  <c r="G32" i="22"/>
  <c r="B16" i="35"/>
  <c r="D35" i="22"/>
  <c r="C13" i="35"/>
  <c r="E32" i="22"/>
  <c r="D8" i="35"/>
  <c r="F27" i="22"/>
  <c r="B25" i="35"/>
  <c r="D46" i="22"/>
  <c r="B18" i="35"/>
  <c r="D37" i="22"/>
  <c r="C8" i="35"/>
  <c r="E27" i="22"/>
  <c r="C23" i="35"/>
  <c r="E42" i="22"/>
  <c r="D23" i="35"/>
  <c r="F42" i="22"/>
  <c r="D25" i="35"/>
  <c r="F46" i="22"/>
  <c r="E11" i="35"/>
  <c r="G30" i="22"/>
  <c r="E17" i="35"/>
  <c r="G36" i="22"/>
  <c r="B12" i="35"/>
  <c r="D31" i="22"/>
  <c r="B20" i="35"/>
  <c r="D39" i="22"/>
  <c r="C9" i="35"/>
  <c r="E28" i="22"/>
  <c r="C15" i="35"/>
  <c r="E34" i="22"/>
  <c r="C24" i="35"/>
  <c r="E43" i="22"/>
  <c r="D22" i="35"/>
  <c r="F41" i="22"/>
  <c r="D14" i="35"/>
  <c r="F33" i="22"/>
  <c r="E25" i="35"/>
  <c r="G46" i="22"/>
  <c r="H43" i="22"/>
  <c r="E18" i="35"/>
  <c r="G37" i="22"/>
  <c r="B13" i="35"/>
  <c r="D32" i="22"/>
  <c r="B21" i="35"/>
  <c r="D40" i="22"/>
  <c r="C10" i="35"/>
  <c r="E29" i="22"/>
  <c r="C16" i="35"/>
  <c r="E35" i="22"/>
  <c r="D6" i="35"/>
  <c r="F25" i="22"/>
  <c r="D21" i="35"/>
  <c r="F40" i="22"/>
  <c r="D13" i="35"/>
  <c r="F32" i="22"/>
  <c r="E12" i="35"/>
  <c r="G31" i="22"/>
  <c r="E20" i="35"/>
  <c r="G39" i="22"/>
  <c r="B8" i="35"/>
  <c r="D27" i="22"/>
  <c r="B23" i="35"/>
  <c r="D42" i="22"/>
  <c r="C18" i="35"/>
  <c r="E37" i="22"/>
  <c r="D10" i="35"/>
  <c r="F29" i="22"/>
  <c r="D18" i="35"/>
  <c r="F37" i="22"/>
  <c r="E7" i="35"/>
  <c r="G26" i="22"/>
  <c r="E14" i="35"/>
  <c r="G33" i="22"/>
  <c r="C43" i="26"/>
  <c r="O3" i="35" s="1"/>
  <c r="H26" i="22"/>
  <c r="H41" i="22"/>
  <c r="H40" i="22"/>
  <c r="H27" i="22"/>
  <c r="H34" i="22"/>
  <c r="H42" i="22"/>
  <c r="H35" i="22"/>
  <c r="H28" i="22"/>
  <c r="H29" i="22"/>
  <c r="H36" i="22"/>
  <c r="H45" i="22"/>
  <c r="H38" i="22"/>
  <c r="H25" i="22"/>
  <c r="H30" i="22"/>
  <c r="H37" i="22"/>
  <c r="H46" i="22"/>
  <c r="H31" i="22"/>
  <c r="H32" i="22"/>
  <c r="H39" i="22"/>
  <c r="H33" i="22"/>
  <c r="C36" i="26"/>
  <c r="J3" i="35" s="1"/>
  <c r="C15" i="26"/>
  <c r="H3" i="35"/>
  <c r="I18" i="35" l="1"/>
  <c r="F46" i="27" s="1"/>
  <c r="I6" i="35"/>
  <c r="F34" i="27" s="1"/>
  <c r="H6" i="35"/>
  <c r="E34" i="27" s="1"/>
  <c r="H18" i="35"/>
  <c r="E46" i="27" s="1"/>
  <c r="J8" i="35"/>
  <c r="G36" i="27" s="1"/>
  <c r="G18" i="35"/>
  <c r="D46" i="27" s="1"/>
  <c r="H19" i="35"/>
  <c r="E47" i="27" s="1"/>
  <c r="G6" i="35"/>
  <c r="D34" i="27" s="1"/>
  <c r="I12" i="35"/>
  <c r="F40" i="27" s="1"/>
  <c r="J24" i="35"/>
  <c r="G52" i="27" s="1"/>
  <c r="J15" i="35"/>
  <c r="G43" i="27" s="1"/>
  <c r="I14" i="35"/>
  <c r="F42" i="27" s="1"/>
  <c r="H24" i="35"/>
  <c r="E52" i="27" s="1"/>
  <c r="H15" i="35"/>
  <c r="E43" i="27" s="1"/>
  <c r="H9" i="35"/>
  <c r="E37" i="27" s="1"/>
  <c r="G20" i="35"/>
  <c r="D48" i="27" s="1"/>
  <c r="G12" i="35"/>
  <c r="D40" i="27" s="1"/>
  <c r="I16" i="35"/>
  <c r="F44" i="27" s="1"/>
  <c r="J21" i="35"/>
  <c r="G49" i="27" s="1"/>
  <c r="H16" i="35"/>
  <c r="E44" i="27" s="1"/>
  <c r="G16" i="35"/>
  <c r="D44" i="27" s="1"/>
  <c r="J10" i="35"/>
  <c r="G38" i="27" s="1"/>
  <c r="J9" i="35"/>
  <c r="G37" i="27" s="1"/>
  <c r="J25" i="35"/>
  <c r="G54" i="27" s="1"/>
  <c r="H21" i="35"/>
  <c r="E49" i="27" s="1"/>
  <c r="G25" i="35"/>
  <c r="D54" i="27" s="1"/>
  <c r="H8" i="35"/>
  <c r="E36" i="27" s="1"/>
  <c r="J19" i="35"/>
  <c r="G47" i="27" s="1"/>
  <c r="I25" i="35"/>
  <c r="F54" i="27" s="1"/>
  <c r="I22" i="35"/>
  <c r="F50" i="27" s="1"/>
  <c r="I9" i="35"/>
  <c r="F37" i="27" s="1"/>
  <c r="J22" i="35"/>
  <c r="G50" i="27" s="1"/>
  <c r="J14" i="35"/>
  <c r="G42" i="27" s="1"/>
  <c r="J7" i="35"/>
  <c r="G35" i="27" s="1"/>
  <c r="I11" i="35"/>
  <c r="F39" i="27" s="1"/>
  <c r="H22" i="35"/>
  <c r="E50" i="27" s="1"/>
  <c r="H14" i="35"/>
  <c r="E42" i="27" s="1"/>
  <c r="H7" i="35"/>
  <c r="E35" i="27" s="1"/>
  <c r="G17" i="35"/>
  <c r="D45" i="27" s="1"/>
  <c r="G11" i="35"/>
  <c r="D39" i="27" s="1"/>
  <c r="J13" i="35"/>
  <c r="G41" i="27" s="1"/>
  <c r="I23" i="35"/>
  <c r="F51" i="27" s="1"/>
  <c r="I13" i="35"/>
  <c r="F41" i="27" s="1"/>
  <c r="H13" i="35"/>
  <c r="E41" i="27" s="1"/>
  <c r="G23" i="35"/>
  <c r="D51" i="27" s="1"/>
  <c r="G13" i="35"/>
  <c r="D41" i="27" s="1"/>
  <c r="G19" i="35"/>
  <c r="D47" i="27" s="1"/>
  <c r="H25" i="35"/>
  <c r="E54" i="27" s="1"/>
  <c r="I20" i="35"/>
  <c r="F48" i="27" s="1"/>
  <c r="J23" i="35"/>
  <c r="G51" i="27" s="1"/>
  <c r="J20" i="35"/>
  <c r="G48" i="27" s="1"/>
  <c r="J12" i="35"/>
  <c r="G40" i="27" s="1"/>
  <c r="I24" i="35"/>
  <c r="F52" i="27" s="1"/>
  <c r="I7" i="35"/>
  <c r="F35" i="27" s="1"/>
  <c r="H20" i="35"/>
  <c r="E48" i="27" s="1"/>
  <c r="H12" i="35"/>
  <c r="E40" i="27" s="1"/>
  <c r="G24" i="35"/>
  <c r="D52" i="27" s="1"/>
  <c r="G15" i="35"/>
  <c r="D43" i="27" s="1"/>
  <c r="G9" i="35"/>
  <c r="D37" i="27" s="1"/>
  <c r="I21" i="35"/>
  <c r="F49" i="27" s="1"/>
  <c r="I10" i="35"/>
  <c r="F38" i="27" s="1"/>
  <c r="H10" i="35"/>
  <c r="E38" i="27" s="1"/>
  <c r="H23" i="35"/>
  <c r="E51" i="27" s="1"/>
  <c r="J16" i="35"/>
  <c r="G44" i="27" s="1"/>
  <c r="G21" i="35"/>
  <c r="D49" i="27" s="1"/>
  <c r="G10" i="35"/>
  <c r="D38" i="27" s="1"/>
  <c r="I19" i="35"/>
  <c r="F47" i="27" s="1"/>
  <c r="I8" i="35"/>
  <c r="F36" i="27" s="1"/>
  <c r="G8" i="35"/>
  <c r="D36" i="27" s="1"/>
  <c r="I15" i="35"/>
  <c r="F43" i="27" s="1"/>
  <c r="J6" i="35"/>
  <c r="G34" i="27" s="1"/>
  <c r="J17" i="35"/>
  <c r="G45" i="27" s="1"/>
  <c r="J11" i="35"/>
  <c r="G39" i="27" s="1"/>
  <c r="I17" i="35"/>
  <c r="F45" i="27" s="1"/>
  <c r="J18" i="35"/>
  <c r="G46" i="27" s="1"/>
  <c r="H17" i="35"/>
  <c r="E45" i="27" s="1"/>
  <c r="H11" i="35"/>
  <c r="E39" i="27" s="1"/>
  <c r="G22" i="35"/>
  <c r="D50" i="27" s="1"/>
  <c r="G14" i="35"/>
  <c r="D42" i="27" s="1"/>
  <c r="G7" i="35"/>
  <c r="D35" i="27" s="1"/>
  <c r="L12" i="35"/>
  <c r="D40" i="32" s="1"/>
  <c r="N15" i="35"/>
  <c r="F43" i="32" s="1"/>
  <c r="M18" i="35"/>
  <c r="E46" i="32" s="1"/>
  <c r="N21" i="35"/>
  <c r="F49" i="32" s="1"/>
  <c r="M8" i="35"/>
  <c r="E36" i="32" s="1"/>
  <c r="O10" i="35"/>
  <c r="G38" i="32" s="1"/>
  <c r="L23" i="35"/>
  <c r="D51" i="32" s="1"/>
  <c r="N23" i="35"/>
  <c r="F51" i="32" s="1"/>
  <c r="L17" i="35"/>
  <c r="D45" i="32" s="1"/>
  <c r="L18" i="35"/>
  <c r="D46" i="32" s="1"/>
  <c r="O9" i="35"/>
  <c r="G37" i="32" s="1"/>
  <c r="M19" i="35"/>
  <c r="E47" i="32" s="1"/>
  <c r="N18" i="35"/>
  <c r="F46" i="32" s="1"/>
  <c r="N16" i="35"/>
  <c r="F44" i="32" s="1"/>
  <c r="O22" i="35"/>
  <c r="G50" i="32" s="1"/>
  <c r="M10" i="35"/>
  <c r="E38" i="32" s="1"/>
  <c r="M17" i="35"/>
  <c r="E45" i="32" s="1"/>
  <c r="M7" i="35"/>
  <c r="E35" i="32" s="1"/>
  <c r="N12" i="35"/>
  <c r="F40" i="32" s="1"/>
  <c r="L8" i="35"/>
  <c r="D36" i="32" s="1"/>
  <c r="O25" i="35"/>
  <c r="G54" i="32" s="1"/>
  <c r="N22" i="35"/>
  <c r="F50" i="32" s="1"/>
  <c r="O13" i="35"/>
  <c r="G41" i="32" s="1"/>
  <c r="L20" i="35"/>
  <c r="D48" i="32" s="1"/>
  <c r="M11" i="35"/>
  <c r="E39" i="32" s="1"/>
  <c r="O19" i="35"/>
  <c r="G47" i="32" s="1"/>
  <c r="M25" i="35"/>
  <c r="E54" i="32" s="1"/>
  <c r="N11" i="35"/>
  <c r="F39" i="32" s="1"/>
  <c r="N25" i="35"/>
  <c r="F54" i="32" s="1"/>
  <c r="O15" i="35"/>
  <c r="G43" i="32" s="1"/>
  <c r="N6" i="35"/>
  <c r="F34" i="32" s="1"/>
  <c r="M9" i="35"/>
  <c r="E37" i="32" s="1"/>
  <c r="O20" i="35"/>
  <c r="G48" i="32" s="1"/>
  <c r="L11" i="35"/>
  <c r="D39" i="32" s="1"/>
  <c r="M20" i="35"/>
  <c r="E48" i="32" s="1"/>
  <c r="N10" i="35"/>
  <c r="F38" i="32" s="1"/>
  <c r="O14" i="35"/>
  <c r="G42" i="32" s="1"/>
  <c r="L22" i="35"/>
  <c r="D50" i="32" s="1"/>
  <c r="L21" i="35"/>
  <c r="D49" i="32" s="1"/>
  <c r="N7" i="35"/>
  <c r="F35" i="32" s="1"/>
  <c r="O16" i="35"/>
  <c r="G44" i="32" s="1"/>
  <c r="N20" i="35"/>
  <c r="F48" i="32" s="1"/>
  <c r="L16" i="35"/>
  <c r="D44" i="32" s="1"/>
  <c r="N19" i="35"/>
  <c r="F47" i="32" s="1"/>
  <c r="L10" i="35"/>
  <c r="D38" i="32" s="1"/>
  <c r="M21" i="35"/>
  <c r="E49" i="32" s="1"/>
  <c r="O17" i="35"/>
  <c r="G45" i="32" s="1"/>
  <c r="M24" i="35"/>
  <c r="E52" i="32" s="1"/>
  <c r="L25" i="35"/>
  <c r="D54" i="32" s="1"/>
  <c r="M23" i="35"/>
  <c r="E51" i="32" s="1"/>
  <c r="N14" i="35"/>
  <c r="F42" i="32" s="1"/>
  <c r="O21" i="35"/>
  <c r="G49" i="32" s="1"/>
  <c r="L24" i="35"/>
  <c r="D52" i="32" s="1"/>
  <c r="M16" i="35"/>
  <c r="E44" i="32" s="1"/>
  <c r="N24" i="35"/>
  <c r="F52" i="32" s="1"/>
  <c r="O23" i="35"/>
  <c r="G51" i="32" s="1"/>
  <c r="L7" i="35"/>
  <c r="D35" i="32" s="1"/>
  <c r="L6" i="35"/>
  <c r="D34" i="32" s="1"/>
  <c r="M14" i="35"/>
  <c r="E42" i="32" s="1"/>
  <c r="M13" i="35"/>
  <c r="E41" i="32" s="1"/>
  <c r="M12" i="35"/>
  <c r="E40" i="32" s="1"/>
  <c r="O24" i="35"/>
  <c r="G52" i="32" s="1"/>
  <c r="L14" i="35"/>
  <c r="D42" i="32" s="1"/>
  <c r="L19" i="35"/>
  <c r="D47" i="32" s="1"/>
  <c r="N13" i="35"/>
  <c r="F41" i="32" s="1"/>
  <c r="O7" i="35"/>
  <c r="G35" i="32" s="1"/>
  <c r="M22" i="35"/>
  <c r="E50" i="32" s="1"/>
  <c r="L9" i="35"/>
  <c r="D37" i="32" s="1"/>
  <c r="N9" i="35"/>
  <c r="F37" i="32" s="1"/>
  <c r="O18" i="35"/>
  <c r="G46" i="32" s="1"/>
  <c r="O12" i="35"/>
  <c r="G40" i="32" s="1"/>
  <c r="L15" i="35"/>
  <c r="D43" i="32" s="1"/>
  <c r="M6" i="35"/>
  <c r="E34" i="32" s="1"/>
  <c r="L13" i="35"/>
  <c r="D41" i="32" s="1"/>
  <c r="O6" i="35"/>
  <c r="G34" i="32" s="1"/>
  <c r="M15" i="35"/>
  <c r="E43" i="32" s="1"/>
  <c r="N8" i="35"/>
  <c r="F36" i="32" s="1"/>
  <c r="O8" i="35"/>
  <c r="G36" i="32" s="1"/>
  <c r="O11" i="35"/>
  <c r="G39" i="32" s="1"/>
  <c r="N17" i="35"/>
  <c r="F45" i="32" s="1"/>
  <c r="H49" i="27" l="1"/>
  <c r="H35" i="27"/>
  <c r="H53" i="27"/>
  <c r="H36" i="27"/>
  <c r="H51" i="27"/>
  <c r="H47" i="27"/>
  <c r="H38" i="27"/>
  <c r="H41" i="27"/>
  <c r="H43" i="27"/>
  <c r="H45" i="27"/>
  <c r="H52" i="27"/>
  <c r="H39" i="27"/>
  <c r="H50" i="27"/>
  <c r="H40" i="27"/>
  <c r="H44" i="27"/>
  <c r="H46" i="27"/>
  <c r="H42" i="27"/>
  <c r="H48" i="27"/>
  <c r="H37" i="27"/>
  <c r="H54" i="27"/>
  <c r="H34" i="27"/>
  <c r="H37" i="32"/>
  <c r="H41" i="32"/>
  <c r="H39" i="32"/>
  <c r="H47" i="32"/>
  <c r="H46" i="32"/>
  <c r="H50" i="32"/>
  <c r="H54" i="32"/>
  <c r="H48" i="32"/>
  <c r="H35" i="32"/>
  <c r="H51" i="32"/>
  <c r="H40" i="32"/>
  <c r="H36" i="32"/>
  <c r="H43" i="32"/>
  <c r="H52" i="32"/>
  <c r="H45" i="32"/>
  <c r="H44" i="32"/>
  <c r="H53" i="32"/>
  <c r="H49" i="32"/>
  <c r="H38" i="32"/>
  <c r="H42" i="32"/>
  <c r="H34" i="32"/>
</calcChain>
</file>

<file path=xl/sharedStrings.xml><?xml version="1.0" encoding="utf-8"?>
<sst xmlns="http://schemas.openxmlformats.org/spreadsheetml/2006/main" count="2032" uniqueCount="148">
  <si>
    <t>Total</t>
  </si>
  <si>
    <t>Selected:</t>
  </si>
  <si>
    <t>Standardisation</t>
  </si>
  <si>
    <t>Standardised Average Length of Stay</t>
  </si>
  <si>
    <t>Unstandardised Average Length of Stay</t>
  </si>
  <si>
    <t>Acute</t>
  </si>
  <si>
    <t>Elective</t>
  </si>
  <si>
    <t>length_of_stay_predicted</t>
  </si>
  <si>
    <t>National Average Length of Stay</t>
  </si>
  <si>
    <t>admission_type</t>
  </si>
  <si>
    <t>length_of_stay</t>
  </si>
  <si>
    <t>Bed Day Equivalents</t>
  </si>
  <si>
    <t>stays</t>
  </si>
  <si>
    <t>Stays</t>
  </si>
  <si>
    <t>Source Data</t>
  </si>
  <si>
    <t>National Minimum Dataset (NMDS)</t>
  </si>
  <si>
    <t>Programmer's Notes:</t>
  </si>
  <si>
    <t>Direct Standardisation using DRG cluster and PCCL of highest cost-weighted event</t>
  </si>
  <si>
    <t>Joining Events into Stays</t>
  </si>
  <si>
    <t>The events have the same NHI</t>
  </si>
  <si>
    <t>event_end_type in ('DA', 'DF', 'DO', 'DP', 'DT', 'DW', 'ET')</t>
  </si>
  <si>
    <t>Stays to Exclude</t>
  </si>
  <si>
    <t>No adjustment is made for leave days.</t>
  </si>
  <si>
    <t>Each event's length is calculated, rounded to the closest half hour, then summed together.</t>
  </si>
  <si>
    <t>Non-casemix events have their length set to zero</t>
  </si>
  <si>
    <t>('AC', 'ZC') then 'Acute', ('AP', 'WN') then 'Elective'</t>
  </si>
  <si>
    <t>S00.01, S05.01, S15.01, S25.01, S30.01, S35.01, S40.01, S45.01, S55.01, S60.01, S70.01, S75.01</t>
  </si>
  <si>
    <t>If every event in the stay is non-casemix</t>
  </si>
  <si>
    <t>Calculating Length of Stay</t>
  </si>
  <si>
    <t>If an event starts before the end of a previous event with the same NHI, its start time is set to the end time of the prior event</t>
  </si>
  <si>
    <t>The quarter before the 12 month time period is also loaded to help detect long stays. Only stays which end within the 12 month time period are included.</t>
  </si>
  <si>
    <t>If an event ends before the end of a previous event with the same NHI, its end time is set to the end time of the prior event</t>
  </si>
  <si>
    <t>Events are considered to be part of the same stay if:</t>
  </si>
  <si>
    <t>The prior event ends in a transfer</t>
  </si>
  <si>
    <t>Admission Type; the first event's admission type</t>
  </si>
  <si>
    <t>Length of Stay; the sum of every events' length</t>
  </si>
  <si>
    <t>If the stay is Elective and no event has a surgical purchase unit</t>
  </si>
  <si>
    <t>Chart Title:</t>
  </si>
  <si>
    <t>If the first event in the stay is not Elective or Acute</t>
  </si>
  <si>
    <t>20, 34, 35</t>
  </si>
  <si>
    <t>There is less than 24 hours between the prior event ending and the next starting</t>
  </si>
  <si>
    <t>Start Date; the first event's start date</t>
  </si>
  <si>
    <t>End Date; the last event's end date</t>
  </si>
  <si>
    <t>If the last event in the stay ended in a transfer, i.e. the stay is ongoing</t>
  </si>
  <si>
    <t>If the first event in the stay does not have an accepted purchaser</t>
  </si>
  <si>
    <t>Auckland</t>
  </si>
  <si>
    <t>Bay of Plenty</t>
  </si>
  <si>
    <t>Canterbury</t>
  </si>
  <si>
    <t>Counties Manukau</t>
  </si>
  <si>
    <t>Hawkes Bay</t>
  </si>
  <si>
    <t>Lakes</t>
  </si>
  <si>
    <t>MidCentral</t>
  </si>
  <si>
    <t>Nelson Marlborough</t>
  </si>
  <si>
    <t>South Canterbury</t>
  </si>
  <si>
    <t>Southern</t>
  </si>
  <si>
    <t>Tairawhiti</t>
  </si>
  <si>
    <t>Taranaki</t>
  </si>
  <si>
    <t>Waikato</t>
  </si>
  <si>
    <t>Wairarapa</t>
  </si>
  <si>
    <t>Waitemata</t>
  </si>
  <si>
    <t>West Coast</t>
  </si>
  <si>
    <t>Whanganui</t>
  </si>
  <si>
    <t>Determining Stay Information</t>
  </si>
  <si>
    <t>DRG; the DRG of the highest case-weight event</t>
  </si>
  <si>
    <t>PCCL; the PCCL of the highest case-weight event</t>
  </si>
  <si>
    <t>Case-weight; the sum of every events' case-weight</t>
  </si>
  <si>
    <t>3 Character DRG and PCCL into contingency table</t>
  </si>
  <si>
    <t>Admission type</t>
  </si>
  <si>
    <t>Ethnicity</t>
  </si>
  <si>
    <t>Maori</t>
  </si>
  <si>
    <t>Pacific</t>
  </si>
  <si>
    <t>Other</t>
  </si>
  <si>
    <t>Deprivation</t>
  </si>
  <si>
    <t>Selected (Linked to listbox)</t>
  </si>
  <si>
    <t>Selected Name</t>
  </si>
  <si>
    <t>ethnicity</t>
  </si>
  <si>
    <t xml:space="preserve">Selected (Linked to listbox) </t>
  </si>
  <si>
    <t>Date</t>
  </si>
  <si>
    <t>Chart Title Ethnicity</t>
  </si>
  <si>
    <t>Admission type for ethnicity report</t>
  </si>
  <si>
    <t>Admission type for deprivation report</t>
  </si>
  <si>
    <t>Deprivation quintile</t>
  </si>
  <si>
    <t xml:space="preserve">There is a small proportion of records with missing deprivation information.  
</t>
  </si>
  <si>
    <t>Chart Title Deprivation</t>
  </si>
  <si>
    <t xml:space="preserve">Selected (linked to listbox) </t>
  </si>
  <si>
    <t>These records, although included in the other tabs, are not displayed in the "Deprivation" tables</t>
  </si>
  <si>
    <t>and graphs on the Deprivation tab (i.e. breakdowns are only available for Quintiles 1-5)</t>
  </si>
  <si>
    <t>Change from  August 2021</t>
  </si>
  <si>
    <t>NZ Deprivation 2013 to NZ Deprivation 2018 when providing breakdown by deprivation</t>
  </si>
  <si>
    <t xml:space="preserve">quintile for applicable numerators and denominators. In some cases, this can result in </t>
  </si>
  <si>
    <t xml:space="preserve">significant differences when comparing against historical performance so caution should be </t>
  </si>
  <si>
    <t>exercised when looking at data breakdown by deprivation quintile.</t>
  </si>
  <si>
    <t>Change in Deprivation in 2021/22</t>
  </si>
  <si>
    <t xml:space="preserve">Please note that from 2021Q3 onwards, we have switched from using </t>
  </si>
  <si>
    <t xml:space="preserve"> </t>
  </si>
  <si>
    <t>There have been some changes in data recording for short-stay ED cases in Christchurch since</t>
  </si>
  <si>
    <t>for services where the patients come into hospital via the ED. Instead of being reported to NMDS</t>
  </si>
  <si>
    <t>Caveat - Canterbury hospital data</t>
  </si>
  <si>
    <t>these events are now included in NNPAC data only.</t>
  </si>
  <si>
    <t>Dec 2020 since they moved to the new hospital. This has reduced the number of inpatient records</t>
  </si>
  <si>
    <t>!</t>
  </si>
  <si>
    <t>See caveats and changes at bottom</t>
  </si>
  <si>
    <t>Hawke's Bay</t>
  </si>
  <si>
    <t>Waitematā</t>
  </si>
  <si>
    <t>Tairāwhiti</t>
  </si>
  <si>
    <t>quintile</t>
  </si>
  <si>
    <t>avg</t>
  </si>
  <si>
    <t>nat_avg</t>
  </si>
  <si>
    <t>standardised</t>
  </si>
  <si>
    <t>bed_days</t>
  </si>
  <si>
    <t>Q1</t>
  </si>
  <si>
    <t>Q2</t>
  </si>
  <si>
    <t>Q3</t>
  </si>
  <si>
    <t>Q4</t>
  </si>
  <si>
    <t>Q5</t>
  </si>
  <si>
    <t xml:space="preserve">Admission Type: </t>
  </si>
  <si>
    <t xml:space="preserve">Date: </t>
  </si>
  <si>
    <t>TOTAL</t>
  </si>
  <si>
    <t>Māori</t>
  </si>
  <si>
    <t>Ethnic group</t>
  </si>
  <si>
    <t>Capital, Coast and Hutt Valley</t>
  </si>
  <si>
    <t>District</t>
  </si>
  <si>
    <t>District of Domicile or Service</t>
  </si>
  <si>
    <t>District of Service</t>
  </si>
  <si>
    <t>District; the first event's district</t>
  </si>
  <si>
    <t>If the first event in the stay doesn't have a valid District of service</t>
  </si>
  <si>
    <t>We estimate that this change has increased Canterbury's non-standardised ALOS by 0.2 days.</t>
  </si>
  <si>
    <t>The events have the same District of Service</t>
  </si>
  <si>
    <t>District summary</t>
  </si>
  <si>
    <t>Admission type for District report</t>
  </si>
  <si>
    <t>district</t>
  </si>
  <si>
    <t>All</t>
  </si>
  <si>
    <t>Te Tai Tokerau</t>
  </si>
  <si>
    <t>NATIONAL</t>
  </si>
  <si>
    <t>Changes to wiesnz</t>
  </si>
  <si>
    <t>Changes to ICD and DRG codes</t>
  </si>
  <si>
    <t>Reports for July-Sept 2022 onwards use the costweights and casemix classifications relevant to the year of the</t>
  </si>
  <si>
    <t xml:space="preserve">hospital event end date. Previous reports used 2014 costweight and casemix information. </t>
  </si>
  <si>
    <t>Reports for July-Sept 2022 onwards use ICD10 edition 8 and DRG version 7. Previous reports used ICD10 edition 6</t>
  </si>
  <si>
    <t>in previous reports.</t>
  </si>
  <si>
    <t>Please note that from 2021Q3 onwards, we have switched from using NZ Deprivation 2013 to NZ Deprivation 2018</t>
  </si>
  <si>
    <t xml:space="preserve">when providing breakdown by deprivation quintile for applicable numerators and denominators. </t>
  </si>
  <si>
    <t>In some cases, this can result in significant differences when comparing against historical performance so</t>
  </si>
  <si>
    <t>caution should be exercised when looking at data breakdown by deprivation quintile.</t>
  </si>
  <si>
    <t>and DRG version 6.0X. This means that a hospital event may have different diagnosis information to what it had</t>
  </si>
  <si>
    <t>Average Length of Stay, period till end of December 2022</t>
  </si>
  <si>
    <t>nmds_v14</t>
  </si>
  <si>
    <t xml:space="preserve">There have been some changes in data recording for short-stay ED cases in Christchurch since Dec 2020 with the move to the new hospital. This has reduced the number of inpatient records for services where the patients come into hospital via the ED. Instead of being reported to NMDS these events are now included in NNPAC data only. We estimate that this change has increased Canterbury's non-standardised ALOS by 0.2 days.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</si>
</sst>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_-* #,##0_-;\-* #,##0_-;_-* &quot;-&quot;??_-;_-@_-"/>
    <numFmt numFmtId="165" formatCode="#,##0_ ;\-#,##0\ "/>
    <numFmt numFmtId="166" formatCode=".0"/>
    <numFmt numFmtId="167" formatCode=".00"/>
    <numFmt numFmtId="168" formatCode=".00000"/>
  </numFmts>
  <fonts count="36">
    <font>
      <sz val="10"/>
      <color theme="1"/>
      <name val="Arial"/>
      <family val="2"/>
    </font>
    <font>
      <sz val="11"/>
      <color theme="1"/>
      <name val="Calibri"/>
      <family val="2"/>
      <scheme val="minor"/>
    </font>
    <font>
      <sz val="11"/>
      <color theme="1"/>
      <name val="Calibri"/>
      <family val="2"/>
      <scheme val="minor"/>
    </font>
    <font>
      <sz val="10"/>
      <color theme="1"/>
      <name val="Arial"/>
      <family val="2"/>
    </font>
    <font>
      <sz val="10"/>
      <name val="Arial"/>
      <family val="2"/>
    </font>
    <font>
      <sz val="10"/>
      <name val="MS Sans Serif"/>
      <family val="2"/>
    </font>
    <font>
      <sz val="11"/>
      <color theme="1"/>
      <name val="Calibri"/>
      <family val="2"/>
      <scheme val="minor"/>
    </font>
    <font>
      <sz val="10"/>
      <name val="Arial"/>
      <family val="2"/>
    </font>
    <font>
      <sz val="10"/>
      <color theme="1"/>
      <name val="Calibri"/>
      <family val="2"/>
      <scheme val="minor"/>
    </font>
    <font>
      <b/>
      <sz val="14"/>
      <color theme="1"/>
      <name val="Calibri"/>
      <family val="2"/>
      <scheme val="minor"/>
    </font>
    <font>
      <b/>
      <sz val="10"/>
      <color theme="1"/>
      <name val="Calibri"/>
      <family val="2"/>
      <scheme val="minor"/>
    </font>
    <font>
      <b/>
      <sz val="12"/>
      <color theme="1"/>
      <name val="Calibri"/>
      <family val="2"/>
      <scheme val="minor"/>
    </font>
    <font>
      <sz val="10"/>
      <name val="MS Sans Serif"/>
      <family val="2"/>
    </font>
    <font>
      <sz val="10"/>
      <color theme="1" tint="0.249977111117893"/>
      <name val="Calibri"/>
      <family val="2"/>
      <scheme val="minor"/>
    </font>
    <font>
      <sz val="10"/>
      <color theme="0"/>
      <name val="Calibri"/>
      <family val="2"/>
      <scheme val="minor"/>
    </font>
    <font>
      <b/>
      <sz val="10"/>
      <color theme="1"/>
      <name val="Arial"/>
      <family val="2"/>
    </font>
    <font>
      <sz val="10"/>
      <name val="Calibri"/>
      <family val="2"/>
      <scheme val="minor"/>
    </font>
    <font>
      <b/>
      <sz val="10"/>
      <name val="Calibri"/>
      <family val="2"/>
      <scheme val="minor"/>
    </font>
    <font>
      <b/>
      <sz val="9"/>
      <color theme="0"/>
      <name val="Arial"/>
      <family val="2"/>
    </font>
    <font>
      <b/>
      <sz val="9"/>
      <color theme="1"/>
      <name val="Arial"/>
      <family val="2"/>
    </font>
    <font>
      <sz val="9"/>
      <name val="Calibri"/>
      <family val="2"/>
      <scheme val="minor"/>
    </font>
    <font>
      <sz val="9"/>
      <color theme="1"/>
      <name val="Calibri"/>
      <family val="2"/>
      <scheme val="minor"/>
    </font>
    <font>
      <b/>
      <sz val="11"/>
      <color theme="1"/>
      <name val="Calibri"/>
      <family val="2"/>
      <scheme val="minor"/>
    </font>
    <font>
      <b/>
      <sz val="11"/>
      <name val="Calibri"/>
      <family val="2"/>
      <scheme val="minor"/>
    </font>
    <font>
      <sz val="9"/>
      <color theme="1"/>
      <name val="Arial"/>
      <family val="2"/>
    </font>
    <font>
      <sz val="10"/>
      <color theme="1"/>
      <name val="Calibri"/>
      <family val="2"/>
    </font>
    <font>
      <b/>
      <sz val="10"/>
      <color rgb="FF0070C0"/>
      <name val="Calibri"/>
      <family val="2"/>
    </font>
    <font>
      <b/>
      <sz val="10"/>
      <color rgb="FF7030A0"/>
      <name val="Calibri"/>
      <family val="2"/>
      <scheme val="minor"/>
    </font>
    <font>
      <sz val="10"/>
      <color rgb="FF7030A0"/>
      <name val="Calibri"/>
      <family val="2"/>
      <scheme val="minor"/>
    </font>
    <font>
      <sz val="11"/>
      <color rgb="FFFF0000"/>
      <name val="Calibri"/>
      <family val="2"/>
      <scheme val="minor"/>
    </font>
    <font>
      <sz val="10"/>
      <color rgb="FF7030A0"/>
      <name val="Calibri"/>
      <family val="2"/>
    </font>
    <font>
      <b/>
      <sz val="11"/>
      <color rgb="FF7030A0"/>
      <name val="Calibri"/>
      <family val="2"/>
      <scheme val="minor"/>
    </font>
    <font>
      <b/>
      <sz val="12"/>
      <color theme="1"/>
      <name val="Arial"/>
      <family val="2"/>
    </font>
    <font>
      <b/>
      <sz val="12"/>
      <name val="Arial"/>
      <family val="2"/>
    </font>
    <font>
      <b/>
      <sz val="9.5"/>
      <color rgb="FF112277"/>
      <name val="Albany AMT"/>
    </font>
    <font>
      <b/>
      <sz val="10"/>
      <color rgb="FF7030A0"/>
      <name val="Calibri"/>
      <family val="2"/>
    </font>
  </fonts>
  <fills count="8">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66FFFF"/>
        <bgColor indexed="64"/>
      </patternFill>
    </fill>
    <fill>
      <patternFill patternType="solid">
        <fgColor rgb="FF99FF99"/>
        <bgColor indexed="64"/>
      </patternFill>
    </fill>
    <fill>
      <patternFill patternType="solid">
        <fgColor rgb="FFEDF2F9"/>
        <bgColor indexed="64"/>
      </patternFill>
    </fill>
    <fill>
      <patternFill patternType="solid">
        <fgColor rgb="FFFFFFFF"/>
        <bgColor indexed="64"/>
      </patternFill>
    </fill>
  </fills>
  <borders count="28">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top style="thin">
        <color indexed="64"/>
      </top>
      <bottom/>
      <diagonal/>
    </border>
    <border>
      <left/>
      <right/>
      <top/>
      <bottom style="double">
        <color indexed="64"/>
      </bottom>
      <diagonal/>
    </border>
    <border>
      <left style="medium">
        <color theme="1" tint="0.499984740745262"/>
      </left>
      <right/>
      <top style="medium">
        <color theme="1" tint="0.499984740745262"/>
      </top>
      <bottom/>
      <diagonal/>
    </border>
    <border>
      <left/>
      <right/>
      <top style="medium">
        <color theme="1" tint="0.499984740745262"/>
      </top>
      <bottom/>
      <diagonal/>
    </border>
    <border>
      <left/>
      <right style="medium">
        <color theme="1" tint="0.499984740745262"/>
      </right>
      <top style="medium">
        <color theme="1" tint="0.499984740745262"/>
      </top>
      <bottom/>
      <diagonal/>
    </border>
    <border>
      <left style="medium">
        <color theme="1" tint="0.499984740745262"/>
      </left>
      <right/>
      <top/>
      <bottom/>
      <diagonal/>
    </border>
    <border>
      <left/>
      <right style="medium">
        <color theme="1" tint="0.499984740745262"/>
      </right>
      <top/>
      <bottom/>
      <diagonal/>
    </border>
    <border>
      <left style="medium">
        <color theme="1" tint="0.499984740745262"/>
      </left>
      <right/>
      <top/>
      <bottom style="medium">
        <color theme="1" tint="0.499984740745262"/>
      </bottom>
      <diagonal/>
    </border>
    <border>
      <left/>
      <right/>
      <top/>
      <bottom style="medium">
        <color theme="1" tint="0.499984740745262"/>
      </bottom>
      <diagonal/>
    </border>
    <border>
      <left/>
      <right style="medium">
        <color theme="1" tint="0.499984740745262"/>
      </right>
      <top/>
      <bottom style="medium">
        <color theme="1" tint="0.499984740745262"/>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rgb="FFB0B7BB"/>
      </left>
      <right style="thin">
        <color rgb="FFB0B7BB"/>
      </right>
      <top style="thin">
        <color rgb="FFB0B7BB"/>
      </top>
      <bottom style="thin">
        <color rgb="FFB0B7BB"/>
      </bottom>
      <diagonal/>
    </border>
    <border>
      <left style="thin">
        <color rgb="FFC1C1C1"/>
      </left>
      <right style="thin">
        <color rgb="FFC1C1C1"/>
      </right>
      <top style="thin">
        <color rgb="FFC1C1C1"/>
      </top>
      <bottom style="thin">
        <color rgb="FFC1C1C1"/>
      </bottom>
      <diagonal/>
    </border>
  </borders>
  <cellStyleXfs count="29">
    <xf numFmtId="0" fontId="0" fillId="0" borderId="0"/>
    <xf numFmtId="43" fontId="3" fillId="0" borderId="0" applyFont="0" applyFill="0" applyBorder="0" applyAlignment="0" applyProtection="0"/>
    <xf numFmtId="0" fontId="4" fillId="0" borderId="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5" fillId="0" borderId="0"/>
    <xf numFmtId="0" fontId="6"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7" fillId="0" borderId="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0" fontId="12" fillId="0" borderId="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0" fontId="7" fillId="0" borderId="0"/>
    <xf numFmtId="43" fontId="7" fillId="0" borderId="0" applyFont="0" applyFill="0" applyBorder="0" applyAlignment="0" applyProtection="0"/>
    <xf numFmtId="9" fontId="7" fillId="0" borderId="0" applyFont="0" applyFill="0" applyBorder="0" applyAlignment="0" applyProtection="0"/>
    <xf numFmtId="0" fontId="1" fillId="0" borderId="0"/>
  </cellStyleXfs>
  <cellXfs count="183">
    <xf numFmtId="0" fontId="0" fillId="0" borderId="0" xfId="0"/>
    <xf numFmtId="0" fontId="8" fillId="0" borderId="0" xfId="0" applyFont="1"/>
    <xf numFmtId="0" fontId="10" fillId="0" borderId="0" xfId="0" applyFont="1"/>
    <xf numFmtId="0" fontId="8" fillId="2" borderId="1" xfId="0" applyFont="1" applyFill="1" applyBorder="1"/>
    <xf numFmtId="0" fontId="0" fillId="2" borderId="4" xfId="0" applyFill="1" applyBorder="1"/>
    <xf numFmtId="0" fontId="10" fillId="2" borderId="8" xfId="0" applyFont="1" applyFill="1" applyBorder="1"/>
    <xf numFmtId="0" fontId="8" fillId="2" borderId="8" xfId="0" applyFont="1" applyFill="1" applyBorder="1"/>
    <xf numFmtId="0" fontId="0" fillId="2" borderId="0" xfId="0" applyFill="1" applyBorder="1"/>
    <xf numFmtId="0" fontId="8" fillId="2" borderId="2" xfId="0" applyFont="1" applyFill="1" applyBorder="1"/>
    <xf numFmtId="0" fontId="8" fillId="2" borderId="4" xfId="0" applyFont="1" applyFill="1" applyBorder="1"/>
    <xf numFmtId="0" fontId="8" fillId="2" borderId="5" xfId="0" applyFont="1" applyFill="1" applyBorder="1"/>
    <xf numFmtId="0" fontId="10" fillId="2" borderId="0" xfId="0" applyFont="1" applyFill="1" applyBorder="1"/>
    <xf numFmtId="0" fontId="13" fillId="2" borderId="0" xfId="0" applyFont="1" applyFill="1" applyBorder="1"/>
    <xf numFmtId="0" fontId="8" fillId="2" borderId="3" xfId="0" applyFont="1" applyFill="1" applyBorder="1"/>
    <xf numFmtId="0" fontId="8" fillId="2" borderId="0" xfId="0" applyFont="1" applyFill="1"/>
    <xf numFmtId="0" fontId="8" fillId="2" borderId="0" xfId="0" applyFont="1" applyFill="1" applyBorder="1"/>
    <xf numFmtId="0" fontId="8" fillId="2" borderId="7" xfId="0" applyFont="1" applyFill="1" applyBorder="1"/>
    <xf numFmtId="0" fontId="8" fillId="2" borderId="6" xfId="0" applyFont="1" applyFill="1" applyBorder="1"/>
    <xf numFmtId="0" fontId="13" fillId="2" borderId="7" xfId="0" applyFont="1" applyFill="1" applyBorder="1"/>
    <xf numFmtId="0" fontId="13" fillId="2" borderId="0" xfId="0" applyFont="1" applyFill="1"/>
    <xf numFmtId="0" fontId="8" fillId="2" borderId="0" xfId="0" applyFont="1" applyFill="1" applyBorder="1" applyAlignment="1">
      <alignment horizontal="left" wrapText="1"/>
    </xf>
    <xf numFmtId="0" fontId="8" fillId="2" borderId="0" xfId="0" quotePrefix="1" applyFont="1" applyFill="1" applyBorder="1"/>
    <xf numFmtId="0" fontId="8" fillId="2" borderId="0" xfId="0" applyFont="1" applyFill="1" applyBorder="1" applyAlignment="1">
      <alignment horizontal="left" indent="1"/>
    </xf>
    <xf numFmtId="0" fontId="10" fillId="2" borderId="0" xfId="0" applyFont="1" applyFill="1"/>
    <xf numFmtId="0" fontId="8" fillId="2" borderId="0" xfId="0" applyFont="1" applyFill="1"/>
    <xf numFmtId="0" fontId="8" fillId="2" borderId="0" xfId="0" applyFont="1" applyFill="1" applyBorder="1"/>
    <xf numFmtId="0" fontId="8" fillId="2" borderId="0" xfId="0" applyFont="1" applyFill="1" applyBorder="1" applyAlignment="1">
      <alignment horizontal="left" vertical="top" wrapText="1"/>
    </xf>
    <xf numFmtId="0" fontId="0" fillId="2" borderId="4" xfId="0" applyFill="1" applyBorder="1"/>
    <xf numFmtId="0" fontId="0" fillId="2" borderId="0" xfId="0" applyFill="1" applyBorder="1"/>
    <xf numFmtId="0" fontId="8" fillId="2" borderId="4" xfId="0" applyFont="1" applyFill="1" applyBorder="1"/>
    <xf numFmtId="0" fontId="10" fillId="2" borderId="0" xfId="0" applyFont="1" applyFill="1" applyBorder="1"/>
    <xf numFmtId="0" fontId="13" fillId="2" borderId="0" xfId="0" applyFont="1" applyFill="1" applyBorder="1"/>
    <xf numFmtId="0" fontId="8" fillId="2" borderId="3" xfId="0" applyFont="1" applyFill="1" applyBorder="1"/>
    <xf numFmtId="0" fontId="8" fillId="0" borderId="0" xfId="0" applyFont="1" applyFill="1"/>
    <xf numFmtId="0" fontId="8" fillId="0" borderId="0" xfId="0" applyFont="1" applyFill="1" applyBorder="1" applyAlignment="1">
      <alignment vertical="center"/>
    </xf>
    <xf numFmtId="0" fontId="8" fillId="0" borderId="0" xfId="0" applyFont="1" applyFill="1" applyBorder="1"/>
    <xf numFmtId="0" fontId="8" fillId="0" borderId="0" xfId="0" applyFont="1" applyFill="1" applyAlignment="1">
      <alignment vertical="center"/>
    </xf>
    <xf numFmtId="0" fontId="11" fillId="0" borderId="0" xfId="0" applyFont="1" applyFill="1" applyBorder="1" applyAlignment="1">
      <alignment horizontal="center"/>
    </xf>
    <xf numFmtId="49" fontId="10" fillId="0" borderId="7" xfId="1" applyNumberFormat="1" applyFont="1" applyFill="1" applyBorder="1" applyAlignment="1">
      <alignment horizontal="center" vertical="top" wrapText="1"/>
    </xf>
    <xf numFmtId="43" fontId="14" fillId="0" borderId="0" xfId="1" applyFont="1" applyFill="1" applyBorder="1" applyAlignment="1">
      <alignment vertical="center"/>
    </xf>
    <xf numFmtId="165" fontId="8" fillId="0" borderId="0" xfId="1" applyNumberFormat="1" applyFont="1" applyFill="1" applyBorder="1" applyAlignment="1">
      <alignment horizontal="right" vertical="center" indent="1"/>
    </xf>
    <xf numFmtId="43" fontId="8" fillId="0" borderId="0" xfId="1" applyFont="1" applyFill="1" applyBorder="1" applyAlignment="1">
      <alignment horizontal="right" vertical="center" indent="1"/>
    </xf>
    <xf numFmtId="43" fontId="14" fillId="0" borderId="0" xfId="1" applyFont="1" applyFill="1" applyBorder="1" applyAlignment="1">
      <alignment horizontal="right" vertical="center" indent="1"/>
    </xf>
    <xf numFmtId="0" fontId="8" fillId="0" borderId="9" xfId="0" applyFont="1" applyFill="1" applyBorder="1" applyAlignment="1">
      <alignment vertical="center"/>
    </xf>
    <xf numFmtId="165" fontId="8" fillId="0" borderId="9" xfId="1" applyNumberFormat="1" applyFont="1" applyFill="1" applyBorder="1" applyAlignment="1">
      <alignment horizontal="right" vertical="center" indent="1"/>
    </xf>
    <xf numFmtId="43" fontId="8" fillId="0" borderId="9" xfId="1" applyFont="1" applyFill="1" applyBorder="1" applyAlignment="1">
      <alignment horizontal="right" vertical="center" indent="1"/>
    </xf>
    <xf numFmtId="3" fontId="8" fillId="0" borderId="0" xfId="0" applyNumberFormat="1" applyFont="1" applyFill="1"/>
    <xf numFmtId="0" fontId="0" fillId="0" borderId="0" xfId="0" applyFill="1"/>
    <xf numFmtId="0" fontId="8" fillId="0" borderId="10" xfId="0" applyFont="1" applyFill="1" applyBorder="1" applyAlignment="1">
      <alignment vertical="center"/>
    </xf>
    <xf numFmtId="0" fontId="8" fillId="0" borderId="12" xfId="0" applyFont="1" applyFill="1" applyBorder="1"/>
    <xf numFmtId="0" fontId="8" fillId="0" borderId="13" xfId="0" applyFont="1" applyFill="1" applyBorder="1" applyAlignment="1">
      <alignment vertical="center"/>
    </xf>
    <xf numFmtId="0" fontId="8" fillId="0" borderId="14" xfId="0" applyFont="1" applyFill="1" applyBorder="1"/>
    <xf numFmtId="43" fontId="8" fillId="0" borderId="0" xfId="1" applyFont="1" applyFill="1" applyBorder="1" applyAlignment="1">
      <alignment vertical="center"/>
    </xf>
    <xf numFmtId="0" fontId="8" fillId="0" borderId="15" xfId="0" applyFont="1" applyFill="1" applyBorder="1"/>
    <xf numFmtId="0" fontId="8" fillId="0" borderId="16" xfId="0" applyFont="1" applyFill="1" applyBorder="1"/>
    <xf numFmtId="3" fontId="8" fillId="0" borderId="16" xfId="0" applyNumberFormat="1" applyFont="1" applyFill="1" applyBorder="1"/>
    <xf numFmtId="0" fontId="8" fillId="0" borderId="17" xfId="0" applyFont="1" applyFill="1" applyBorder="1"/>
    <xf numFmtId="0" fontId="16" fillId="0" borderId="0" xfId="6" applyFont="1" applyBorder="1" applyAlignment="1">
      <alignment horizontal="right"/>
    </xf>
    <xf numFmtId="0" fontId="16" fillId="0" borderId="5" xfId="6" applyFont="1" applyBorder="1"/>
    <xf numFmtId="0" fontId="17" fillId="0" borderId="0" xfId="6" applyFont="1" applyBorder="1"/>
    <xf numFmtId="0" fontId="16" fillId="0" borderId="0" xfId="6" applyFont="1" applyBorder="1"/>
    <xf numFmtId="0" fontId="0" fillId="0" borderId="0" xfId="0" applyBorder="1"/>
    <xf numFmtId="0" fontId="16" fillId="0" borderId="0" xfId="6" applyFont="1" applyFill="1" applyBorder="1"/>
    <xf numFmtId="0" fontId="10" fillId="0" borderId="7" xfId="0" applyFont="1" applyBorder="1" applyAlignment="1">
      <alignment vertical="top"/>
    </xf>
    <xf numFmtId="0" fontId="10" fillId="0" borderId="7" xfId="0" applyFont="1" applyBorder="1" applyAlignment="1">
      <alignment vertical="top" wrapText="1"/>
    </xf>
    <xf numFmtId="0" fontId="0" fillId="0" borderId="0" xfId="0" applyAlignment="1">
      <alignment vertical="top"/>
    </xf>
    <xf numFmtId="0" fontId="8" fillId="0" borderId="9" xfId="0" applyFont="1" applyBorder="1"/>
    <xf numFmtId="164" fontId="8" fillId="0" borderId="9" xfId="1" applyNumberFormat="1" applyFont="1" applyBorder="1"/>
    <xf numFmtId="43" fontId="8" fillId="0" borderId="9" xfId="1" applyNumberFormat="1" applyFont="1" applyBorder="1"/>
    <xf numFmtId="0" fontId="0" fillId="0" borderId="18" xfId="0" applyBorder="1"/>
    <xf numFmtId="0" fontId="0" fillId="0" borderId="19" xfId="0" applyBorder="1"/>
    <xf numFmtId="0" fontId="9" fillId="0" borderId="19" xfId="0" applyFont="1" applyFill="1" applyBorder="1" applyAlignment="1"/>
    <xf numFmtId="0" fontId="9" fillId="0" borderId="20" xfId="0" applyFont="1" applyFill="1" applyBorder="1" applyAlignment="1"/>
    <xf numFmtId="0" fontId="0" fillId="0" borderId="21" xfId="0" applyBorder="1"/>
    <xf numFmtId="0" fontId="0" fillId="0" borderId="22" xfId="0" applyBorder="1"/>
    <xf numFmtId="0" fontId="8" fillId="0" borderId="0" xfId="0" applyFont="1" applyBorder="1" applyAlignment="1">
      <alignment horizontal="right" indent="1"/>
    </xf>
    <xf numFmtId="0" fontId="10" fillId="0" borderId="0" xfId="0" applyFont="1" applyBorder="1"/>
    <xf numFmtId="17" fontId="10" fillId="0" borderId="0" xfId="0" applyNumberFormat="1" applyFont="1" applyBorder="1" applyAlignment="1">
      <alignment horizontal="left"/>
    </xf>
    <xf numFmtId="0" fontId="0" fillId="0" borderId="21" xfId="0" applyBorder="1" applyAlignment="1">
      <alignment vertical="top"/>
    </xf>
    <xf numFmtId="0" fontId="0" fillId="0" borderId="0" xfId="0" applyBorder="1" applyAlignment="1">
      <alignment vertical="top"/>
    </xf>
    <xf numFmtId="0" fontId="18" fillId="0" borderId="0" xfId="0" applyFont="1" applyBorder="1" applyAlignment="1">
      <alignment vertical="top"/>
    </xf>
    <xf numFmtId="0" fontId="0" fillId="0" borderId="22" xfId="0" applyBorder="1" applyAlignment="1">
      <alignment vertical="top"/>
    </xf>
    <xf numFmtId="0" fontId="8" fillId="0" borderId="0" xfId="0" applyFont="1" applyBorder="1"/>
    <xf numFmtId="164" fontId="8" fillId="0" borderId="0" xfId="1" applyNumberFormat="1" applyFont="1" applyBorder="1"/>
    <xf numFmtId="43" fontId="8" fillId="0" borderId="0" xfId="1" applyNumberFormat="1" applyFont="1" applyBorder="1"/>
    <xf numFmtId="43" fontId="14" fillId="0" borderId="0" xfId="1" applyNumberFormat="1" applyFont="1" applyBorder="1"/>
    <xf numFmtId="0" fontId="0" fillId="0" borderId="23" xfId="0" applyBorder="1"/>
    <xf numFmtId="0" fontId="0" fillId="0" borderId="24" xfId="0" applyBorder="1"/>
    <xf numFmtId="0" fontId="0" fillId="0" borderId="25" xfId="0" applyBorder="1"/>
    <xf numFmtId="164" fontId="8" fillId="0" borderId="0" xfId="1" applyNumberFormat="1" applyFont="1" applyBorder="1" applyAlignment="1">
      <alignment wrapText="1"/>
    </xf>
    <xf numFmtId="2" fontId="8" fillId="0" borderId="0" xfId="1" applyNumberFormat="1" applyFont="1" applyBorder="1" applyAlignment="1">
      <alignment wrapText="1"/>
    </xf>
    <xf numFmtId="0" fontId="9" fillId="0" borderId="0" xfId="0" applyFont="1"/>
    <xf numFmtId="164" fontId="8" fillId="0" borderId="9" xfId="1" applyNumberFormat="1" applyFont="1" applyBorder="1" applyAlignment="1">
      <alignment wrapText="1"/>
    </xf>
    <xf numFmtId="2" fontId="8" fillId="0" borderId="9" xfId="1" applyNumberFormat="1" applyFont="1" applyBorder="1" applyAlignment="1">
      <alignment wrapText="1"/>
    </xf>
    <xf numFmtId="0" fontId="19" fillId="0" borderId="0" xfId="0" applyFont="1" applyBorder="1" applyAlignment="1">
      <alignment horizontal="left"/>
    </xf>
    <xf numFmtId="0" fontId="19" fillId="0" borderId="0" xfId="0" applyFont="1" applyBorder="1"/>
    <xf numFmtId="0" fontId="8" fillId="2" borderId="0" xfId="0" applyFont="1" applyFill="1" applyBorder="1" applyAlignment="1"/>
    <xf numFmtId="0" fontId="8" fillId="3" borderId="0" xfId="0" applyFont="1" applyFill="1"/>
    <xf numFmtId="0" fontId="20" fillId="0" borderId="3" xfId="6" applyFont="1" applyBorder="1"/>
    <xf numFmtId="0" fontId="21" fillId="0" borderId="0" xfId="0" applyFont="1"/>
    <xf numFmtId="0" fontId="0" fillId="0" borderId="8" xfId="0" applyBorder="1"/>
    <xf numFmtId="0" fontId="15" fillId="0" borderId="8" xfId="0" applyFont="1" applyBorder="1"/>
    <xf numFmtId="0" fontId="8" fillId="0" borderId="8" xfId="0" applyFont="1" applyBorder="1"/>
    <xf numFmtId="0" fontId="22" fillId="4" borderId="8" xfId="0" applyFont="1" applyFill="1" applyBorder="1"/>
    <xf numFmtId="0" fontId="22" fillId="3" borderId="0" xfId="0" applyFont="1" applyFill="1"/>
    <xf numFmtId="0" fontId="16" fillId="4" borderId="0" xfId="6" applyFont="1" applyFill="1" applyBorder="1" applyAlignment="1">
      <alignment horizontal="right"/>
    </xf>
    <xf numFmtId="0" fontId="15" fillId="5" borderId="8" xfId="0" applyFont="1" applyFill="1" applyBorder="1"/>
    <xf numFmtId="0" fontId="23" fillId="5" borderId="8" xfId="6" applyFont="1" applyFill="1" applyBorder="1"/>
    <xf numFmtId="0" fontId="16" fillId="5" borderId="8" xfId="6" applyFont="1" applyFill="1" applyBorder="1" applyAlignment="1">
      <alignment horizontal="right"/>
    </xf>
    <xf numFmtId="0" fontId="0" fillId="5" borderId="8" xfId="0" applyFill="1" applyBorder="1"/>
    <xf numFmtId="0" fontId="0" fillId="5" borderId="0" xfId="0" applyFill="1"/>
    <xf numFmtId="0" fontId="16" fillId="5" borderId="0" xfId="6" applyFont="1" applyFill="1" applyBorder="1" applyAlignment="1">
      <alignment horizontal="right"/>
    </xf>
    <xf numFmtId="0" fontId="8" fillId="4" borderId="0" xfId="0" applyFont="1" applyFill="1"/>
    <xf numFmtId="0" fontId="24" fillId="0" borderId="0" xfId="0" applyFont="1"/>
    <xf numFmtId="0" fontId="23" fillId="4" borderId="0" xfId="6" applyFont="1" applyFill="1" applyBorder="1"/>
    <xf numFmtId="0" fontId="0" fillId="4" borderId="0" xfId="0" applyFill="1" applyBorder="1"/>
    <xf numFmtId="0" fontId="27" fillId="2" borderId="0" xfId="0" applyFont="1" applyFill="1" applyBorder="1"/>
    <xf numFmtId="0" fontId="28" fillId="2" borderId="0" xfId="0" applyFont="1" applyFill="1" applyBorder="1"/>
    <xf numFmtId="0" fontId="28" fillId="2" borderId="0" xfId="0" applyFont="1" applyFill="1" applyBorder="1" applyAlignment="1"/>
    <xf numFmtId="0" fontId="28" fillId="2" borderId="0" xfId="0" applyFont="1" applyFill="1" applyBorder="1" applyAlignment="1">
      <alignment horizontal="left"/>
    </xf>
    <xf numFmtId="0" fontId="27" fillId="2" borderId="8" xfId="0" applyFont="1" applyFill="1" applyBorder="1"/>
    <xf numFmtId="0" fontId="28" fillId="2" borderId="8" xfId="0" applyFont="1" applyFill="1" applyBorder="1"/>
    <xf numFmtId="0" fontId="28" fillId="2" borderId="2" xfId="0" applyFont="1" applyFill="1" applyBorder="1"/>
    <xf numFmtId="0" fontId="28" fillId="2" borderId="4" xfId="0" applyFont="1" applyFill="1" applyBorder="1"/>
    <xf numFmtId="0" fontId="30" fillId="0" borderId="0" xfId="0" applyFont="1" applyAlignment="1">
      <alignment vertical="center"/>
    </xf>
    <xf numFmtId="0" fontId="30" fillId="0" borderId="7" xfId="0" applyFont="1" applyBorder="1" applyAlignment="1">
      <alignment vertical="center"/>
    </xf>
    <xf numFmtId="0" fontId="29" fillId="2" borderId="0" xfId="0" applyFont="1" applyFill="1" applyAlignment="1">
      <alignment horizontal="right"/>
    </xf>
    <xf numFmtId="0" fontId="31" fillId="2" borderId="0" xfId="0" applyFont="1" applyFill="1"/>
    <xf numFmtId="0" fontId="2" fillId="2" borderId="0" xfId="0" applyFont="1" applyFill="1"/>
    <xf numFmtId="0" fontId="22" fillId="0" borderId="0" xfId="0" applyFont="1"/>
    <xf numFmtId="49" fontId="10" fillId="0" borderId="7" xfId="1" applyNumberFormat="1" applyFont="1" applyFill="1" applyBorder="1" applyAlignment="1">
      <alignment horizontal="center" vertical="center" wrapText="1"/>
    </xf>
    <xf numFmtId="0" fontId="15" fillId="0" borderId="0" xfId="0" applyFont="1"/>
    <xf numFmtId="0" fontId="32" fillId="0" borderId="0" xfId="0" applyFont="1"/>
    <xf numFmtId="0" fontId="0" fillId="0" borderId="0" xfId="0" applyAlignment="1">
      <alignment horizontal="center" vertical="center"/>
    </xf>
    <xf numFmtId="0" fontId="10" fillId="0" borderId="7" xfId="0" applyFont="1" applyBorder="1" applyAlignment="1">
      <alignment horizontal="center" vertical="center"/>
    </xf>
    <xf numFmtId="0" fontId="10" fillId="0" borderId="7" xfId="0" applyFont="1" applyBorder="1" applyAlignment="1">
      <alignment horizontal="center" vertical="center" wrapText="1"/>
    </xf>
    <xf numFmtId="0" fontId="15" fillId="3" borderId="0" xfId="0" applyFont="1" applyFill="1"/>
    <xf numFmtId="0" fontId="0" fillId="0" borderId="0" xfId="0" applyFont="1" applyAlignment="1">
      <alignment horizontal="right"/>
    </xf>
    <xf numFmtId="0" fontId="32" fillId="0" borderId="0" xfId="0" applyFont="1" applyAlignment="1">
      <alignment horizontal="right"/>
    </xf>
    <xf numFmtId="0" fontId="15" fillId="4" borderId="0" xfId="0" applyFont="1" applyFill="1"/>
    <xf numFmtId="0" fontId="32" fillId="5" borderId="0" xfId="0" applyFont="1" applyFill="1" applyAlignment="1">
      <alignment horizontal="left"/>
    </xf>
    <xf numFmtId="43" fontId="0" fillId="0" borderId="0" xfId="1" applyFont="1"/>
    <xf numFmtId="164" fontId="0" fillId="0" borderId="0" xfId="1" applyNumberFormat="1" applyFont="1"/>
    <xf numFmtId="165" fontId="0" fillId="0" borderId="0" xfId="0" applyNumberFormat="1"/>
    <xf numFmtId="0" fontId="10" fillId="0" borderId="0" xfId="0" applyFont="1" applyFill="1" applyBorder="1" applyAlignment="1">
      <alignment vertical="center"/>
    </xf>
    <xf numFmtId="165" fontId="10" fillId="0" borderId="0" xfId="1" applyNumberFormat="1" applyFont="1" applyFill="1" applyBorder="1" applyAlignment="1">
      <alignment horizontal="right" vertical="center" indent="1"/>
    </xf>
    <xf numFmtId="43" fontId="10" fillId="0" borderId="0" xfId="1" applyFont="1" applyFill="1" applyBorder="1" applyAlignment="1">
      <alignment horizontal="right" vertical="center" indent="1"/>
    </xf>
    <xf numFmtId="164" fontId="10" fillId="0" borderId="0" xfId="1" applyNumberFormat="1" applyFont="1" applyBorder="1"/>
    <xf numFmtId="43" fontId="10" fillId="0" borderId="0" xfId="1" applyNumberFormat="1" applyFont="1" applyBorder="1"/>
    <xf numFmtId="164" fontId="10" fillId="0" borderId="0" xfId="1" applyNumberFormat="1" applyFont="1" applyBorder="1" applyAlignment="1">
      <alignment wrapText="1"/>
    </xf>
    <xf numFmtId="43" fontId="8" fillId="0" borderId="0" xfId="1" applyFont="1" applyBorder="1" applyAlignment="1">
      <alignment wrapText="1"/>
    </xf>
    <xf numFmtId="43" fontId="8" fillId="0" borderId="9" xfId="1" applyFont="1" applyBorder="1" applyAlignment="1">
      <alignment wrapText="1"/>
    </xf>
    <xf numFmtId="43" fontId="10" fillId="0" borderId="0" xfId="1" applyFont="1" applyBorder="1" applyAlignment="1">
      <alignment wrapText="1"/>
    </xf>
    <xf numFmtId="164" fontId="0" fillId="0" borderId="0" xfId="1" applyNumberFormat="1" applyFont="1" applyAlignment="1">
      <alignment horizontal="right"/>
    </xf>
    <xf numFmtId="164" fontId="10" fillId="0" borderId="7" xfId="1" applyNumberFormat="1" applyFont="1" applyBorder="1" applyAlignment="1">
      <alignment horizontal="center" vertical="center" wrapText="1"/>
    </xf>
    <xf numFmtId="0" fontId="15" fillId="5" borderId="0" xfId="0" applyFont="1" applyFill="1"/>
    <xf numFmtId="17" fontId="33" fillId="3" borderId="0" xfId="0" quotePrefix="1" applyNumberFormat="1" applyFont="1" applyFill="1"/>
    <xf numFmtId="0" fontId="0" fillId="3" borderId="0" xfId="0" applyFill="1"/>
    <xf numFmtId="17" fontId="0" fillId="0" borderId="8" xfId="0" applyNumberFormat="1" applyBorder="1"/>
    <xf numFmtId="2" fontId="18" fillId="0" borderId="0" xfId="0" applyNumberFormat="1" applyFont="1" applyBorder="1" applyAlignment="1">
      <alignment vertical="top"/>
    </xf>
    <xf numFmtId="17" fontId="10" fillId="2" borderId="0" xfId="0" applyNumberFormat="1" applyFont="1" applyFill="1"/>
    <xf numFmtId="17" fontId="16" fillId="5" borderId="0" xfId="6" applyNumberFormat="1" applyFont="1" applyFill="1" applyBorder="1"/>
    <xf numFmtId="0" fontId="0" fillId="5" borderId="0" xfId="0" applyFill="1" applyBorder="1"/>
    <xf numFmtId="0" fontId="16" fillId="4" borderId="0" xfId="6" applyFont="1" applyFill="1" applyBorder="1"/>
    <xf numFmtId="0" fontId="0" fillId="4" borderId="0" xfId="0" applyFill="1"/>
    <xf numFmtId="0" fontId="34" fillId="6" borderId="26" xfId="0" applyFont="1" applyFill="1" applyBorder="1" applyAlignment="1">
      <alignment horizontal="left"/>
    </xf>
    <xf numFmtId="0" fontId="34" fillId="6" borderId="26" xfId="0" applyFont="1" applyFill="1" applyBorder="1" applyAlignment="1">
      <alignment horizontal="right"/>
    </xf>
    <xf numFmtId="0" fontId="0" fillId="7" borderId="27" xfId="0" applyFill="1" applyBorder="1" applyAlignment="1">
      <alignment horizontal="left"/>
    </xf>
    <xf numFmtId="166" fontId="0" fillId="7" borderId="27" xfId="0" applyNumberFormat="1" applyFill="1" applyBorder="1" applyAlignment="1">
      <alignment horizontal="right"/>
    </xf>
    <xf numFmtId="167" fontId="0" fillId="7" borderId="27" xfId="0" applyNumberFormat="1" applyFill="1" applyBorder="1" applyAlignment="1">
      <alignment horizontal="right"/>
    </xf>
    <xf numFmtId="0" fontId="0" fillId="7" borderId="27" xfId="0" applyFill="1" applyBorder="1" applyAlignment="1">
      <alignment horizontal="right"/>
    </xf>
    <xf numFmtId="168" fontId="0" fillId="7" borderId="27" xfId="0" applyNumberFormat="1" applyFill="1" applyBorder="1" applyAlignment="1">
      <alignment horizontal="right"/>
    </xf>
    <xf numFmtId="0" fontId="35" fillId="0" borderId="0" xfId="0" applyFont="1" applyAlignment="1">
      <alignment vertical="center"/>
    </xf>
    <xf numFmtId="0" fontId="0" fillId="7" borderId="27" xfId="0" applyFill="1" applyBorder="1" applyAlignment="1">
      <alignment horizontal="left" wrapText="1"/>
    </xf>
    <xf numFmtId="0" fontId="8" fillId="2" borderId="0" xfId="0" applyFont="1" applyFill="1" applyBorder="1" applyAlignment="1">
      <alignment horizontal="left" wrapText="1"/>
    </xf>
    <xf numFmtId="0" fontId="8" fillId="2" borderId="0" xfId="0" applyFont="1" applyFill="1" applyBorder="1" applyAlignment="1">
      <alignment horizontal="left" vertical="top" wrapText="1"/>
    </xf>
    <xf numFmtId="0" fontId="25" fillId="0" borderId="0" xfId="0" applyFont="1" applyAlignment="1">
      <alignment horizontal="center" vertical="center" wrapText="1"/>
    </xf>
    <xf numFmtId="0" fontId="25" fillId="0" borderId="4" xfId="0" applyFont="1" applyBorder="1" applyAlignment="1">
      <alignment horizontal="center" vertical="center" wrapText="1"/>
    </xf>
    <xf numFmtId="0" fontId="11" fillId="0" borderId="11" xfId="0" applyFont="1" applyFill="1" applyBorder="1" applyAlignment="1">
      <alignment horizontal="center"/>
    </xf>
    <xf numFmtId="0" fontId="26" fillId="0" borderId="0" xfId="0" applyFont="1" applyAlignment="1">
      <alignment horizontal="left" wrapText="1"/>
    </xf>
    <xf numFmtId="0" fontId="26" fillId="0" borderId="4" xfId="0" applyFont="1" applyBorder="1" applyAlignment="1">
      <alignment horizontal="left" wrapText="1"/>
    </xf>
    <xf numFmtId="0" fontId="26" fillId="0" borderId="0" xfId="0" applyFont="1" applyAlignment="1">
      <alignment horizontal="left" vertical="center" wrapText="1"/>
    </xf>
    <xf numFmtId="0" fontId="26" fillId="0" borderId="4" xfId="0" applyFont="1" applyBorder="1" applyAlignment="1">
      <alignment horizontal="left" vertical="center" wrapText="1"/>
    </xf>
  </cellXfs>
  <cellStyles count="29">
    <cellStyle name="Comma" xfId="1" builtinId="3"/>
    <cellStyle name="Comma 2" xfId="4" xr:uid="{00000000-0005-0000-0000-000001000000}"/>
    <cellStyle name="Comma 2 2" xfId="16" xr:uid="{00000000-0005-0000-0000-000002000000}"/>
    <cellStyle name="Comma 3" xfId="5" xr:uid="{00000000-0005-0000-0000-000003000000}"/>
    <cellStyle name="Comma 3 2" xfId="17" xr:uid="{00000000-0005-0000-0000-000004000000}"/>
    <cellStyle name="Comma 4" xfId="3" xr:uid="{00000000-0005-0000-0000-000005000000}"/>
    <cellStyle name="Comma 4 2" xfId="26" xr:uid="{00000000-0005-0000-0000-000006000000}"/>
    <cellStyle name="Comma 5" xfId="15" xr:uid="{00000000-0005-0000-0000-000007000000}"/>
    <cellStyle name="Normal" xfId="0" builtinId="0"/>
    <cellStyle name="Normal 2" xfId="6" xr:uid="{00000000-0005-0000-0000-00000A000000}"/>
    <cellStyle name="Normal 2 2" xfId="18" xr:uid="{00000000-0005-0000-0000-00000B000000}"/>
    <cellStyle name="Normal 3" xfId="7" xr:uid="{00000000-0005-0000-0000-00000C000000}"/>
    <cellStyle name="Normal 4" xfId="2" xr:uid="{00000000-0005-0000-0000-00000D000000}"/>
    <cellStyle name="Normal 4 2" xfId="25" xr:uid="{00000000-0005-0000-0000-00000E000000}"/>
    <cellStyle name="Normal 5" xfId="14" xr:uid="{00000000-0005-0000-0000-00000F000000}"/>
    <cellStyle name="Normal 6" xfId="28" xr:uid="{A6535F35-8D22-461E-93B5-89AE01ABE5FC}"/>
    <cellStyle name="Percent 2" xfId="9" xr:uid="{00000000-0005-0000-0000-000011000000}"/>
    <cellStyle name="Percent 2 2" xfId="10" xr:uid="{00000000-0005-0000-0000-000012000000}"/>
    <cellStyle name="Percent 2 2 2" xfId="21" xr:uid="{00000000-0005-0000-0000-000013000000}"/>
    <cellStyle name="Percent 2 3" xfId="11" xr:uid="{00000000-0005-0000-0000-000014000000}"/>
    <cellStyle name="Percent 2 3 2" xfId="22" xr:uid="{00000000-0005-0000-0000-000015000000}"/>
    <cellStyle name="Percent 2 4" xfId="20" xr:uid="{00000000-0005-0000-0000-000016000000}"/>
    <cellStyle name="Percent 3" xfId="12" xr:uid="{00000000-0005-0000-0000-000017000000}"/>
    <cellStyle name="Percent 3 2" xfId="23" xr:uid="{00000000-0005-0000-0000-000018000000}"/>
    <cellStyle name="Percent 4" xfId="13" xr:uid="{00000000-0005-0000-0000-000019000000}"/>
    <cellStyle name="Percent 4 2" xfId="24" xr:uid="{00000000-0005-0000-0000-00001A000000}"/>
    <cellStyle name="Percent 5" xfId="8" xr:uid="{00000000-0005-0000-0000-00001B000000}"/>
    <cellStyle name="Percent 5 2" xfId="27" xr:uid="{00000000-0005-0000-0000-00001C000000}"/>
    <cellStyle name="Percent 6" xfId="19" xr:uid="{00000000-0005-0000-0000-00001D000000}"/>
  </cellStyles>
  <dxfs count="0"/>
  <tableStyles count="0" defaultTableStyle="TableStyleMedium2" defaultPivotStyle="PivotStyleLight16"/>
  <colors>
    <mruColors>
      <color rgb="FF66FFFF"/>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3.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tables!$B$1</c:f>
          <c:strCache>
            <c:ptCount val="1"/>
            <c:pt idx="0">
              <c:v>Average Length of Stay, period till end of December 2022</c:v>
            </c:pt>
          </c:strCache>
        </c:strRef>
      </c:tx>
      <c:layout>
        <c:manualLayout>
          <c:xMode val="edge"/>
          <c:yMode val="edge"/>
          <c:x val="0.27369670568891585"/>
          <c:y val="2.0782155715250637E-2"/>
        </c:manualLayout>
      </c:layout>
      <c:overlay val="1"/>
      <c:txPr>
        <a:bodyPr/>
        <a:lstStyle/>
        <a:p>
          <a:pPr>
            <a:defRPr sz="1200"/>
          </a:pPr>
          <a:endParaRPr lang="en-US"/>
        </a:p>
      </c:txPr>
    </c:title>
    <c:autoTitleDeleted val="0"/>
    <c:plotArea>
      <c:layout>
        <c:manualLayout>
          <c:layoutTarget val="inner"/>
          <c:xMode val="edge"/>
          <c:yMode val="edge"/>
          <c:x val="6.983279967438541E-2"/>
          <c:y val="0.11553479524705418"/>
          <c:w val="0.90873848461250029"/>
          <c:h val="0.54218841014336017"/>
        </c:manualLayout>
      </c:layout>
      <c:barChart>
        <c:barDir val="col"/>
        <c:grouping val="clustered"/>
        <c:varyColors val="0"/>
        <c:ser>
          <c:idx val="1"/>
          <c:order val="1"/>
          <c:tx>
            <c:strRef>
              <c:f>'Summary by District'!$G$24</c:f>
              <c:strCache>
                <c:ptCount val="1"/>
                <c:pt idx="0">
                  <c:v>Standardised Average Length of Stay</c:v>
                </c:pt>
              </c:strCache>
            </c:strRef>
          </c:tx>
          <c:spPr>
            <a:solidFill>
              <a:schemeClr val="accent1"/>
            </a:solidFill>
          </c:spPr>
          <c:invertIfNegative val="0"/>
          <c:cat>
            <c:strRef>
              <c:f>'Summary by District'!$C$25:$C$44</c:f>
              <c:strCache>
                <c:ptCount val="19"/>
                <c:pt idx="0">
                  <c:v>Auckland</c:v>
                </c:pt>
                <c:pt idx="1">
                  <c:v>Bay of Plenty</c:v>
                </c:pt>
                <c:pt idx="2">
                  <c:v>Canterbury</c:v>
                </c:pt>
                <c:pt idx="3">
                  <c:v>Capital, Coast and Hutt Valley</c:v>
                </c:pt>
                <c:pt idx="4">
                  <c:v>Counties Manukau</c:v>
                </c:pt>
                <c:pt idx="5">
                  <c:v>Hawke's Bay</c:v>
                </c:pt>
                <c:pt idx="6">
                  <c:v>Lakes</c:v>
                </c:pt>
                <c:pt idx="7">
                  <c:v>MidCentral</c:v>
                </c:pt>
                <c:pt idx="8">
                  <c:v>Nelson Marlborough</c:v>
                </c:pt>
                <c:pt idx="9">
                  <c:v>South Canterbury</c:v>
                </c:pt>
                <c:pt idx="10">
                  <c:v>Southern</c:v>
                </c:pt>
                <c:pt idx="11">
                  <c:v>Tairāwhiti</c:v>
                </c:pt>
                <c:pt idx="12">
                  <c:v>Taranaki</c:v>
                </c:pt>
                <c:pt idx="13">
                  <c:v>Te Tai Tokerau</c:v>
                </c:pt>
                <c:pt idx="14">
                  <c:v>Waikato</c:v>
                </c:pt>
                <c:pt idx="15">
                  <c:v>Wairarapa</c:v>
                </c:pt>
                <c:pt idx="16">
                  <c:v>Waitematā</c:v>
                </c:pt>
                <c:pt idx="17">
                  <c:v>West Coast</c:v>
                </c:pt>
                <c:pt idx="18">
                  <c:v>Whanganui</c:v>
                </c:pt>
              </c:strCache>
            </c:strRef>
          </c:cat>
          <c:val>
            <c:numRef>
              <c:f>'Summary by District'!$G$25:$G$44</c:f>
              <c:numCache>
                <c:formatCode>_(* #,##0.00_);_(* \(#,##0.00\);_(* "-"??_);_(@_)</c:formatCode>
                <c:ptCount val="20"/>
                <c:pt idx="0">
                  <c:v>2.59140100624181</c:v>
                </c:pt>
                <c:pt idx="1">
                  <c:v>2.7645895099113398</c:v>
                </c:pt>
                <c:pt idx="2">
                  <c:v>2.45338868748185</c:v>
                </c:pt>
                <c:pt idx="3">
                  <c:v>2.4408380811364898</c:v>
                </c:pt>
                <c:pt idx="4">
                  <c:v>2.9050741868304102</c:v>
                </c:pt>
                <c:pt idx="5">
                  <c:v>2.7034879594759502</c:v>
                </c:pt>
                <c:pt idx="6">
                  <c:v>2.56575110114253</c:v>
                </c:pt>
                <c:pt idx="7">
                  <c:v>3.1528836643272999</c:v>
                </c:pt>
                <c:pt idx="8">
                  <c:v>2.3621175262927601</c:v>
                </c:pt>
                <c:pt idx="9">
                  <c:v>2.78361705603748</c:v>
                </c:pt>
                <c:pt idx="10">
                  <c:v>2.4940184964862802</c:v>
                </c:pt>
                <c:pt idx="11">
                  <c:v>2.63243249862118</c:v>
                </c:pt>
                <c:pt idx="12">
                  <c:v>2.8244979927462501</c:v>
                </c:pt>
                <c:pt idx="13">
                  <c:v>2.83444578534698</c:v>
                </c:pt>
                <c:pt idx="14">
                  <c:v>2.6297056106263699</c:v>
                </c:pt>
                <c:pt idx="15">
                  <c:v>2.6696481638818499</c:v>
                </c:pt>
                <c:pt idx="16">
                  <c:v>2.7183050197349399</c:v>
                </c:pt>
                <c:pt idx="17">
                  <c:v>1.9380474260526599</c:v>
                </c:pt>
                <c:pt idx="18">
                  <c:v>2.46515633781507</c:v>
                </c:pt>
              </c:numCache>
            </c:numRef>
          </c:val>
          <c:extLst>
            <c:ext xmlns:c16="http://schemas.microsoft.com/office/drawing/2014/chart" uri="{C3380CC4-5D6E-409C-BE32-E72D297353CC}">
              <c16:uniqueId val="{00000000-6FC3-4BBC-B8F6-2512656C3A03}"/>
            </c:ext>
          </c:extLst>
        </c:ser>
        <c:dLbls>
          <c:showLegendKey val="0"/>
          <c:showVal val="0"/>
          <c:showCatName val="0"/>
          <c:showSerName val="0"/>
          <c:showPercent val="0"/>
          <c:showBubbleSize val="0"/>
        </c:dLbls>
        <c:gapWidth val="100"/>
        <c:axId val="154969688"/>
        <c:axId val="469065584"/>
      </c:barChart>
      <c:lineChart>
        <c:grouping val="standard"/>
        <c:varyColors val="0"/>
        <c:ser>
          <c:idx val="0"/>
          <c:order val="0"/>
          <c:tx>
            <c:strRef>
              <c:f>'Summary by District'!$F$24</c:f>
              <c:strCache>
                <c:ptCount val="1"/>
                <c:pt idx="0">
                  <c:v>Unstandardised Average Length of Stay</c:v>
                </c:pt>
              </c:strCache>
            </c:strRef>
          </c:tx>
          <c:spPr>
            <a:ln>
              <a:noFill/>
            </a:ln>
          </c:spPr>
          <c:marker>
            <c:symbol val="diamond"/>
            <c:size val="10"/>
            <c:spPr>
              <a:solidFill>
                <a:schemeClr val="tx1">
                  <a:lumMod val="75000"/>
                  <a:lumOff val="25000"/>
                </a:schemeClr>
              </a:solidFill>
              <a:ln>
                <a:noFill/>
              </a:ln>
            </c:spPr>
          </c:marker>
          <c:cat>
            <c:strRef>
              <c:f>'Summary by District'!$C$25:$C$44</c:f>
              <c:strCache>
                <c:ptCount val="19"/>
                <c:pt idx="0">
                  <c:v>Auckland</c:v>
                </c:pt>
                <c:pt idx="1">
                  <c:v>Bay of Plenty</c:v>
                </c:pt>
                <c:pt idx="2">
                  <c:v>Canterbury</c:v>
                </c:pt>
                <c:pt idx="3">
                  <c:v>Capital, Coast and Hutt Valley</c:v>
                </c:pt>
                <c:pt idx="4">
                  <c:v>Counties Manukau</c:v>
                </c:pt>
                <c:pt idx="5">
                  <c:v>Hawke's Bay</c:v>
                </c:pt>
                <c:pt idx="6">
                  <c:v>Lakes</c:v>
                </c:pt>
                <c:pt idx="7">
                  <c:v>MidCentral</c:v>
                </c:pt>
                <c:pt idx="8">
                  <c:v>Nelson Marlborough</c:v>
                </c:pt>
                <c:pt idx="9">
                  <c:v>South Canterbury</c:v>
                </c:pt>
                <c:pt idx="10">
                  <c:v>Southern</c:v>
                </c:pt>
                <c:pt idx="11">
                  <c:v>Tairāwhiti</c:v>
                </c:pt>
                <c:pt idx="12">
                  <c:v>Taranaki</c:v>
                </c:pt>
                <c:pt idx="13">
                  <c:v>Te Tai Tokerau</c:v>
                </c:pt>
                <c:pt idx="14">
                  <c:v>Waikato</c:v>
                </c:pt>
                <c:pt idx="15">
                  <c:v>Wairarapa</c:v>
                </c:pt>
                <c:pt idx="16">
                  <c:v>Waitematā</c:v>
                </c:pt>
                <c:pt idx="17">
                  <c:v>West Coast</c:v>
                </c:pt>
                <c:pt idx="18">
                  <c:v>Whanganui</c:v>
                </c:pt>
              </c:strCache>
            </c:strRef>
          </c:cat>
          <c:val>
            <c:numRef>
              <c:f>'Summary by District'!$F$25:$F$44</c:f>
              <c:numCache>
                <c:formatCode>_(* #,##0.00_);_(* \(#,##0.00\);_(* "-"??_);_(@_)</c:formatCode>
                <c:ptCount val="20"/>
                <c:pt idx="0">
                  <c:v>2.646140975247</c:v>
                </c:pt>
                <c:pt idx="1">
                  <c:v>2.6607791847696598</c:v>
                </c:pt>
                <c:pt idx="2">
                  <c:v>3.22571275098819</c:v>
                </c:pt>
                <c:pt idx="3">
                  <c:v>2.1562739094663099</c:v>
                </c:pt>
                <c:pt idx="4">
                  <c:v>3.0187576317613298</c:v>
                </c:pt>
                <c:pt idx="5">
                  <c:v>2.6316208634461802</c:v>
                </c:pt>
                <c:pt idx="6">
                  <c:v>2.4622470480558398</c:v>
                </c:pt>
                <c:pt idx="7">
                  <c:v>3.0908095566804699</c:v>
                </c:pt>
                <c:pt idx="8">
                  <c:v>2.0037107560069001</c:v>
                </c:pt>
                <c:pt idx="9">
                  <c:v>2.6087512434583302</c:v>
                </c:pt>
                <c:pt idx="10">
                  <c:v>2.4658609950222301</c:v>
                </c:pt>
                <c:pt idx="11">
                  <c:v>2.5027246630662199</c:v>
                </c:pt>
                <c:pt idx="12">
                  <c:v>2.4200360348696699</c:v>
                </c:pt>
                <c:pt idx="13">
                  <c:v>2.4553792668241399</c:v>
                </c:pt>
                <c:pt idx="14">
                  <c:v>2.7675295169508098</c:v>
                </c:pt>
                <c:pt idx="15">
                  <c:v>2.3532050563895699</c:v>
                </c:pt>
                <c:pt idx="16">
                  <c:v>2.69898081187229</c:v>
                </c:pt>
                <c:pt idx="17">
                  <c:v>1.6264420342838599</c:v>
                </c:pt>
                <c:pt idx="18">
                  <c:v>2.00503470734425</c:v>
                </c:pt>
              </c:numCache>
            </c:numRef>
          </c:val>
          <c:smooth val="0"/>
          <c:extLst>
            <c:ext xmlns:c16="http://schemas.microsoft.com/office/drawing/2014/chart" uri="{C3380CC4-5D6E-409C-BE32-E72D297353CC}">
              <c16:uniqueId val="{00000001-6FC3-4BBC-B8F6-2512656C3A03}"/>
            </c:ext>
          </c:extLst>
        </c:ser>
        <c:ser>
          <c:idx val="2"/>
          <c:order val="2"/>
          <c:tx>
            <c:strRef>
              <c:f>'Summary by District'!$H$24</c:f>
              <c:strCache>
                <c:ptCount val="1"/>
                <c:pt idx="0">
                  <c:v> National Average Length of Stay </c:v>
                </c:pt>
              </c:strCache>
            </c:strRef>
          </c:tx>
          <c:spPr>
            <a:ln w="25400" cap="sq">
              <a:solidFill>
                <a:schemeClr val="tx1">
                  <a:lumMod val="75000"/>
                  <a:lumOff val="25000"/>
                </a:schemeClr>
              </a:solidFill>
              <a:prstDash val="dash"/>
            </a:ln>
          </c:spPr>
          <c:marker>
            <c:symbol val="none"/>
          </c:marker>
          <c:cat>
            <c:strRef>
              <c:f>'Summary by District'!$C$25:$C$44</c:f>
              <c:strCache>
                <c:ptCount val="19"/>
                <c:pt idx="0">
                  <c:v>Auckland</c:v>
                </c:pt>
                <c:pt idx="1">
                  <c:v>Bay of Plenty</c:v>
                </c:pt>
                <c:pt idx="2">
                  <c:v>Canterbury</c:v>
                </c:pt>
                <c:pt idx="3">
                  <c:v>Capital, Coast and Hutt Valley</c:v>
                </c:pt>
                <c:pt idx="4">
                  <c:v>Counties Manukau</c:v>
                </c:pt>
                <c:pt idx="5">
                  <c:v>Hawke's Bay</c:v>
                </c:pt>
                <c:pt idx="6">
                  <c:v>Lakes</c:v>
                </c:pt>
                <c:pt idx="7">
                  <c:v>MidCentral</c:v>
                </c:pt>
                <c:pt idx="8">
                  <c:v>Nelson Marlborough</c:v>
                </c:pt>
                <c:pt idx="9">
                  <c:v>South Canterbury</c:v>
                </c:pt>
                <c:pt idx="10">
                  <c:v>Southern</c:v>
                </c:pt>
                <c:pt idx="11">
                  <c:v>Tairāwhiti</c:v>
                </c:pt>
                <c:pt idx="12">
                  <c:v>Taranaki</c:v>
                </c:pt>
                <c:pt idx="13">
                  <c:v>Te Tai Tokerau</c:v>
                </c:pt>
                <c:pt idx="14">
                  <c:v>Waikato</c:v>
                </c:pt>
                <c:pt idx="15">
                  <c:v>Wairarapa</c:v>
                </c:pt>
                <c:pt idx="16">
                  <c:v>Waitematā</c:v>
                </c:pt>
                <c:pt idx="17">
                  <c:v>West Coast</c:v>
                </c:pt>
                <c:pt idx="18">
                  <c:v>Whanganui</c:v>
                </c:pt>
              </c:strCache>
            </c:strRef>
          </c:cat>
          <c:val>
            <c:numRef>
              <c:f>'Summary by District'!$H$25:$H$44</c:f>
              <c:numCache>
                <c:formatCode>_(* #,##0.00_);_(* \(#,##0.00\);_(* "-"??_);_(@_)</c:formatCode>
                <c:ptCount val="20"/>
                <c:pt idx="0">
                  <c:v>2.6439097980738899</c:v>
                </c:pt>
                <c:pt idx="1">
                  <c:v>2.6439097980738899</c:v>
                </c:pt>
                <c:pt idx="2">
                  <c:v>2.6439097980738899</c:v>
                </c:pt>
                <c:pt idx="3">
                  <c:v>2.6439097980738899</c:v>
                </c:pt>
                <c:pt idx="4">
                  <c:v>2.6439097980738899</c:v>
                </c:pt>
                <c:pt idx="5">
                  <c:v>2.6439097980738899</c:v>
                </c:pt>
                <c:pt idx="6">
                  <c:v>2.6439097980738899</c:v>
                </c:pt>
                <c:pt idx="7">
                  <c:v>2.6439097980738899</c:v>
                </c:pt>
                <c:pt idx="8">
                  <c:v>2.6439097980738899</c:v>
                </c:pt>
                <c:pt idx="9">
                  <c:v>2.6439097980738899</c:v>
                </c:pt>
                <c:pt idx="10">
                  <c:v>2.6439097980738899</c:v>
                </c:pt>
                <c:pt idx="11">
                  <c:v>2.6439097980738899</c:v>
                </c:pt>
                <c:pt idx="12">
                  <c:v>2.6439097980738899</c:v>
                </c:pt>
                <c:pt idx="13">
                  <c:v>2.6439097980738899</c:v>
                </c:pt>
                <c:pt idx="14">
                  <c:v>2.6439097980738899</c:v>
                </c:pt>
                <c:pt idx="15">
                  <c:v>2.6439097980738899</c:v>
                </c:pt>
                <c:pt idx="16">
                  <c:v>2.6439097980738899</c:v>
                </c:pt>
                <c:pt idx="17">
                  <c:v>2.6439097980738899</c:v>
                </c:pt>
                <c:pt idx="18">
                  <c:v>2.6439097980738899</c:v>
                </c:pt>
              </c:numCache>
            </c:numRef>
          </c:val>
          <c:smooth val="0"/>
          <c:extLst>
            <c:ext xmlns:c16="http://schemas.microsoft.com/office/drawing/2014/chart" uri="{C3380CC4-5D6E-409C-BE32-E72D297353CC}">
              <c16:uniqueId val="{00000002-6FC3-4BBC-B8F6-2512656C3A03}"/>
            </c:ext>
          </c:extLst>
        </c:ser>
        <c:dLbls>
          <c:showLegendKey val="0"/>
          <c:showVal val="0"/>
          <c:showCatName val="0"/>
          <c:showSerName val="0"/>
          <c:showPercent val="0"/>
          <c:showBubbleSize val="0"/>
        </c:dLbls>
        <c:marker val="1"/>
        <c:smooth val="0"/>
        <c:axId val="154969688"/>
        <c:axId val="469065584"/>
      </c:lineChart>
      <c:catAx>
        <c:axId val="154969688"/>
        <c:scaling>
          <c:orientation val="minMax"/>
        </c:scaling>
        <c:delete val="0"/>
        <c:axPos val="b"/>
        <c:numFmt formatCode="General" sourceLinked="1"/>
        <c:majorTickMark val="out"/>
        <c:minorTickMark val="none"/>
        <c:tickLblPos val="nextTo"/>
        <c:txPr>
          <a:bodyPr rot="-5400000" vert="horz"/>
          <a:lstStyle/>
          <a:p>
            <a:pPr>
              <a:defRPr/>
            </a:pPr>
            <a:endParaRPr lang="en-US"/>
          </a:p>
        </c:txPr>
        <c:crossAx val="469065584"/>
        <c:crosses val="autoZero"/>
        <c:auto val="1"/>
        <c:lblAlgn val="ctr"/>
        <c:lblOffset val="100"/>
        <c:noMultiLvlLbl val="0"/>
      </c:catAx>
      <c:valAx>
        <c:axId val="469065584"/>
        <c:scaling>
          <c:orientation val="minMax"/>
        </c:scaling>
        <c:delete val="0"/>
        <c:axPos val="l"/>
        <c:majorGridlines>
          <c:spPr>
            <a:ln>
              <a:solidFill>
                <a:schemeClr val="bg1">
                  <a:lumMod val="85000"/>
                </a:schemeClr>
              </a:solidFill>
            </a:ln>
          </c:spPr>
        </c:majorGridlines>
        <c:title>
          <c:tx>
            <c:rich>
              <a:bodyPr rot="-5400000" vert="horz"/>
              <a:lstStyle/>
              <a:p>
                <a:pPr>
                  <a:defRPr/>
                </a:pPr>
                <a:r>
                  <a:rPr lang="en-NZ"/>
                  <a:t> Days</a:t>
                </a:r>
              </a:p>
            </c:rich>
          </c:tx>
          <c:overlay val="0"/>
        </c:title>
        <c:numFmt formatCode="#,##0.0" sourceLinked="0"/>
        <c:majorTickMark val="out"/>
        <c:minorTickMark val="none"/>
        <c:tickLblPos val="nextTo"/>
        <c:crossAx val="154969688"/>
        <c:crosses val="autoZero"/>
        <c:crossBetween val="between"/>
      </c:valAx>
    </c:plotArea>
    <c:legend>
      <c:legendPos val="r"/>
      <c:layout>
        <c:manualLayout>
          <c:xMode val="edge"/>
          <c:yMode val="edge"/>
          <c:x val="2.3259900204782098E-2"/>
          <c:y val="0.93518507082042401"/>
          <c:w val="0.96062288367800186"/>
          <c:h val="6.4814929179575931E-2"/>
        </c:manualLayout>
      </c:layout>
      <c:overlay val="0"/>
    </c:legend>
    <c:plotVisOnly val="1"/>
    <c:dispBlanksAs val="gap"/>
    <c:showDLblsOverMax val="0"/>
  </c:chart>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'User Interaction'!$C$28</c:f>
          <c:strCache>
            <c:ptCount val="1"/>
            <c:pt idx="0">
              <c:v>Average Length of Stay, period till end of December 2022, Ethnic Group = Māori</c:v>
            </c:pt>
          </c:strCache>
        </c:strRef>
      </c:tx>
      <c:overlay val="0"/>
      <c:spPr>
        <a:noFill/>
        <a:ln>
          <a:noFill/>
        </a:ln>
        <a:effectLst/>
      </c:spPr>
      <c:txPr>
        <a:bodyPr rot="0" spcFirstLastPara="1" vertOverflow="ellipsis" vert="horz" wrap="square" anchor="ctr" anchorCtr="1"/>
        <a:lstStyle/>
        <a:p>
          <a:pPr>
            <a:defRPr sz="12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1"/>
          <c:order val="1"/>
          <c:tx>
            <c:strRef>
              <c:f>Ethnicity!$G$33</c:f>
              <c:strCache>
                <c:ptCount val="1"/>
                <c:pt idx="0">
                  <c:v>Standardised Average Length of Stay</c:v>
                </c:pt>
              </c:strCache>
            </c:strRef>
          </c:tx>
          <c:spPr>
            <a:solidFill>
              <a:schemeClr val="accent1"/>
            </a:solidFill>
            <a:ln>
              <a:noFill/>
            </a:ln>
            <a:effectLst/>
          </c:spPr>
          <c:invertIfNegative val="0"/>
          <c:cat>
            <c:strRef>
              <c:f>Ethnicity!$C$34:$C$54</c:f>
              <c:strCache>
                <c:ptCount val="21"/>
                <c:pt idx="0">
                  <c:v>Auckland</c:v>
                </c:pt>
                <c:pt idx="1">
                  <c:v>Bay of Plenty</c:v>
                </c:pt>
                <c:pt idx="2">
                  <c:v>Canterbury</c:v>
                </c:pt>
                <c:pt idx="3">
                  <c:v>Capital, Coast and Hutt Valley</c:v>
                </c:pt>
                <c:pt idx="4">
                  <c:v>Counties Manukau</c:v>
                </c:pt>
                <c:pt idx="5">
                  <c:v>Hawke's Bay</c:v>
                </c:pt>
                <c:pt idx="6">
                  <c:v>Lakes</c:v>
                </c:pt>
                <c:pt idx="7">
                  <c:v>MidCentral</c:v>
                </c:pt>
                <c:pt idx="8">
                  <c:v>Nelson Marlborough</c:v>
                </c:pt>
                <c:pt idx="9">
                  <c:v>South Canterbury</c:v>
                </c:pt>
                <c:pt idx="10">
                  <c:v>Southern</c:v>
                </c:pt>
                <c:pt idx="11">
                  <c:v>Tairāwhiti</c:v>
                </c:pt>
                <c:pt idx="12">
                  <c:v>Taranaki</c:v>
                </c:pt>
                <c:pt idx="13">
                  <c:v>Te Tai Tokerau</c:v>
                </c:pt>
                <c:pt idx="14">
                  <c:v>Waikato</c:v>
                </c:pt>
                <c:pt idx="15">
                  <c:v>Wairarapa</c:v>
                </c:pt>
                <c:pt idx="16">
                  <c:v>Waitematā</c:v>
                </c:pt>
                <c:pt idx="17">
                  <c:v>West Coast</c:v>
                </c:pt>
                <c:pt idx="18">
                  <c:v>Whanganui</c:v>
                </c:pt>
                <c:pt idx="20">
                  <c:v>Total</c:v>
                </c:pt>
              </c:strCache>
            </c:strRef>
          </c:cat>
          <c:val>
            <c:numRef>
              <c:f>Ethnicity!$G$34:$G$54</c:f>
              <c:numCache>
                <c:formatCode>_(* #,##0.00_);_(* \(#,##0.00\);_(* "-"??_);_(@_)</c:formatCode>
                <c:ptCount val="21"/>
                <c:pt idx="0">
                  <c:v>1.3863451503752799</c:v>
                </c:pt>
                <c:pt idx="1">
                  <c:v>1.3349624954203401</c:v>
                </c:pt>
                <c:pt idx="2">
                  <c:v>1.3185021713912699</c:v>
                </c:pt>
                <c:pt idx="3">
                  <c:v>1.3161854862884399</c:v>
                </c:pt>
                <c:pt idx="4">
                  <c:v>1.27046424156001</c:v>
                </c:pt>
                <c:pt idx="5">
                  <c:v>1.3223050365042099</c:v>
                </c:pt>
                <c:pt idx="6">
                  <c:v>1.13127912023315</c:v>
                </c:pt>
                <c:pt idx="7">
                  <c:v>1.50961192200608</c:v>
                </c:pt>
                <c:pt idx="8">
                  <c:v>1.1062741457580001</c:v>
                </c:pt>
                <c:pt idx="9">
                  <c:v>0.94960018429868998</c:v>
                </c:pt>
                <c:pt idx="10">
                  <c:v>1.21734511473125</c:v>
                </c:pt>
                <c:pt idx="11">
                  <c:v>1.3681167063645101</c:v>
                </c:pt>
                <c:pt idx="12">
                  <c:v>1.51327935733759</c:v>
                </c:pt>
                <c:pt idx="13">
                  <c:v>1.3521860738974401</c:v>
                </c:pt>
                <c:pt idx="14">
                  <c:v>1.3522800183300001</c:v>
                </c:pt>
                <c:pt idx="15">
                  <c:v>1.19819507383861</c:v>
                </c:pt>
                <c:pt idx="16">
                  <c:v>1.3492065512881299</c:v>
                </c:pt>
                <c:pt idx="17">
                  <c:v>1.00082637421401</c:v>
                </c:pt>
                <c:pt idx="18">
                  <c:v>1.3306190056626901</c:v>
                </c:pt>
                <c:pt idx="20">
                  <c:v>1.3292199379939</c:v>
                </c:pt>
              </c:numCache>
            </c:numRef>
          </c:val>
          <c:extLst>
            <c:ext xmlns:c16="http://schemas.microsoft.com/office/drawing/2014/chart" uri="{C3380CC4-5D6E-409C-BE32-E72D297353CC}">
              <c16:uniqueId val="{00000001-14D5-416F-B86D-674690C99676}"/>
            </c:ext>
          </c:extLst>
        </c:ser>
        <c:dLbls>
          <c:showLegendKey val="0"/>
          <c:showVal val="0"/>
          <c:showCatName val="0"/>
          <c:showSerName val="0"/>
          <c:showPercent val="0"/>
          <c:showBubbleSize val="0"/>
        </c:dLbls>
        <c:gapWidth val="219"/>
        <c:overlap val="-27"/>
        <c:axId val="749402072"/>
        <c:axId val="813571664"/>
      </c:barChart>
      <c:lineChart>
        <c:grouping val="standard"/>
        <c:varyColors val="0"/>
        <c:ser>
          <c:idx val="0"/>
          <c:order val="0"/>
          <c:tx>
            <c:strRef>
              <c:f>Ethnicity!$F$33</c:f>
              <c:strCache>
                <c:ptCount val="1"/>
                <c:pt idx="0">
                  <c:v>Unstandardised Average Length of Stay</c:v>
                </c:pt>
              </c:strCache>
            </c:strRef>
          </c:tx>
          <c:spPr>
            <a:ln w="28575" cap="rnd">
              <a:noFill/>
              <a:round/>
            </a:ln>
            <a:effectLst/>
          </c:spPr>
          <c:marker>
            <c:symbol val="diamond"/>
            <c:size val="9"/>
            <c:spPr>
              <a:solidFill>
                <a:schemeClr val="tx1"/>
              </a:solidFill>
              <a:ln w="9525">
                <a:solidFill>
                  <a:schemeClr val="tx1"/>
                </a:solidFill>
              </a:ln>
              <a:effectLst/>
            </c:spPr>
          </c:marker>
          <c:cat>
            <c:strRef>
              <c:f>Ethnicity!$C$34:$C$54</c:f>
              <c:strCache>
                <c:ptCount val="21"/>
                <c:pt idx="0">
                  <c:v>Auckland</c:v>
                </c:pt>
                <c:pt idx="1">
                  <c:v>Bay of Plenty</c:v>
                </c:pt>
                <c:pt idx="2">
                  <c:v>Canterbury</c:v>
                </c:pt>
                <c:pt idx="3">
                  <c:v>Capital, Coast and Hutt Valley</c:v>
                </c:pt>
                <c:pt idx="4">
                  <c:v>Counties Manukau</c:v>
                </c:pt>
                <c:pt idx="5">
                  <c:v>Hawke's Bay</c:v>
                </c:pt>
                <c:pt idx="6">
                  <c:v>Lakes</c:v>
                </c:pt>
                <c:pt idx="7">
                  <c:v>MidCentral</c:v>
                </c:pt>
                <c:pt idx="8">
                  <c:v>Nelson Marlborough</c:v>
                </c:pt>
                <c:pt idx="9">
                  <c:v>South Canterbury</c:v>
                </c:pt>
                <c:pt idx="10">
                  <c:v>Southern</c:v>
                </c:pt>
                <c:pt idx="11">
                  <c:v>Tairāwhiti</c:v>
                </c:pt>
                <c:pt idx="12">
                  <c:v>Taranaki</c:v>
                </c:pt>
                <c:pt idx="13">
                  <c:v>Te Tai Tokerau</c:v>
                </c:pt>
                <c:pt idx="14">
                  <c:v>Waikato</c:v>
                </c:pt>
                <c:pt idx="15">
                  <c:v>Wairarapa</c:v>
                </c:pt>
                <c:pt idx="16">
                  <c:v>Waitematā</c:v>
                </c:pt>
                <c:pt idx="17">
                  <c:v>West Coast</c:v>
                </c:pt>
                <c:pt idx="18">
                  <c:v>Whanganui</c:v>
                </c:pt>
                <c:pt idx="20">
                  <c:v>Total</c:v>
                </c:pt>
              </c:strCache>
            </c:strRef>
          </c:cat>
          <c:val>
            <c:numRef>
              <c:f>Ethnicity!$F$34:$F$54</c:f>
              <c:numCache>
                <c:formatCode>_(* #,##0.00_);_(* \(#,##0.00\);_(* "-"??_);_(@_)</c:formatCode>
                <c:ptCount val="21"/>
                <c:pt idx="0">
                  <c:v>1.78151252179426</c:v>
                </c:pt>
                <c:pt idx="1">
                  <c:v>1.0930932574430801</c:v>
                </c:pt>
                <c:pt idx="2">
                  <c:v>1.44647988505747</c:v>
                </c:pt>
                <c:pt idx="3">
                  <c:v>1.5647242776603201</c:v>
                </c:pt>
                <c:pt idx="4">
                  <c:v>1.1366643851243401</c:v>
                </c:pt>
                <c:pt idx="5">
                  <c:v>1.3732831078310801</c:v>
                </c:pt>
                <c:pt idx="6">
                  <c:v>0.92436128257887995</c:v>
                </c:pt>
                <c:pt idx="7">
                  <c:v>1.4531938325991201</c:v>
                </c:pt>
                <c:pt idx="8">
                  <c:v>0.90979456018519</c:v>
                </c:pt>
                <c:pt idx="9">
                  <c:v>0.66170634920634996</c:v>
                </c:pt>
                <c:pt idx="10">
                  <c:v>1.24669211195929</c:v>
                </c:pt>
                <c:pt idx="11">
                  <c:v>0.98085890493381001</c:v>
                </c:pt>
                <c:pt idx="12">
                  <c:v>1.4786694510739899</c:v>
                </c:pt>
                <c:pt idx="13">
                  <c:v>1.0280453779743099</c:v>
                </c:pt>
                <c:pt idx="14">
                  <c:v>1.4724165162454901</c:v>
                </c:pt>
                <c:pt idx="15">
                  <c:v>0.7830615942029</c:v>
                </c:pt>
                <c:pt idx="16">
                  <c:v>1.5515020461309501</c:v>
                </c:pt>
                <c:pt idx="17">
                  <c:v>0.50421940928270004</c:v>
                </c:pt>
                <c:pt idx="18">
                  <c:v>1.01269897003745</c:v>
                </c:pt>
                <c:pt idx="20">
                  <c:v>1.33369650400443</c:v>
                </c:pt>
              </c:numCache>
            </c:numRef>
          </c:val>
          <c:smooth val="0"/>
          <c:extLst>
            <c:ext xmlns:c16="http://schemas.microsoft.com/office/drawing/2014/chart" uri="{C3380CC4-5D6E-409C-BE32-E72D297353CC}">
              <c16:uniqueId val="{00000000-14D5-416F-B86D-674690C99676}"/>
            </c:ext>
          </c:extLst>
        </c:ser>
        <c:ser>
          <c:idx val="2"/>
          <c:order val="2"/>
          <c:tx>
            <c:strRef>
              <c:f>Ethnicity!$H$33</c:f>
              <c:strCache>
                <c:ptCount val="1"/>
                <c:pt idx="0">
                  <c:v>National Average Length of Stay</c:v>
                </c:pt>
              </c:strCache>
            </c:strRef>
          </c:tx>
          <c:spPr>
            <a:ln w="25400" cap="rnd">
              <a:solidFill>
                <a:schemeClr val="tx1">
                  <a:lumMod val="75000"/>
                  <a:lumOff val="25000"/>
                </a:schemeClr>
              </a:solidFill>
              <a:prstDash val="dash"/>
              <a:round/>
            </a:ln>
            <a:effectLst/>
          </c:spPr>
          <c:marker>
            <c:symbol val="dash"/>
            <c:size val="5"/>
            <c:spPr>
              <a:solidFill>
                <a:schemeClr val="tx1"/>
              </a:solidFill>
              <a:ln w="9525">
                <a:solidFill>
                  <a:schemeClr val="tx1"/>
                </a:solidFill>
                <a:prstDash val="dash"/>
              </a:ln>
              <a:effectLst/>
            </c:spPr>
          </c:marker>
          <c:cat>
            <c:strRef>
              <c:f>Ethnicity!$C$34:$C$54</c:f>
              <c:strCache>
                <c:ptCount val="21"/>
                <c:pt idx="0">
                  <c:v>Auckland</c:v>
                </c:pt>
                <c:pt idx="1">
                  <c:v>Bay of Plenty</c:v>
                </c:pt>
                <c:pt idx="2">
                  <c:v>Canterbury</c:v>
                </c:pt>
                <c:pt idx="3">
                  <c:v>Capital, Coast and Hutt Valley</c:v>
                </c:pt>
                <c:pt idx="4">
                  <c:v>Counties Manukau</c:v>
                </c:pt>
                <c:pt idx="5">
                  <c:v>Hawke's Bay</c:v>
                </c:pt>
                <c:pt idx="6">
                  <c:v>Lakes</c:v>
                </c:pt>
                <c:pt idx="7">
                  <c:v>MidCentral</c:v>
                </c:pt>
                <c:pt idx="8">
                  <c:v>Nelson Marlborough</c:v>
                </c:pt>
                <c:pt idx="9">
                  <c:v>South Canterbury</c:v>
                </c:pt>
                <c:pt idx="10">
                  <c:v>Southern</c:v>
                </c:pt>
                <c:pt idx="11">
                  <c:v>Tairāwhiti</c:v>
                </c:pt>
                <c:pt idx="12">
                  <c:v>Taranaki</c:v>
                </c:pt>
                <c:pt idx="13">
                  <c:v>Te Tai Tokerau</c:v>
                </c:pt>
                <c:pt idx="14">
                  <c:v>Waikato</c:v>
                </c:pt>
                <c:pt idx="15">
                  <c:v>Wairarapa</c:v>
                </c:pt>
                <c:pt idx="16">
                  <c:v>Waitematā</c:v>
                </c:pt>
                <c:pt idx="17">
                  <c:v>West Coast</c:v>
                </c:pt>
                <c:pt idx="18">
                  <c:v>Whanganui</c:v>
                </c:pt>
                <c:pt idx="20">
                  <c:v>Total</c:v>
                </c:pt>
              </c:strCache>
            </c:strRef>
          </c:cat>
          <c:val>
            <c:numRef>
              <c:f>Ethnicity!$H$34:$H$54</c:f>
              <c:numCache>
                <c:formatCode>_(* #,##0.00_);_(* \(#,##0.00\);_(* "-"??_);_(@_)</c:formatCode>
                <c:ptCount val="21"/>
                <c:pt idx="0">
                  <c:v>1.3292199379939</c:v>
                </c:pt>
                <c:pt idx="1">
                  <c:v>1.3292199379939</c:v>
                </c:pt>
                <c:pt idx="2">
                  <c:v>1.3292199379939</c:v>
                </c:pt>
                <c:pt idx="3">
                  <c:v>1.3292199379939</c:v>
                </c:pt>
                <c:pt idx="4">
                  <c:v>1.3292199379939</c:v>
                </c:pt>
                <c:pt idx="5">
                  <c:v>1.3292199379939</c:v>
                </c:pt>
                <c:pt idx="6">
                  <c:v>1.3292199379939</c:v>
                </c:pt>
                <c:pt idx="7">
                  <c:v>1.3292199379939</c:v>
                </c:pt>
                <c:pt idx="8">
                  <c:v>1.3292199379939</c:v>
                </c:pt>
                <c:pt idx="9">
                  <c:v>1.3292199379939</c:v>
                </c:pt>
                <c:pt idx="10">
                  <c:v>1.3292199379939</c:v>
                </c:pt>
                <c:pt idx="11">
                  <c:v>1.3292199379939</c:v>
                </c:pt>
                <c:pt idx="12">
                  <c:v>1.3292199379939</c:v>
                </c:pt>
                <c:pt idx="13">
                  <c:v>1.3292199379939</c:v>
                </c:pt>
                <c:pt idx="14">
                  <c:v>1.3292199379939</c:v>
                </c:pt>
                <c:pt idx="15">
                  <c:v>1.3292199379939</c:v>
                </c:pt>
                <c:pt idx="16">
                  <c:v>1.3292199379939</c:v>
                </c:pt>
                <c:pt idx="17">
                  <c:v>1.3292199379939</c:v>
                </c:pt>
                <c:pt idx="18">
                  <c:v>1.3292199379939</c:v>
                </c:pt>
                <c:pt idx="19">
                  <c:v>1.3292199379939</c:v>
                </c:pt>
                <c:pt idx="20">
                  <c:v>1.3292199379939</c:v>
                </c:pt>
              </c:numCache>
            </c:numRef>
          </c:val>
          <c:smooth val="0"/>
          <c:extLst>
            <c:ext xmlns:c16="http://schemas.microsoft.com/office/drawing/2014/chart" uri="{C3380CC4-5D6E-409C-BE32-E72D297353CC}">
              <c16:uniqueId val="{00000000-95B5-43DC-BEC1-B5CBA72D796A}"/>
            </c:ext>
          </c:extLst>
        </c:ser>
        <c:dLbls>
          <c:showLegendKey val="0"/>
          <c:showVal val="0"/>
          <c:showCatName val="0"/>
          <c:showSerName val="0"/>
          <c:showPercent val="0"/>
          <c:showBubbleSize val="0"/>
        </c:dLbls>
        <c:marker val="1"/>
        <c:smooth val="0"/>
        <c:axId val="749402072"/>
        <c:axId val="813571664"/>
      </c:lineChart>
      <c:catAx>
        <c:axId val="7494020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13571664"/>
        <c:crosses val="autoZero"/>
        <c:auto val="1"/>
        <c:lblAlgn val="ctr"/>
        <c:lblOffset val="100"/>
        <c:noMultiLvlLbl val="0"/>
      </c:catAx>
      <c:valAx>
        <c:axId val="81357166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US" b="1"/>
                  <a:t>Days</a:t>
                </a:r>
              </a:p>
            </c:rich>
          </c:tx>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4940207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'User Interaction'!$C$44</c:f>
          <c:strCache>
            <c:ptCount val="1"/>
            <c:pt idx="0">
              <c:v>Average Length of Stay, period till end of December 2022, Quintile = 5</c:v>
            </c:pt>
          </c:strCache>
        </c:strRef>
      </c:tx>
      <c:layout>
        <c:manualLayout>
          <c:xMode val="edge"/>
          <c:yMode val="edge"/>
          <c:x val="0.25628587326874558"/>
          <c:y val="1.2060907583295644E-2"/>
        </c:manualLayout>
      </c:layout>
      <c:overlay val="0"/>
      <c:spPr>
        <a:noFill/>
        <a:ln>
          <a:noFill/>
        </a:ln>
        <a:effectLst/>
      </c:spPr>
      <c:txPr>
        <a:bodyPr rot="0" spcFirstLastPara="1" vertOverflow="ellipsis" vert="horz" wrap="square" anchor="ctr" anchorCtr="1"/>
        <a:lstStyle/>
        <a:p>
          <a:pPr>
            <a:defRPr sz="12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1"/>
          <c:order val="1"/>
          <c:tx>
            <c:strRef>
              <c:f>Deprivation!$G$33</c:f>
              <c:strCache>
                <c:ptCount val="1"/>
                <c:pt idx="0">
                  <c:v>Standardised Average Length of Stay</c:v>
                </c:pt>
              </c:strCache>
            </c:strRef>
          </c:tx>
          <c:spPr>
            <a:solidFill>
              <a:schemeClr val="accent1"/>
            </a:solidFill>
            <a:ln>
              <a:noFill/>
            </a:ln>
            <a:effectLst/>
          </c:spPr>
          <c:invertIfNegative val="0"/>
          <c:cat>
            <c:strRef>
              <c:f>Deprivation!$C$34:$C$54</c:f>
              <c:strCache>
                <c:ptCount val="21"/>
                <c:pt idx="0">
                  <c:v>Auckland</c:v>
                </c:pt>
                <c:pt idx="1">
                  <c:v>Bay of Plenty</c:v>
                </c:pt>
                <c:pt idx="2">
                  <c:v>Canterbury</c:v>
                </c:pt>
                <c:pt idx="3">
                  <c:v>Capital, Coast and Hutt Valley</c:v>
                </c:pt>
                <c:pt idx="4">
                  <c:v>Counties Manukau</c:v>
                </c:pt>
                <c:pt idx="5">
                  <c:v>Hawke's Bay</c:v>
                </c:pt>
                <c:pt idx="6">
                  <c:v>Lakes</c:v>
                </c:pt>
                <c:pt idx="7">
                  <c:v>MidCentral</c:v>
                </c:pt>
                <c:pt idx="8">
                  <c:v>Nelson Marlborough</c:v>
                </c:pt>
                <c:pt idx="9">
                  <c:v>South Canterbury</c:v>
                </c:pt>
                <c:pt idx="10">
                  <c:v>Southern</c:v>
                </c:pt>
                <c:pt idx="11">
                  <c:v>Tairāwhiti</c:v>
                </c:pt>
                <c:pt idx="12">
                  <c:v>Taranaki</c:v>
                </c:pt>
                <c:pt idx="13">
                  <c:v>Te Tai Tokerau</c:v>
                </c:pt>
                <c:pt idx="14">
                  <c:v>Waikato</c:v>
                </c:pt>
                <c:pt idx="15">
                  <c:v>Wairarapa</c:v>
                </c:pt>
                <c:pt idx="16">
                  <c:v>Waitematā</c:v>
                </c:pt>
                <c:pt idx="17">
                  <c:v>West Coast</c:v>
                </c:pt>
                <c:pt idx="18">
                  <c:v>Whanganui</c:v>
                </c:pt>
                <c:pt idx="20">
                  <c:v>TOTAL</c:v>
                </c:pt>
              </c:strCache>
            </c:strRef>
          </c:cat>
          <c:val>
            <c:numRef>
              <c:f>Deprivation!$G$34:$G$54</c:f>
              <c:numCache>
                <c:formatCode>0.00</c:formatCode>
                <c:ptCount val="21"/>
                <c:pt idx="0">
                  <c:v>2.6118898962660402</c:v>
                </c:pt>
                <c:pt idx="1">
                  <c:v>2.6410495999355499</c:v>
                </c:pt>
                <c:pt idx="2">
                  <c:v>2.4700863047661099</c:v>
                </c:pt>
                <c:pt idx="3">
                  <c:v>2.3438559909386401</c:v>
                </c:pt>
                <c:pt idx="4">
                  <c:v>2.7757571396393401</c:v>
                </c:pt>
                <c:pt idx="5">
                  <c:v>2.5197497808912699</c:v>
                </c:pt>
                <c:pt idx="6">
                  <c:v>2.5377542797535599</c:v>
                </c:pt>
                <c:pt idx="7">
                  <c:v>3.2429827875300301</c:v>
                </c:pt>
                <c:pt idx="8">
                  <c:v>2.6053627831681299</c:v>
                </c:pt>
                <c:pt idx="9">
                  <c:v>3.1275763394138201</c:v>
                </c:pt>
                <c:pt idx="10">
                  <c:v>2.54645218255384</c:v>
                </c:pt>
                <c:pt idx="11">
                  <c:v>2.56896590494968</c:v>
                </c:pt>
                <c:pt idx="12">
                  <c:v>2.7616746530498899</c:v>
                </c:pt>
                <c:pt idx="13">
                  <c:v>2.7728781332659498</c:v>
                </c:pt>
                <c:pt idx="14">
                  <c:v>2.5717212833905401</c:v>
                </c:pt>
                <c:pt idx="15">
                  <c:v>2.6167475976477599</c:v>
                </c:pt>
                <c:pt idx="16">
                  <c:v>2.6078865407082299</c:v>
                </c:pt>
                <c:pt idx="17">
                  <c:v>1.9605696815032301</c:v>
                </c:pt>
                <c:pt idx="18">
                  <c:v>2.4242457934442401</c:v>
                </c:pt>
                <c:pt idx="20">
                  <c:v>2.63839333057116</c:v>
                </c:pt>
              </c:numCache>
            </c:numRef>
          </c:val>
          <c:extLst>
            <c:ext xmlns:c16="http://schemas.microsoft.com/office/drawing/2014/chart" uri="{C3380CC4-5D6E-409C-BE32-E72D297353CC}">
              <c16:uniqueId val="{00000000-A365-4836-AF0D-B6521B8C1C9F}"/>
            </c:ext>
          </c:extLst>
        </c:ser>
        <c:dLbls>
          <c:showLegendKey val="0"/>
          <c:showVal val="0"/>
          <c:showCatName val="0"/>
          <c:showSerName val="0"/>
          <c:showPercent val="0"/>
          <c:showBubbleSize val="0"/>
        </c:dLbls>
        <c:gapWidth val="219"/>
        <c:overlap val="-27"/>
        <c:axId val="749402072"/>
        <c:axId val="813571664"/>
      </c:barChart>
      <c:lineChart>
        <c:grouping val="standard"/>
        <c:varyColors val="0"/>
        <c:ser>
          <c:idx val="0"/>
          <c:order val="0"/>
          <c:tx>
            <c:strRef>
              <c:f>Deprivation!$F$33</c:f>
              <c:strCache>
                <c:ptCount val="1"/>
                <c:pt idx="0">
                  <c:v>Unstandardised Average Length of Stay</c:v>
                </c:pt>
              </c:strCache>
            </c:strRef>
          </c:tx>
          <c:spPr>
            <a:ln w="28575" cap="rnd">
              <a:noFill/>
              <a:round/>
            </a:ln>
            <a:effectLst/>
          </c:spPr>
          <c:marker>
            <c:symbol val="diamond"/>
            <c:size val="9"/>
            <c:spPr>
              <a:solidFill>
                <a:schemeClr val="tx1"/>
              </a:solidFill>
              <a:ln w="9525">
                <a:solidFill>
                  <a:schemeClr val="tx1"/>
                </a:solidFill>
              </a:ln>
              <a:effectLst/>
            </c:spPr>
          </c:marker>
          <c:cat>
            <c:strRef>
              <c:f>Deprivation!$C$34:$C$54</c:f>
              <c:strCache>
                <c:ptCount val="21"/>
                <c:pt idx="0">
                  <c:v>Auckland</c:v>
                </c:pt>
                <c:pt idx="1">
                  <c:v>Bay of Plenty</c:v>
                </c:pt>
                <c:pt idx="2">
                  <c:v>Canterbury</c:v>
                </c:pt>
                <c:pt idx="3">
                  <c:v>Capital, Coast and Hutt Valley</c:v>
                </c:pt>
                <c:pt idx="4">
                  <c:v>Counties Manukau</c:v>
                </c:pt>
                <c:pt idx="5">
                  <c:v>Hawke's Bay</c:v>
                </c:pt>
                <c:pt idx="6">
                  <c:v>Lakes</c:v>
                </c:pt>
                <c:pt idx="7">
                  <c:v>MidCentral</c:v>
                </c:pt>
                <c:pt idx="8">
                  <c:v>Nelson Marlborough</c:v>
                </c:pt>
                <c:pt idx="9">
                  <c:v>South Canterbury</c:v>
                </c:pt>
                <c:pt idx="10">
                  <c:v>Southern</c:v>
                </c:pt>
                <c:pt idx="11">
                  <c:v>Tairāwhiti</c:v>
                </c:pt>
                <c:pt idx="12">
                  <c:v>Taranaki</c:v>
                </c:pt>
                <c:pt idx="13">
                  <c:v>Te Tai Tokerau</c:v>
                </c:pt>
                <c:pt idx="14">
                  <c:v>Waikato</c:v>
                </c:pt>
                <c:pt idx="15">
                  <c:v>Wairarapa</c:v>
                </c:pt>
                <c:pt idx="16">
                  <c:v>Waitematā</c:v>
                </c:pt>
                <c:pt idx="17">
                  <c:v>West Coast</c:v>
                </c:pt>
                <c:pt idx="18">
                  <c:v>Whanganui</c:v>
                </c:pt>
                <c:pt idx="20">
                  <c:v>TOTAL</c:v>
                </c:pt>
              </c:strCache>
            </c:strRef>
          </c:cat>
          <c:val>
            <c:numRef>
              <c:f>Deprivation!$F$34:$F$54</c:f>
              <c:numCache>
                <c:formatCode>0.00</c:formatCode>
                <c:ptCount val="21"/>
                <c:pt idx="0">
                  <c:v>2.9440642354487299</c:v>
                </c:pt>
                <c:pt idx="1">
                  <c:v>2.47003427730519</c:v>
                </c:pt>
                <c:pt idx="2">
                  <c:v>3.2102209609109198</c:v>
                </c:pt>
                <c:pt idx="3">
                  <c:v>2.2372625332184199</c:v>
                </c:pt>
                <c:pt idx="4">
                  <c:v>2.8488037263818802</c:v>
                </c:pt>
                <c:pt idx="5">
                  <c:v>2.4007836803062901</c:v>
                </c:pt>
                <c:pt idx="6">
                  <c:v>2.49080251620282</c:v>
                </c:pt>
                <c:pt idx="7">
                  <c:v>3.2636195147521301</c:v>
                </c:pt>
                <c:pt idx="8">
                  <c:v>1.98657677356657</c:v>
                </c:pt>
                <c:pt idx="9">
                  <c:v>3.1826426836672699</c:v>
                </c:pt>
                <c:pt idx="10">
                  <c:v>2.2900661931680899</c:v>
                </c:pt>
                <c:pt idx="11">
                  <c:v>2.4546236076848298</c:v>
                </c:pt>
                <c:pt idx="12">
                  <c:v>2.4475153734852602</c:v>
                </c:pt>
                <c:pt idx="13">
                  <c:v>2.46672136806141</c:v>
                </c:pt>
                <c:pt idx="14">
                  <c:v>2.7771805428484302</c:v>
                </c:pt>
                <c:pt idx="15">
                  <c:v>2.4453728967712598</c:v>
                </c:pt>
                <c:pt idx="16">
                  <c:v>2.4125934928945401</c:v>
                </c:pt>
                <c:pt idx="17">
                  <c:v>1.6941411935953401</c:v>
                </c:pt>
                <c:pt idx="18">
                  <c:v>2.04096594557218</c:v>
                </c:pt>
                <c:pt idx="20">
                  <c:v>2.6264406424012399</c:v>
                </c:pt>
              </c:numCache>
            </c:numRef>
          </c:val>
          <c:smooth val="0"/>
          <c:extLst>
            <c:ext xmlns:c16="http://schemas.microsoft.com/office/drawing/2014/chart" uri="{C3380CC4-5D6E-409C-BE32-E72D297353CC}">
              <c16:uniqueId val="{00000001-A365-4836-AF0D-B6521B8C1C9F}"/>
            </c:ext>
          </c:extLst>
        </c:ser>
        <c:ser>
          <c:idx val="2"/>
          <c:order val="2"/>
          <c:tx>
            <c:strRef>
              <c:f>Deprivation!$H$33</c:f>
              <c:strCache>
                <c:ptCount val="1"/>
                <c:pt idx="0">
                  <c:v>National Average Length of Stay</c:v>
                </c:pt>
              </c:strCache>
            </c:strRef>
          </c:tx>
          <c:spPr>
            <a:ln w="25400" cap="rnd">
              <a:solidFill>
                <a:schemeClr val="tx1">
                  <a:lumMod val="75000"/>
                  <a:lumOff val="25000"/>
                </a:schemeClr>
              </a:solidFill>
              <a:prstDash val="dash"/>
              <a:round/>
            </a:ln>
            <a:effectLst/>
          </c:spPr>
          <c:marker>
            <c:symbol val="dash"/>
            <c:size val="5"/>
            <c:spPr>
              <a:solidFill>
                <a:schemeClr val="tx1"/>
              </a:solidFill>
              <a:ln w="9525">
                <a:solidFill>
                  <a:schemeClr val="tx1"/>
                </a:solidFill>
                <a:prstDash val="dash"/>
              </a:ln>
              <a:effectLst/>
            </c:spPr>
          </c:marker>
          <c:cat>
            <c:strRef>
              <c:f>Deprivation!$C$34:$C$54</c:f>
              <c:strCache>
                <c:ptCount val="21"/>
                <c:pt idx="0">
                  <c:v>Auckland</c:v>
                </c:pt>
                <c:pt idx="1">
                  <c:v>Bay of Plenty</c:v>
                </c:pt>
                <c:pt idx="2">
                  <c:v>Canterbury</c:v>
                </c:pt>
                <c:pt idx="3">
                  <c:v>Capital, Coast and Hutt Valley</c:v>
                </c:pt>
                <c:pt idx="4">
                  <c:v>Counties Manukau</c:v>
                </c:pt>
                <c:pt idx="5">
                  <c:v>Hawke's Bay</c:v>
                </c:pt>
                <c:pt idx="6">
                  <c:v>Lakes</c:v>
                </c:pt>
                <c:pt idx="7">
                  <c:v>MidCentral</c:v>
                </c:pt>
                <c:pt idx="8">
                  <c:v>Nelson Marlborough</c:v>
                </c:pt>
                <c:pt idx="9">
                  <c:v>South Canterbury</c:v>
                </c:pt>
                <c:pt idx="10">
                  <c:v>Southern</c:v>
                </c:pt>
                <c:pt idx="11">
                  <c:v>Tairāwhiti</c:v>
                </c:pt>
                <c:pt idx="12">
                  <c:v>Taranaki</c:v>
                </c:pt>
                <c:pt idx="13">
                  <c:v>Te Tai Tokerau</c:v>
                </c:pt>
                <c:pt idx="14">
                  <c:v>Waikato</c:v>
                </c:pt>
                <c:pt idx="15">
                  <c:v>Wairarapa</c:v>
                </c:pt>
                <c:pt idx="16">
                  <c:v>Waitematā</c:v>
                </c:pt>
                <c:pt idx="17">
                  <c:v>West Coast</c:v>
                </c:pt>
                <c:pt idx="18">
                  <c:v>Whanganui</c:v>
                </c:pt>
                <c:pt idx="20">
                  <c:v>TOTAL</c:v>
                </c:pt>
              </c:strCache>
            </c:strRef>
          </c:cat>
          <c:val>
            <c:numRef>
              <c:f>Deprivation!$H$34:$H$54</c:f>
              <c:numCache>
                <c:formatCode>0.00</c:formatCode>
                <c:ptCount val="21"/>
                <c:pt idx="0">
                  <c:v>2.63839333057116</c:v>
                </c:pt>
                <c:pt idx="1">
                  <c:v>2.63839333057116</c:v>
                </c:pt>
                <c:pt idx="2">
                  <c:v>2.63839333057116</c:v>
                </c:pt>
                <c:pt idx="3">
                  <c:v>2.63839333057116</c:v>
                </c:pt>
                <c:pt idx="4">
                  <c:v>2.63839333057116</c:v>
                </c:pt>
                <c:pt idx="5">
                  <c:v>2.63839333057116</c:v>
                </c:pt>
                <c:pt idx="6">
                  <c:v>2.63839333057116</c:v>
                </c:pt>
                <c:pt idx="7">
                  <c:v>2.63839333057116</c:v>
                </c:pt>
                <c:pt idx="8">
                  <c:v>2.63839333057116</c:v>
                </c:pt>
                <c:pt idx="9">
                  <c:v>2.63839333057116</c:v>
                </c:pt>
                <c:pt idx="10">
                  <c:v>2.63839333057116</c:v>
                </c:pt>
                <c:pt idx="11">
                  <c:v>2.63839333057116</c:v>
                </c:pt>
                <c:pt idx="12">
                  <c:v>2.63839333057116</c:v>
                </c:pt>
                <c:pt idx="13">
                  <c:v>2.63839333057116</c:v>
                </c:pt>
                <c:pt idx="14">
                  <c:v>2.63839333057116</c:v>
                </c:pt>
                <c:pt idx="15">
                  <c:v>2.63839333057116</c:v>
                </c:pt>
                <c:pt idx="16">
                  <c:v>2.63839333057116</c:v>
                </c:pt>
                <c:pt idx="17">
                  <c:v>2.63839333057116</c:v>
                </c:pt>
                <c:pt idx="18">
                  <c:v>2.63839333057116</c:v>
                </c:pt>
                <c:pt idx="19">
                  <c:v>2.63839333057116</c:v>
                </c:pt>
                <c:pt idx="20">
                  <c:v>2.63839333057116</c:v>
                </c:pt>
              </c:numCache>
            </c:numRef>
          </c:val>
          <c:smooth val="0"/>
          <c:extLst>
            <c:ext xmlns:c16="http://schemas.microsoft.com/office/drawing/2014/chart" uri="{C3380CC4-5D6E-409C-BE32-E72D297353CC}">
              <c16:uniqueId val="{00000002-A365-4836-AF0D-B6521B8C1C9F}"/>
            </c:ext>
          </c:extLst>
        </c:ser>
        <c:dLbls>
          <c:showLegendKey val="0"/>
          <c:showVal val="0"/>
          <c:showCatName val="0"/>
          <c:showSerName val="0"/>
          <c:showPercent val="0"/>
          <c:showBubbleSize val="0"/>
        </c:dLbls>
        <c:marker val="1"/>
        <c:smooth val="0"/>
        <c:axId val="749402072"/>
        <c:axId val="813571664"/>
      </c:lineChart>
      <c:catAx>
        <c:axId val="7494020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13571664"/>
        <c:crosses val="autoZero"/>
        <c:auto val="1"/>
        <c:lblAlgn val="ctr"/>
        <c:lblOffset val="100"/>
        <c:noMultiLvlLbl val="0"/>
      </c:catAx>
      <c:valAx>
        <c:axId val="81357166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US" b="1"/>
                  <a:t>Days</a:t>
                </a:r>
              </a:p>
            </c:rich>
          </c:tx>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4940207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Drop" dropLines="2" dropStyle="combo" dx="26" fmlaLink="'User Interaction'!$C$4" fmlaRange="'User Interaction'!$B$2:$B$3" noThreeD="1" sel="1" val="0"/>
</file>

<file path=xl/ctrlProps/ctrlProp2.xml><?xml version="1.0" encoding="utf-8"?>
<formControlPr xmlns="http://schemas.microsoft.com/office/spreadsheetml/2009/9/main" objectType="Drop" dropStyle="combo" dx="26" fmlaLink="'User Interaction'!$C$35" fmlaRange="'User Interaction'!$B$33:$B$34" noThreeD="1" sel="2" val="0"/>
</file>

<file path=xl/ctrlProps/ctrlProp3.xml><?xml version="1.0" encoding="utf-8"?>
<formControlPr xmlns="http://schemas.microsoft.com/office/spreadsheetml/2009/9/main" objectType="Drop" dropLines="3" dropStyle="combo" dx="16" fmlaLink="'User Interaction'!$C$14" fmlaRange="'User Interaction'!$B$10:$B$12" noThreeD="1" sel="1" val="0"/>
</file>

<file path=xl/ctrlProps/ctrlProp4.xml><?xml version="1.0" encoding="utf-8"?>
<formControlPr xmlns="http://schemas.microsoft.com/office/spreadsheetml/2009/9/main" objectType="Drop" dropStyle="combo" dx="26" fmlaLink="'User Interaction'!$C$42" fmlaRange="'User Interaction'!$B$40:$B$41" noThreeD="1" sel="1" val="0"/>
</file>

<file path=xl/ctrlProps/ctrlProp5.xml><?xml version="1.0" encoding="utf-8"?>
<formControlPr xmlns="http://schemas.microsoft.com/office/spreadsheetml/2009/9/main" objectType="Drop" dropStyle="combo" dx="26" fmlaLink="'User Interaction'!$C$25" fmlaRange="'User Interaction'!$B$19:$B$23" noThreeD="1" sel="5" val="0"/>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editAs="oneCell">
    <xdr:from>
      <xdr:col>1</xdr:col>
      <xdr:colOff>141514</xdr:colOff>
      <xdr:row>3</xdr:row>
      <xdr:rowOff>97971</xdr:rowOff>
    </xdr:from>
    <xdr:to>
      <xdr:col>8</xdr:col>
      <xdr:colOff>546644</xdr:colOff>
      <xdr:row>21</xdr:row>
      <xdr:rowOff>136525</xdr:rowOff>
    </xdr:to>
    <xdr:graphicFrame macro="">
      <xdr:nvGraphicFramePr>
        <xdr:cNvPr id="3" name="Chart 2">
          <a:extLst>
            <a:ext uri="{FF2B5EF4-FFF2-40B4-BE49-F238E27FC236}">
              <a16:creationId xmlns:a16="http://schemas.microsoft.com/office/drawing/2014/main" id="{00000000-0008-0000-01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mc:AlternateContent xmlns:mc="http://schemas.openxmlformats.org/markup-compatibility/2006">
    <mc:Choice xmlns:a14="http://schemas.microsoft.com/office/drawing/2010/main" Requires="a14">
      <xdr:twoCellAnchor editAs="oneCell">
        <xdr:from>
          <xdr:col>7</xdr:col>
          <xdr:colOff>171450</xdr:colOff>
          <xdr:row>5</xdr:row>
          <xdr:rowOff>133350</xdr:rowOff>
        </xdr:from>
        <xdr:to>
          <xdr:col>8</xdr:col>
          <xdr:colOff>222250</xdr:colOff>
          <xdr:row>6</xdr:row>
          <xdr:rowOff>95250</xdr:rowOff>
        </xdr:to>
        <xdr:sp macro="" textlink="">
          <xdr:nvSpPr>
            <xdr:cNvPr id="10245" name="Drop Down 5" hidden="1">
              <a:extLst>
                <a:ext uri="{63B3BB69-23CF-44E3-9099-C40C66FF867C}">
                  <a14:compatExt spid="_x0000_s10245"/>
                </a:ext>
                <a:ext uri="{FF2B5EF4-FFF2-40B4-BE49-F238E27FC236}">
                  <a16:creationId xmlns:a16="http://schemas.microsoft.com/office/drawing/2014/main" id="{00000000-0008-0000-0100-000005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2.xml><?xml version="1.0" encoding="utf-8"?>
<c:userShapes xmlns:c="http://schemas.openxmlformats.org/drawingml/2006/chart">
  <cdr:relSizeAnchor xmlns:cdr="http://schemas.openxmlformats.org/drawingml/2006/chartDrawing">
    <cdr:from>
      <cdr:x>0.81505</cdr:x>
      <cdr:y>0.05231</cdr:y>
    </cdr:from>
    <cdr:to>
      <cdr:x>0.95681</cdr:x>
      <cdr:y>0.09718</cdr:y>
    </cdr:to>
    <cdr:sp macro="" textlink="">
      <cdr:nvSpPr>
        <cdr:cNvPr id="2" name="TextBox 1">
          <a:extLst xmlns:a="http://schemas.openxmlformats.org/drawingml/2006/main">
            <a:ext uri="{FF2B5EF4-FFF2-40B4-BE49-F238E27FC236}">
              <a16:creationId xmlns:a16="http://schemas.microsoft.com/office/drawing/2014/main" id="{FD56EC21-3795-44DD-9EE9-095F421A76A4}"/>
            </a:ext>
          </a:extLst>
        </cdr:cNvPr>
        <cdr:cNvSpPr txBox="1"/>
      </cdr:nvSpPr>
      <cdr:spPr>
        <a:xfrm xmlns:a="http://schemas.openxmlformats.org/drawingml/2006/main">
          <a:off x="7272746" y="222069"/>
          <a:ext cx="1264920" cy="190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NZ" sz="1050" b="1"/>
            <a:t>Admission Type</a:t>
          </a:r>
        </a:p>
      </cdr:txBody>
    </cdr:sp>
  </cdr:relSizeAnchor>
</c:userShapes>
</file>

<file path=xl/drawings/drawing3.xml><?xml version="1.0" encoding="utf-8"?>
<xdr:wsDr xmlns:xdr="http://schemas.openxmlformats.org/drawingml/2006/spreadsheetDrawing" xmlns:a="http://schemas.openxmlformats.org/drawingml/2006/main">
  <xdr:twoCellAnchor>
    <xdr:from>
      <xdr:col>2</xdr:col>
      <xdr:colOff>17145</xdr:colOff>
      <xdr:row>5</xdr:row>
      <xdr:rowOff>7620</xdr:rowOff>
    </xdr:from>
    <xdr:to>
      <xdr:col>11</xdr:col>
      <xdr:colOff>455295</xdr:colOff>
      <xdr:row>31</xdr:row>
      <xdr:rowOff>15240</xdr:rowOff>
    </xdr:to>
    <xdr:graphicFrame macro="">
      <xdr:nvGraphicFramePr>
        <xdr:cNvPr id="3" name="Chart 2">
          <a:extLst>
            <a:ext uri="{FF2B5EF4-FFF2-40B4-BE49-F238E27FC236}">
              <a16:creationId xmlns:a16="http://schemas.microsoft.com/office/drawing/2014/main" id="{00000000-0008-0000-02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mc:AlternateContent xmlns:mc="http://schemas.openxmlformats.org/markup-compatibility/2006">
    <mc:Choice xmlns:a14="http://schemas.microsoft.com/office/drawing/2010/main" Requires="a14">
      <xdr:twoCellAnchor editAs="oneCell">
        <xdr:from>
          <xdr:col>2</xdr:col>
          <xdr:colOff>31750</xdr:colOff>
          <xdr:row>5</xdr:row>
          <xdr:rowOff>38100</xdr:rowOff>
        </xdr:from>
        <xdr:to>
          <xdr:col>3</xdr:col>
          <xdr:colOff>57150</xdr:colOff>
          <xdr:row>6</xdr:row>
          <xdr:rowOff>76200</xdr:rowOff>
        </xdr:to>
        <xdr:sp macro="" textlink="">
          <xdr:nvSpPr>
            <xdr:cNvPr id="15362" name="Drop Down 2" hidden="1">
              <a:extLst>
                <a:ext uri="{63B3BB69-23CF-44E3-9099-C40C66FF867C}">
                  <a14:compatExt spid="_x0000_s15362"/>
                </a:ext>
                <a:ext uri="{FF2B5EF4-FFF2-40B4-BE49-F238E27FC236}">
                  <a16:creationId xmlns:a16="http://schemas.microsoft.com/office/drawing/2014/main" id="{00000000-0008-0000-0200-000002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812800</xdr:colOff>
          <xdr:row>5</xdr:row>
          <xdr:rowOff>31750</xdr:rowOff>
        </xdr:from>
        <xdr:to>
          <xdr:col>11</xdr:col>
          <xdr:colOff>469900</xdr:colOff>
          <xdr:row>6</xdr:row>
          <xdr:rowOff>57150</xdr:rowOff>
        </xdr:to>
        <xdr:sp macro="" textlink="">
          <xdr:nvSpPr>
            <xdr:cNvPr id="15361" name="Drop Down 1" hidden="1">
              <a:extLst>
                <a:ext uri="{63B3BB69-23CF-44E3-9099-C40C66FF867C}">
                  <a14:compatExt spid="_x0000_s15361"/>
                </a:ext>
                <a:ext uri="{FF2B5EF4-FFF2-40B4-BE49-F238E27FC236}">
                  <a16:creationId xmlns:a16="http://schemas.microsoft.com/office/drawing/2014/main" id="{00000000-0008-0000-0200-000001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0</xdr:col>
      <xdr:colOff>186690</xdr:colOff>
      <xdr:row>5</xdr:row>
      <xdr:rowOff>26670</xdr:rowOff>
    </xdr:from>
    <xdr:to>
      <xdr:col>11</xdr:col>
      <xdr:colOff>491490</xdr:colOff>
      <xdr:row>31</xdr:row>
      <xdr:rowOff>28575</xdr:rowOff>
    </xdr:to>
    <xdr:graphicFrame macro="">
      <xdr:nvGraphicFramePr>
        <xdr:cNvPr id="2" name="Chart 1">
          <a:extLst>
            <a:ext uri="{FF2B5EF4-FFF2-40B4-BE49-F238E27FC236}">
              <a16:creationId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mc:AlternateContent xmlns:mc="http://schemas.openxmlformats.org/markup-compatibility/2006">
    <mc:Choice xmlns:a14="http://schemas.microsoft.com/office/drawing/2010/main" Requires="a14">
      <xdr:twoCellAnchor editAs="oneCell">
        <xdr:from>
          <xdr:col>1</xdr:col>
          <xdr:colOff>107950</xdr:colOff>
          <xdr:row>5</xdr:row>
          <xdr:rowOff>57150</xdr:rowOff>
        </xdr:from>
        <xdr:to>
          <xdr:col>3</xdr:col>
          <xdr:colOff>0</xdr:colOff>
          <xdr:row>6</xdr:row>
          <xdr:rowOff>95250</xdr:rowOff>
        </xdr:to>
        <xdr:sp macro="" textlink="">
          <xdr:nvSpPr>
            <xdr:cNvPr id="24577" name="Drop Down 1" hidden="1">
              <a:extLst>
                <a:ext uri="{63B3BB69-23CF-44E3-9099-C40C66FF867C}">
                  <a14:compatExt spid="_x0000_s24577"/>
                </a:ext>
                <a:ext uri="{FF2B5EF4-FFF2-40B4-BE49-F238E27FC236}">
                  <a16:creationId xmlns:a16="http://schemas.microsoft.com/office/drawing/2014/main" id="{00000000-0008-0000-0300-0000016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5</xdr:row>
          <xdr:rowOff>57150</xdr:rowOff>
        </xdr:from>
        <xdr:to>
          <xdr:col>10</xdr:col>
          <xdr:colOff>393700</xdr:colOff>
          <xdr:row>6</xdr:row>
          <xdr:rowOff>133350</xdr:rowOff>
        </xdr:to>
        <xdr:sp macro="" textlink="">
          <xdr:nvSpPr>
            <xdr:cNvPr id="24579" name="Drop Down 3" hidden="1">
              <a:extLst>
                <a:ext uri="{63B3BB69-23CF-44E3-9099-C40C66FF867C}">
                  <a14:compatExt spid="_x0000_s24579"/>
                </a:ext>
                <a:ext uri="{FF2B5EF4-FFF2-40B4-BE49-F238E27FC236}">
                  <a16:creationId xmlns:a16="http://schemas.microsoft.com/office/drawing/2014/main" id="{00000000-0008-0000-0300-0000036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ctrlProp" Target="../ctrlProps/ctrlProp3.xml"/><Relationship Id="rId4" Type="http://schemas.openxmlformats.org/officeDocument/2006/relationships/ctrlProp" Target="../ctrlProps/ctrlProp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5" Type="http://schemas.openxmlformats.org/officeDocument/2006/relationships/ctrlProp" Target="../ctrlProps/ctrlProp5.xml"/><Relationship Id="rId4" Type="http://schemas.openxmlformats.org/officeDocument/2006/relationships/ctrlProp" Target="../ctrlProps/ctrlProp4.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1"/>
  <dimension ref="A1:X96"/>
  <sheetViews>
    <sheetView showGridLines="0" tabSelected="1" workbookViewId="0"/>
  </sheetViews>
  <sheetFormatPr defaultColWidth="8.54296875" defaultRowHeight="13.5" customHeight="1"/>
  <cols>
    <col min="1" max="3" width="2.81640625" style="14" customWidth="1"/>
    <col min="4" max="12" width="10" style="14" customWidth="1"/>
    <col min="13" max="15" width="2.81640625" style="14" customWidth="1"/>
    <col min="16" max="256" width="8.54296875" style="14"/>
    <col min="257" max="259" width="2.81640625" style="14" customWidth="1"/>
    <col min="260" max="268" width="8.54296875" style="14" customWidth="1"/>
    <col min="269" max="271" width="2.81640625" style="14" customWidth="1"/>
    <col min="272" max="512" width="8.54296875" style="14"/>
    <col min="513" max="515" width="2.81640625" style="14" customWidth="1"/>
    <col min="516" max="524" width="8.54296875" style="14" customWidth="1"/>
    <col min="525" max="527" width="2.81640625" style="14" customWidth="1"/>
    <col min="528" max="768" width="8.54296875" style="14"/>
    <col min="769" max="771" width="2.81640625" style="14" customWidth="1"/>
    <col min="772" max="780" width="8.54296875" style="14" customWidth="1"/>
    <col min="781" max="783" width="2.81640625" style="14" customWidth="1"/>
    <col min="784" max="1024" width="8.54296875" style="14"/>
    <col min="1025" max="1027" width="2.81640625" style="14" customWidth="1"/>
    <col min="1028" max="1036" width="8.54296875" style="14" customWidth="1"/>
    <col min="1037" max="1039" width="2.81640625" style="14" customWidth="1"/>
    <col min="1040" max="1280" width="8.54296875" style="14"/>
    <col min="1281" max="1283" width="2.81640625" style="14" customWidth="1"/>
    <col min="1284" max="1292" width="8.54296875" style="14" customWidth="1"/>
    <col min="1293" max="1295" width="2.81640625" style="14" customWidth="1"/>
    <col min="1296" max="1536" width="8.54296875" style="14"/>
    <col min="1537" max="1539" width="2.81640625" style="14" customWidth="1"/>
    <col min="1540" max="1548" width="8.54296875" style="14" customWidth="1"/>
    <col min="1549" max="1551" width="2.81640625" style="14" customWidth="1"/>
    <col min="1552" max="1792" width="8.54296875" style="14"/>
    <col min="1793" max="1795" width="2.81640625" style="14" customWidth="1"/>
    <col min="1796" max="1804" width="8.54296875" style="14" customWidth="1"/>
    <col min="1805" max="1807" width="2.81640625" style="14" customWidth="1"/>
    <col min="1808" max="2048" width="8.54296875" style="14"/>
    <col min="2049" max="2051" width="2.81640625" style="14" customWidth="1"/>
    <col min="2052" max="2060" width="8.54296875" style="14" customWidth="1"/>
    <col min="2061" max="2063" width="2.81640625" style="14" customWidth="1"/>
    <col min="2064" max="2304" width="8.54296875" style="14"/>
    <col min="2305" max="2307" width="2.81640625" style="14" customWidth="1"/>
    <col min="2308" max="2316" width="8.54296875" style="14" customWidth="1"/>
    <col min="2317" max="2319" width="2.81640625" style="14" customWidth="1"/>
    <col min="2320" max="2560" width="8.54296875" style="14"/>
    <col min="2561" max="2563" width="2.81640625" style="14" customWidth="1"/>
    <col min="2564" max="2572" width="8.54296875" style="14" customWidth="1"/>
    <col min="2573" max="2575" width="2.81640625" style="14" customWidth="1"/>
    <col min="2576" max="2816" width="8.54296875" style="14"/>
    <col min="2817" max="2819" width="2.81640625" style="14" customWidth="1"/>
    <col min="2820" max="2828" width="8.54296875" style="14" customWidth="1"/>
    <col min="2829" max="2831" width="2.81640625" style="14" customWidth="1"/>
    <col min="2832" max="3072" width="8.54296875" style="14"/>
    <col min="3073" max="3075" width="2.81640625" style="14" customWidth="1"/>
    <col min="3076" max="3084" width="8.54296875" style="14" customWidth="1"/>
    <col min="3085" max="3087" width="2.81640625" style="14" customWidth="1"/>
    <col min="3088" max="3328" width="8.54296875" style="14"/>
    <col min="3329" max="3331" width="2.81640625" style="14" customWidth="1"/>
    <col min="3332" max="3340" width="8.54296875" style="14" customWidth="1"/>
    <col min="3341" max="3343" width="2.81640625" style="14" customWidth="1"/>
    <col min="3344" max="3584" width="8.54296875" style="14"/>
    <col min="3585" max="3587" width="2.81640625" style="14" customWidth="1"/>
    <col min="3588" max="3596" width="8.54296875" style="14" customWidth="1"/>
    <col min="3597" max="3599" width="2.81640625" style="14" customWidth="1"/>
    <col min="3600" max="3840" width="8.54296875" style="14"/>
    <col min="3841" max="3843" width="2.81640625" style="14" customWidth="1"/>
    <col min="3844" max="3852" width="8.54296875" style="14" customWidth="1"/>
    <col min="3853" max="3855" width="2.81640625" style="14" customWidth="1"/>
    <col min="3856" max="4096" width="8.54296875" style="14"/>
    <col min="4097" max="4099" width="2.81640625" style="14" customWidth="1"/>
    <col min="4100" max="4108" width="8.54296875" style="14" customWidth="1"/>
    <col min="4109" max="4111" width="2.81640625" style="14" customWidth="1"/>
    <col min="4112" max="4352" width="8.54296875" style="14"/>
    <col min="4353" max="4355" width="2.81640625" style="14" customWidth="1"/>
    <col min="4356" max="4364" width="8.54296875" style="14" customWidth="1"/>
    <col min="4365" max="4367" width="2.81640625" style="14" customWidth="1"/>
    <col min="4368" max="4608" width="8.54296875" style="14"/>
    <col min="4609" max="4611" width="2.81640625" style="14" customWidth="1"/>
    <col min="4612" max="4620" width="8.54296875" style="14" customWidth="1"/>
    <col min="4621" max="4623" width="2.81640625" style="14" customWidth="1"/>
    <col min="4624" max="4864" width="8.54296875" style="14"/>
    <col min="4865" max="4867" width="2.81640625" style="14" customWidth="1"/>
    <col min="4868" max="4876" width="8.54296875" style="14" customWidth="1"/>
    <col min="4877" max="4879" width="2.81640625" style="14" customWidth="1"/>
    <col min="4880" max="5120" width="8.54296875" style="14"/>
    <col min="5121" max="5123" width="2.81640625" style="14" customWidth="1"/>
    <col min="5124" max="5132" width="8.54296875" style="14" customWidth="1"/>
    <col min="5133" max="5135" width="2.81640625" style="14" customWidth="1"/>
    <col min="5136" max="5376" width="8.54296875" style="14"/>
    <col min="5377" max="5379" width="2.81640625" style="14" customWidth="1"/>
    <col min="5380" max="5388" width="8.54296875" style="14" customWidth="1"/>
    <col min="5389" max="5391" width="2.81640625" style="14" customWidth="1"/>
    <col min="5392" max="5632" width="8.54296875" style="14"/>
    <col min="5633" max="5635" width="2.81640625" style="14" customWidth="1"/>
    <col min="5636" max="5644" width="8.54296875" style="14" customWidth="1"/>
    <col min="5645" max="5647" width="2.81640625" style="14" customWidth="1"/>
    <col min="5648" max="5888" width="8.54296875" style="14"/>
    <col min="5889" max="5891" width="2.81640625" style="14" customWidth="1"/>
    <col min="5892" max="5900" width="8.54296875" style="14" customWidth="1"/>
    <col min="5901" max="5903" width="2.81640625" style="14" customWidth="1"/>
    <col min="5904" max="6144" width="8.54296875" style="14"/>
    <col min="6145" max="6147" width="2.81640625" style="14" customWidth="1"/>
    <col min="6148" max="6156" width="8.54296875" style="14" customWidth="1"/>
    <col min="6157" max="6159" width="2.81640625" style="14" customWidth="1"/>
    <col min="6160" max="6400" width="8.54296875" style="14"/>
    <col min="6401" max="6403" width="2.81640625" style="14" customWidth="1"/>
    <col min="6404" max="6412" width="8.54296875" style="14" customWidth="1"/>
    <col min="6413" max="6415" width="2.81640625" style="14" customWidth="1"/>
    <col min="6416" max="6656" width="8.54296875" style="14"/>
    <col min="6657" max="6659" width="2.81640625" style="14" customWidth="1"/>
    <col min="6660" max="6668" width="8.54296875" style="14" customWidth="1"/>
    <col min="6669" max="6671" width="2.81640625" style="14" customWidth="1"/>
    <col min="6672" max="6912" width="8.54296875" style="14"/>
    <col min="6913" max="6915" width="2.81640625" style="14" customWidth="1"/>
    <col min="6916" max="6924" width="8.54296875" style="14" customWidth="1"/>
    <col min="6925" max="6927" width="2.81640625" style="14" customWidth="1"/>
    <col min="6928" max="7168" width="8.54296875" style="14"/>
    <col min="7169" max="7171" width="2.81640625" style="14" customWidth="1"/>
    <col min="7172" max="7180" width="8.54296875" style="14" customWidth="1"/>
    <col min="7181" max="7183" width="2.81640625" style="14" customWidth="1"/>
    <col min="7184" max="7424" width="8.54296875" style="14"/>
    <col min="7425" max="7427" width="2.81640625" style="14" customWidth="1"/>
    <col min="7428" max="7436" width="8.54296875" style="14" customWidth="1"/>
    <col min="7437" max="7439" width="2.81640625" style="14" customWidth="1"/>
    <col min="7440" max="7680" width="8.54296875" style="14"/>
    <col min="7681" max="7683" width="2.81640625" style="14" customWidth="1"/>
    <col min="7684" max="7692" width="8.54296875" style="14" customWidth="1"/>
    <col min="7693" max="7695" width="2.81640625" style="14" customWidth="1"/>
    <col min="7696" max="7936" width="8.54296875" style="14"/>
    <col min="7937" max="7939" width="2.81640625" style="14" customWidth="1"/>
    <col min="7940" max="7948" width="8.54296875" style="14" customWidth="1"/>
    <col min="7949" max="7951" width="2.81640625" style="14" customWidth="1"/>
    <col min="7952" max="8192" width="8.54296875" style="14"/>
    <col min="8193" max="8195" width="2.81640625" style="14" customWidth="1"/>
    <col min="8196" max="8204" width="8.54296875" style="14" customWidth="1"/>
    <col min="8205" max="8207" width="2.81640625" style="14" customWidth="1"/>
    <col min="8208" max="8448" width="8.54296875" style="14"/>
    <col min="8449" max="8451" width="2.81640625" style="14" customWidth="1"/>
    <col min="8452" max="8460" width="8.54296875" style="14" customWidth="1"/>
    <col min="8461" max="8463" width="2.81640625" style="14" customWidth="1"/>
    <col min="8464" max="8704" width="8.54296875" style="14"/>
    <col min="8705" max="8707" width="2.81640625" style="14" customWidth="1"/>
    <col min="8708" max="8716" width="8.54296875" style="14" customWidth="1"/>
    <col min="8717" max="8719" width="2.81640625" style="14" customWidth="1"/>
    <col min="8720" max="8960" width="8.54296875" style="14"/>
    <col min="8961" max="8963" width="2.81640625" style="14" customWidth="1"/>
    <col min="8964" max="8972" width="8.54296875" style="14" customWidth="1"/>
    <col min="8973" max="8975" width="2.81640625" style="14" customWidth="1"/>
    <col min="8976" max="9216" width="8.54296875" style="14"/>
    <col min="9217" max="9219" width="2.81640625" style="14" customWidth="1"/>
    <col min="9220" max="9228" width="8.54296875" style="14" customWidth="1"/>
    <col min="9229" max="9231" width="2.81640625" style="14" customWidth="1"/>
    <col min="9232" max="9472" width="8.54296875" style="14"/>
    <col min="9473" max="9475" width="2.81640625" style="14" customWidth="1"/>
    <col min="9476" max="9484" width="8.54296875" style="14" customWidth="1"/>
    <col min="9485" max="9487" width="2.81640625" style="14" customWidth="1"/>
    <col min="9488" max="9728" width="8.54296875" style="14"/>
    <col min="9729" max="9731" width="2.81640625" style="14" customWidth="1"/>
    <col min="9732" max="9740" width="8.54296875" style="14" customWidth="1"/>
    <col min="9741" max="9743" width="2.81640625" style="14" customWidth="1"/>
    <col min="9744" max="9984" width="8.54296875" style="14"/>
    <col min="9985" max="9987" width="2.81640625" style="14" customWidth="1"/>
    <col min="9988" max="9996" width="8.54296875" style="14" customWidth="1"/>
    <col min="9997" max="9999" width="2.81640625" style="14" customWidth="1"/>
    <col min="10000" max="10240" width="8.54296875" style="14"/>
    <col min="10241" max="10243" width="2.81640625" style="14" customWidth="1"/>
    <col min="10244" max="10252" width="8.54296875" style="14" customWidth="1"/>
    <col min="10253" max="10255" width="2.81640625" style="14" customWidth="1"/>
    <col min="10256" max="10496" width="8.54296875" style="14"/>
    <col min="10497" max="10499" width="2.81640625" style="14" customWidth="1"/>
    <col min="10500" max="10508" width="8.54296875" style="14" customWidth="1"/>
    <col min="10509" max="10511" width="2.81640625" style="14" customWidth="1"/>
    <col min="10512" max="10752" width="8.54296875" style="14"/>
    <col min="10753" max="10755" width="2.81640625" style="14" customWidth="1"/>
    <col min="10756" max="10764" width="8.54296875" style="14" customWidth="1"/>
    <col min="10765" max="10767" width="2.81640625" style="14" customWidth="1"/>
    <col min="10768" max="11008" width="8.54296875" style="14"/>
    <col min="11009" max="11011" width="2.81640625" style="14" customWidth="1"/>
    <col min="11012" max="11020" width="8.54296875" style="14" customWidth="1"/>
    <col min="11021" max="11023" width="2.81640625" style="14" customWidth="1"/>
    <col min="11024" max="11264" width="8.54296875" style="14"/>
    <col min="11265" max="11267" width="2.81640625" style="14" customWidth="1"/>
    <col min="11268" max="11276" width="8.54296875" style="14" customWidth="1"/>
    <col min="11277" max="11279" width="2.81640625" style="14" customWidth="1"/>
    <col min="11280" max="11520" width="8.54296875" style="14"/>
    <col min="11521" max="11523" width="2.81640625" style="14" customWidth="1"/>
    <col min="11524" max="11532" width="8.54296875" style="14" customWidth="1"/>
    <col min="11533" max="11535" width="2.81640625" style="14" customWidth="1"/>
    <col min="11536" max="11776" width="8.54296875" style="14"/>
    <col min="11777" max="11779" width="2.81640625" style="14" customWidth="1"/>
    <col min="11780" max="11788" width="8.54296875" style="14" customWidth="1"/>
    <col min="11789" max="11791" width="2.81640625" style="14" customWidth="1"/>
    <col min="11792" max="12032" width="8.54296875" style="14"/>
    <col min="12033" max="12035" width="2.81640625" style="14" customWidth="1"/>
    <col min="12036" max="12044" width="8.54296875" style="14" customWidth="1"/>
    <col min="12045" max="12047" width="2.81640625" style="14" customWidth="1"/>
    <col min="12048" max="12288" width="8.54296875" style="14"/>
    <col min="12289" max="12291" width="2.81640625" style="14" customWidth="1"/>
    <col min="12292" max="12300" width="8.54296875" style="14" customWidth="1"/>
    <col min="12301" max="12303" width="2.81640625" style="14" customWidth="1"/>
    <col min="12304" max="12544" width="8.54296875" style="14"/>
    <col min="12545" max="12547" width="2.81640625" style="14" customWidth="1"/>
    <col min="12548" max="12556" width="8.54296875" style="14" customWidth="1"/>
    <col min="12557" max="12559" width="2.81640625" style="14" customWidth="1"/>
    <col min="12560" max="12800" width="8.54296875" style="14"/>
    <col min="12801" max="12803" width="2.81640625" style="14" customWidth="1"/>
    <col min="12804" max="12812" width="8.54296875" style="14" customWidth="1"/>
    <col min="12813" max="12815" width="2.81640625" style="14" customWidth="1"/>
    <col min="12816" max="13056" width="8.54296875" style="14"/>
    <col min="13057" max="13059" width="2.81640625" style="14" customWidth="1"/>
    <col min="13060" max="13068" width="8.54296875" style="14" customWidth="1"/>
    <col min="13069" max="13071" width="2.81640625" style="14" customWidth="1"/>
    <col min="13072" max="13312" width="8.54296875" style="14"/>
    <col min="13313" max="13315" width="2.81640625" style="14" customWidth="1"/>
    <col min="13316" max="13324" width="8.54296875" style="14" customWidth="1"/>
    <col min="13325" max="13327" width="2.81640625" style="14" customWidth="1"/>
    <col min="13328" max="13568" width="8.54296875" style="14"/>
    <col min="13569" max="13571" width="2.81640625" style="14" customWidth="1"/>
    <col min="13572" max="13580" width="8.54296875" style="14" customWidth="1"/>
    <col min="13581" max="13583" width="2.81640625" style="14" customWidth="1"/>
    <col min="13584" max="13824" width="8.54296875" style="14"/>
    <col min="13825" max="13827" width="2.81640625" style="14" customWidth="1"/>
    <col min="13828" max="13836" width="8.54296875" style="14" customWidth="1"/>
    <col min="13837" max="13839" width="2.81640625" style="14" customWidth="1"/>
    <col min="13840" max="14080" width="8.54296875" style="14"/>
    <col min="14081" max="14083" width="2.81640625" style="14" customWidth="1"/>
    <col min="14084" max="14092" width="8.54296875" style="14" customWidth="1"/>
    <col min="14093" max="14095" width="2.81640625" style="14" customWidth="1"/>
    <col min="14096" max="14336" width="8.54296875" style="14"/>
    <col min="14337" max="14339" width="2.81640625" style="14" customWidth="1"/>
    <col min="14340" max="14348" width="8.54296875" style="14" customWidth="1"/>
    <col min="14349" max="14351" width="2.81640625" style="14" customWidth="1"/>
    <col min="14352" max="14592" width="8.54296875" style="14"/>
    <col min="14593" max="14595" width="2.81640625" style="14" customWidth="1"/>
    <col min="14596" max="14604" width="8.54296875" style="14" customWidth="1"/>
    <col min="14605" max="14607" width="2.81640625" style="14" customWidth="1"/>
    <col min="14608" max="14848" width="8.54296875" style="14"/>
    <col min="14849" max="14851" width="2.81640625" style="14" customWidth="1"/>
    <col min="14852" max="14860" width="8.54296875" style="14" customWidth="1"/>
    <col min="14861" max="14863" width="2.81640625" style="14" customWidth="1"/>
    <col min="14864" max="15104" width="8.54296875" style="14"/>
    <col min="15105" max="15107" width="2.81640625" style="14" customWidth="1"/>
    <col min="15108" max="15116" width="8.54296875" style="14" customWidth="1"/>
    <col min="15117" max="15119" width="2.81640625" style="14" customWidth="1"/>
    <col min="15120" max="15360" width="8.54296875" style="14"/>
    <col min="15361" max="15363" width="2.81640625" style="14" customWidth="1"/>
    <col min="15364" max="15372" width="8.54296875" style="14" customWidth="1"/>
    <col min="15373" max="15375" width="2.81640625" style="14" customWidth="1"/>
    <col min="15376" max="15616" width="8.54296875" style="14"/>
    <col min="15617" max="15619" width="2.81640625" style="14" customWidth="1"/>
    <col min="15620" max="15628" width="8.54296875" style="14" customWidth="1"/>
    <col min="15629" max="15631" width="2.81640625" style="14" customWidth="1"/>
    <col min="15632" max="15872" width="8.54296875" style="14"/>
    <col min="15873" max="15875" width="2.81640625" style="14" customWidth="1"/>
    <col min="15876" max="15884" width="8.54296875" style="14" customWidth="1"/>
    <col min="15885" max="15887" width="2.81640625" style="14" customWidth="1"/>
    <col min="15888" max="16128" width="8.54296875" style="14"/>
    <col min="16129" max="16131" width="2.81640625" style="14" customWidth="1"/>
    <col min="16132" max="16140" width="8.54296875" style="14" customWidth="1"/>
    <col min="16141" max="16143" width="2.81640625" style="14" customWidth="1"/>
    <col min="16144" max="16384" width="8.54296875" style="14"/>
  </cols>
  <sheetData>
    <row r="1" spans="1:24" ht="13.5" customHeight="1">
      <c r="A1" s="126" t="s">
        <v>100</v>
      </c>
      <c r="B1" s="127" t="s">
        <v>101</v>
      </c>
      <c r="C1" s="128"/>
      <c r="D1" s="128"/>
      <c r="J1" s="160"/>
    </row>
    <row r="3" spans="1:24" ht="13.5" customHeight="1">
      <c r="B3" s="3"/>
      <c r="C3" s="5"/>
      <c r="D3" s="6"/>
      <c r="E3" s="6"/>
      <c r="F3" s="6"/>
      <c r="G3" s="6"/>
      <c r="H3" s="6"/>
      <c r="I3" s="6"/>
      <c r="J3" s="6"/>
      <c r="K3" s="6"/>
      <c r="L3" s="8"/>
      <c r="N3" s="3"/>
      <c r="O3" s="5"/>
      <c r="P3" s="6"/>
      <c r="Q3" s="6"/>
      <c r="R3" s="6"/>
      <c r="S3" s="6"/>
      <c r="T3" s="6"/>
      <c r="U3" s="6"/>
      <c r="V3" s="6"/>
      <c r="W3" s="6"/>
      <c r="X3" s="8"/>
    </row>
    <row r="4" spans="1:24" ht="13.5" customHeight="1">
      <c r="B4" s="13"/>
      <c r="C4" s="11" t="s">
        <v>14</v>
      </c>
      <c r="D4" s="15"/>
      <c r="E4" s="15"/>
      <c r="F4" s="15"/>
      <c r="G4" s="15"/>
      <c r="H4" s="15"/>
      <c r="I4" s="15"/>
      <c r="J4" s="15"/>
      <c r="K4" s="15"/>
      <c r="L4" s="9"/>
      <c r="N4" s="13"/>
      <c r="O4" s="11" t="s">
        <v>16</v>
      </c>
      <c r="P4" s="15"/>
      <c r="Q4" s="15"/>
      <c r="R4" s="15"/>
      <c r="S4" s="15"/>
      <c r="T4" s="15"/>
      <c r="U4" s="15"/>
      <c r="V4" s="15"/>
      <c r="W4" s="15"/>
      <c r="X4" s="9"/>
    </row>
    <row r="5" spans="1:24" ht="13.5" customHeight="1">
      <c r="B5" s="13"/>
      <c r="C5" s="15"/>
      <c r="D5" s="15"/>
      <c r="E5" s="15"/>
      <c r="F5" s="15"/>
      <c r="G5" s="15"/>
      <c r="H5" s="15"/>
      <c r="I5" s="15" t="s">
        <v>94</v>
      </c>
      <c r="J5" s="15"/>
      <c r="K5" s="15"/>
      <c r="L5" s="9"/>
      <c r="N5" s="13"/>
      <c r="O5" s="15"/>
      <c r="P5" s="15"/>
      <c r="Q5" s="15"/>
      <c r="R5" s="15"/>
      <c r="S5" s="15"/>
      <c r="T5" s="15"/>
      <c r="U5" s="15"/>
      <c r="V5" s="15"/>
      <c r="W5" s="15"/>
      <c r="X5" s="9"/>
    </row>
    <row r="6" spans="1:24" ht="13.5" customHeight="1">
      <c r="B6" s="13"/>
      <c r="C6" s="15"/>
      <c r="D6" s="15" t="s">
        <v>15</v>
      </c>
      <c r="E6" s="15"/>
      <c r="F6" s="15"/>
      <c r="G6" s="15"/>
      <c r="H6" s="15"/>
      <c r="I6" s="15"/>
      <c r="J6" s="15"/>
      <c r="K6" s="15"/>
      <c r="L6" s="9"/>
      <c r="N6" s="13"/>
      <c r="O6" s="12"/>
      <c r="P6" s="12" t="s">
        <v>146</v>
      </c>
      <c r="Q6" s="15"/>
      <c r="R6" s="15"/>
      <c r="S6" s="15"/>
      <c r="T6" s="15"/>
      <c r="U6" s="15"/>
      <c r="V6" s="15"/>
      <c r="W6" s="15"/>
      <c r="X6" s="9"/>
    </row>
    <row r="7" spans="1:24" s="24" customFormat="1" ht="13.5" customHeight="1">
      <c r="B7" s="32"/>
      <c r="C7" s="176"/>
      <c r="D7" s="176"/>
      <c r="E7" s="176"/>
      <c r="F7" s="176"/>
      <c r="G7" s="176"/>
      <c r="H7" s="176"/>
      <c r="I7" s="176"/>
      <c r="J7" s="176"/>
      <c r="K7" s="176"/>
      <c r="L7" s="177"/>
      <c r="N7" s="32"/>
      <c r="O7" s="31"/>
      <c r="P7" s="31"/>
      <c r="Q7" s="25"/>
      <c r="R7" s="25"/>
      <c r="S7" s="25"/>
      <c r="T7" s="25"/>
      <c r="U7" s="25"/>
      <c r="V7" s="25"/>
      <c r="W7" s="25"/>
      <c r="X7" s="29"/>
    </row>
    <row r="8" spans="1:24" ht="13.5" customHeight="1">
      <c r="B8" s="32"/>
      <c r="C8" s="176"/>
      <c r="D8" s="176"/>
      <c r="E8" s="176"/>
      <c r="F8" s="176"/>
      <c r="G8" s="176"/>
      <c r="H8" s="176"/>
      <c r="I8" s="176"/>
      <c r="J8" s="176"/>
      <c r="K8" s="176"/>
      <c r="L8" s="177"/>
      <c r="N8" s="13"/>
      <c r="O8" s="15"/>
      <c r="P8" s="15"/>
      <c r="Q8" s="15"/>
      <c r="R8" s="15"/>
      <c r="S8" s="15"/>
      <c r="T8" s="15"/>
      <c r="U8" s="15"/>
      <c r="V8" s="15"/>
      <c r="W8" s="15"/>
      <c r="X8" s="9"/>
    </row>
    <row r="9" spans="1:24" ht="13.5" customHeight="1">
      <c r="B9" s="13"/>
      <c r="C9" s="11" t="s">
        <v>2</v>
      </c>
      <c r="D9" s="15"/>
      <c r="E9" s="15"/>
      <c r="F9" s="15"/>
      <c r="G9" s="15"/>
      <c r="H9" s="15"/>
      <c r="I9" s="15"/>
      <c r="J9" s="15"/>
      <c r="K9" s="15"/>
      <c r="L9" s="9"/>
      <c r="N9" s="13"/>
      <c r="O9" s="15"/>
      <c r="P9" s="15"/>
      <c r="Q9" s="15"/>
      <c r="R9" s="15"/>
      <c r="S9" s="15"/>
      <c r="T9" s="15"/>
      <c r="U9" s="15"/>
      <c r="V9" s="15"/>
      <c r="W9" s="15"/>
      <c r="X9" s="9"/>
    </row>
    <row r="10" spans="1:24" ht="13.5" customHeight="1">
      <c r="B10" s="13"/>
      <c r="C10" s="11"/>
      <c r="D10" s="15"/>
      <c r="E10" s="15"/>
      <c r="F10" s="15"/>
      <c r="G10" s="15"/>
      <c r="H10" s="15"/>
      <c r="I10" s="15"/>
      <c r="J10" s="15"/>
      <c r="K10" s="15"/>
      <c r="L10" s="9"/>
      <c r="N10" s="13"/>
      <c r="O10" s="15"/>
      <c r="P10" s="15"/>
      <c r="Q10" s="15"/>
      <c r="R10" s="15"/>
      <c r="S10" s="15"/>
      <c r="T10" s="15"/>
      <c r="U10" s="15"/>
      <c r="V10" s="15"/>
      <c r="W10" s="15"/>
      <c r="X10" s="9"/>
    </row>
    <row r="11" spans="1:24" ht="13.5" customHeight="1">
      <c r="B11" s="13"/>
      <c r="C11" s="11"/>
      <c r="D11" s="15" t="s">
        <v>17</v>
      </c>
      <c r="E11" s="15"/>
      <c r="F11" s="15"/>
      <c r="G11" s="15"/>
      <c r="H11" s="15"/>
      <c r="I11" s="15"/>
      <c r="J11" s="15"/>
      <c r="K11" s="15"/>
      <c r="L11" s="9"/>
      <c r="N11" s="13"/>
      <c r="O11" s="7"/>
      <c r="P11" s="15" t="s">
        <v>66</v>
      </c>
      <c r="Q11" s="7"/>
      <c r="R11" s="7"/>
      <c r="S11" s="7"/>
      <c r="T11" s="7"/>
      <c r="U11" s="7"/>
      <c r="V11" s="7"/>
      <c r="W11" s="7"/>
      <c r="X11" s="4"/>
    </row>
    <row r="12" spans="1:24" ht="13.5" customHeight="1">
      <c r="B12" s="13"/>
      <c r="C12" s="11"/>
      <c r="D12" s="15"/>
      <c r="E12" s="15"/>
      <c r="F12" s="15"/>
      <c r="G12" s="15"/>
      <c r="H12" s="15"/>
      <c r="I12" s="15"/>
      <c r="J12" s="15"/>
      <c r="K12" s="15"/>
      <c r="L12" s="9"/>
      <c r="N12" s="13"/>
      <c r="O12" s="7"/>
      <c r="P12" s="7"/>
      <c r="Q12" s="7"/>
      <c r="R12" s="7"/>
      <c r="S12" s="7"/>
      <c r="T12" s="7"/>
      <c r="U12" s="7"/>
      <c r="V12" s="7"/>
      <c r="W12" s="7"/>
      <c r="X12" s="4"/>
    </row>
    <row r="13" spans="1:24" ht="13.5" customHeight="1">
      <c r="B13" s="13"/>
      <c r="C13" s="11"/>
      <c r="D13" s="15"/>
      <c r="E13" s="15"/>
      <c r="F13" s="15"/>
      <c r="G13" s="15"/>
      <c r="H13" s="15"/>
      <c r="I13" s="15"/>
      <c r="J13" s="15"/>
      <c r="K13" s="15"/>
      <c r="L13" s="9"/>
      <c r="N13" s="13"/>
      <c r="O13" s="7"/>
      <c r="P13" s="7"/>
      <c r="Q13" s="7"/>
      <c r="R13" s="7"/>
      <c r="S13" s="7"/>
      <c r="T13" s="7"/>
      <c r="U13" s="7"/>
      <c r="V13" s="7"/>
      <c r="W13" s="7"/>
      <c r="X13" s="4"/>
    </row>
    <row r="14" spans="1:24" ht="13.5" customHeight="1">
      <c r="B14" s="13"/>
      <c r="C14" s="30" t="s">
        <v>122</v>
      </c>
      <c r="D14" s="25"/>
      <c r="E14" s="15"/>
      <c r="F14" s="15"/>
      <c r="G14" s="15"/>
      <c r="H14" s="15"/>
      <c r="I14" s="15"/>
      <c r="J14" s="15"/>
      <c r="K14" s="15"/>
      <c r="L14" s="9"/>
      <c r="N14" s="13"/>
      <c r="O14" s="7"/>
      <c r="P14" s="7"/>
      <c r="Q14" s="7"/>
      <c r="R14" s="7"/>
      <c r="S14" s="7"/>
      <c r="T14" s="7"/>
      <c r="U14" s="7"/>
      <c r="V14" s="7"/>
      <c r="W14" s="7"/>
      <c r="X14" s="4"/>
    </row>
    <row r="15" spans="1:24" ht="13.5" customHeight="1">
      <c r="B15" s="13"/>
      <c r="C15" s="25"/>
      <c r="D15" s="25"/>
      <c r="E15" s="15"/>
      <c r="F15" s="15"/>
      <c r="G15" s="15"/>
      <c r="H15" s="15"/>
      <c r="I15" s="15"/>
      <c r="J15" s="15"/>
      <c r="K15" s="15"/>
      <c r="L15" s="9"/>
      <c r="N15" s="13"/>
      <c r="O15" s="7"/>
      <c r="P15" s="7"/>
      <c r="Q15" s="7"/>
      <c r="R15" s="7"/>
      <c r="S15" s="7"/>
      <c r="T15" s="7"/>
      <c r="U15" s="7"/>
      <c r="V15" s="7"/>
      <c r="W15" s="7"/>
      <c r="X15" s="4"/>
    </row>
    <row r="16" spans="1:24" ht="13.5" customHeight="1">
      <c r="B16" s="13"/>
      <c r="C16" s="25"/>
      <c r="D16" s="25" t="s">
        <v>123</v>
      </c>
      <c r="E16" s="15"/>
      <c r="F16" s="15"/>
      <c r="G16" s="15"/>
      <c r="H16" s="15"/>
      <c r="I16" s="15"/>
      <c r="J16" s="15"/>
      <c r="K16" s="15"/>
      <c r="L16" s="9"/>
      <c r="N16" s="13"/>
      <c r="O16" s="7"/>
      <c r="P16" s="25"/>
      <c r="Q16" s="7"/>
      <c r="R16" s="7"/>
      <c r="S16" s="7"/>
      <c r="T16" s="7"/>
      <c r="U16" s="7"/>
      <c r="V16" s="7"/>
      <c r="W16" s="7"/>
      <c r="X16" s="4"/>
    </row>
    <row r="17" spans="2:24" ht="13.5" customHeight="1">
      <c r="B17" s="13"/>
      <c r="C17" s="11"/>
      <c r="D17" s="15"/>
      <c r="E17" s="15"/>
      <c r="F17" s="15"/>
      <c r="G17" s="15"/>
      <c r="H17" s="15"/>
      <c r="I17" s="15"/>
      <c r="J17" s="15"/>
      <c r="K17" s="15"/>
      <c r="L17" s="9"/>
      <c r="N17" s="13"/>
      <c r="O17" s="7"/>
      <c r="P17" s="25"/>
      <c r="Q17" s="7"/>
      <c r="R17" s="7"/>
      <c r="S17" s="7"/>
      <c r="T17" s="7"/>
      <c r="U17" s="7"/>
      <c r="V17" s="7"/>
      <c r="W17" s="7"/>
      <c r="X17" s="4"/>
    </row>
    <row r="18" spans="2:24" s="24" customFormat="1" ht="13.5" customHeight="1">
      <c r="B18" s="32"/>
      <c r="C18" s="30"/>
      <c r="D18" s="25"/>
      <c r="E18" s="25"/>
      <c r="F18" s="25"/>
      <c r="G18" s="25"/>
      <c r="H18" s="25"/>
      <c r="I18" s="25"/>
      <c r="J18" s="25"/>
      <c r="K18" s="25"/>
      <c r="L18" s="29"/>
      <c r="N18" s="32"/>
      <c r="O18" s="28"/>
      <c r="P18" s="25"/>
      <c r="Q18" s="28"/>
      <c r="R18" s="28"/>
      <c r="S18" s="28"/>
      <c r="T18" s="28"/>
      <c r="U18" s="28"/>
      <c r="V18" s="28"/>
      <c r="W18" s="28"/>
      <c r="X18" s="27"/>
    </row>
    <row r="19" spans="2:24" ht="13.5" customHeight="1">
      <c r="B19" s="13"/>
      <c r="C19" s="30" t="s">
        <v>18</v>
      </c>
      <c r="D19" s="15"/>
      <c r="E19" s="15"/>
      <c r="F19" s="15"/>
      <c r="G19" s="15"/>
      <c r="H19" s="15"/>
      <c r="I19" s="15"/>
      <c r="J19" s="15"/>
      <c r="K19" s="15"/>
      <c r="L19" s="9"/>
      <c r="N19" s="13"/>
      <c r="O19" s="7"/>
      <c r="P19" s="25"/>
      <c r="Q19" s="7"/>
      <c r="R19" s="7"/>
      <c r="S19" s="7"/>
      <c r="T19" s="7"/>
      <c r="U19" s="7"/>
      <c r="V19" s="7"/>
      <c r="W19" s="7"/>
      <c r="X19" s="4"/>
    </row>
    <row r="20" spans="2:24" ht="13.5" customHeight="1">
      <c r="B20" s="13"/>
      <c r="C20" s="11"/>
      <c r="D20" s="15"/>
      <c r="E20" s="15"/>
      <c r="F20" s="15"/>
      <c r="G20" s="15"/>
      <c r="H20" s="15"/>
      <c r="I20" s="15"/>
      <c r="J20" s="15"/>
      <c r="K20" s="15"/>
      <c r="L20" s="9"/>
      <c r="N20" s="13"/>
      <c r="O20" s="7"/>
      <c r="P20" s="25"/>
      <c r="Q20" s="7"/>
      <c r="R20" s="7"/>
      <c r="S20" s="7"/>
      <c r="T20" s="7"/>
      <c r="U20" s="7"/>
      <c r="V20" s="7"/>
      <c r="W20" s="7"/>
      <c r="X20" s="4"/>
    </row>
    <row r="21" spans="2:24" s="24" customFormat="1" ht="13.5" customHeight="1">
      <c r="B21" s="32"/>
      <c r="C21" s="30"/>
      <c r="D21" s="174" t="s">
        <v>29</v>
      </c>
      <c r="E21" s="174"/>
      <c r="F21" s="174"/>
      <c r="G21" s="174"/>
      <c r="H21" s="174"/>
      <c r="I21" s="174"/>
      <c r="J21" s="174"/>
      <c r="K21" s="174"/>
      <c r="L21" s="29"/>
      <c r="N21" s="32"/>
      <c r="O21" s="28"/>
      <c r="P21" s="25"/>
      <c r="Q21" s="28"/>
      <c r="R21" s="28"/>
      <c r="S21" s="28"/>
      <c r="T21" s="28"/>
      <c r="U21" s="28"/>
      <c r="V21" s="28"/>
      <c r="W21" s="28"/>
      <c r="X21" s="27"/>
    </row>
    <row r="22" spans="2:24" s="24" customFormat="1" ht="13.5" customHeight="1">
      <c r="B22" s="32"/>
      <c r="C22" s="30"/>
      <c r="D22" s="174"/>
      <c r="E22" s="174"/>
      <c r="F22" s="174"/>
      <c r="G22" s="174"/>
      <c r="H22" s="174"/>
      <c r="I22" s="174"/>
      <c r="J22" s="174"/>
      <c r="K22" s="174"/>
      <c r="L22" s="29"/>
      <c r="N22" s="32"/>
      <c r="O22" s="28"/>
      <c r="P22" s="25"/>
      <c r="Q22" s="28"/>
      <c r="R22" s="28"/>
      <c r="S22" s="28"/>
      <c r="T22" s="28"/>
      <c r="U22" s="28"/>
      <c r="V22" s="28"/>
      <c r="W22" s="28"/>
      <c r="X22" s="27"/>
    </row>
    <row r="23" spans="2:24" s="24" customFormat="1" ht="13.5" customHeight="1">
      <c r="B23" s="32"/>
      <c r="C23" s="30"/>
      <c r="D23" s="174" t="s">
        <v>31</v>
      </c>
      <c r="E23" s="174"/>
      <c r="F23" s="174"/>
      <c r="G23" s="174"/>
      <c r="H23" s="174"/>
      <c r="I23" s="174"/>
      <c r="J23" s="174"/>
      <c r="K23" s="174"/>
      <c r="L23" s="29"/>
      <c r="N23" s="32"/>
      <c r="O23" s="28"/>
      <c r="P23" s="25"/>
      <c r="Q23" s="28"/>
      <c r="R23" s="28"/>
      <c r="S23" s="28"/>
      <c r="T23" s="28"/>
      <c r="U23" s="28"/>
      <c r="V23" s="28"/>
      <c r="W23" s="28"/>
      <c r="X23" s="27"/>
    </row>
    <row r="24" spans="2:24" s="24" customFormat="1" ht="13.5" customHeight="1">
      <c r="B24" s="32"/>
      <c r="C24" s="30"/>
      <c r="D24" s="174"/>
      <c r="E24" s="174"/>
      <c r="F24" s="174"/>
      <c r="G24" s="174"/>
      <c r="H24" s="174"/>
      <c r="I24" s="174"/>
      <c r="J24" s="174"/>
      <c r="K24" s="174"/>
      <c r="L24" s="29"/>
      <c r="N24" s="32"/>
      <c r="O24" s="28"/>
      <c r="P24" s="25"/>
      <c r="Q24" s="28"/>
      <c r="R24" s="28"/>
      <c r="S24" s="28"/>
      <c r="T24" s="28"/>
      <c r="U24" s="28"/>
      <c r="V24" s="28"/>
      <c r="W24" s="28"/>
      <c r="X24" s="27"/>
    </row>
    <row r="25" spans="2:24" s="24" customFormat="1" ht="13.5" customHeight="1">
      <c r="B25" s="32"/>
      <c r="C25" s="30"/>
      <c r="D25" s="20"/>
      <c r="E25" s="20"/>
      <c r="F25" s="20"/>
      <c r="G25" s="20"/>
      <c r="H25" s="20"/>
      <c r="I25" s="20"/>
      <c r="J25" s="20"/>
      <c r="K25" s="20"/>
      <c r="L25" s="29"/>
      <c r="N25" s="32"/>
      <c r="O25" s="28"/>
      <c r="P25" s="25"/>
      <c r="Q25" s="28"/>
      <c r="R25" s="28"/>
      <c r="S25" s="28"/>
      <c r="T25" s="28"/>
      <c r="U25" s="28"/>
      <c r="V25" s="28"/>
      <c r="W25" s="28"/>
      <c r="X25" s="27"/>
    </row>
    <row r="26" spans="2:24" s="24" customFormat="1" ht="13.5" customHeight="1">
      <c r="B26" s="32"/>
      <c r="C26" s="30"/>
      <c r="D26" s="25" t="s">
        <v>32</v>
      </c>
      <c r="E26" s="25"/>
      <c r="F26" s="25"/>
      <c r="G26" s="25"/>
      <c r="H26" s="25"/>
      <c r="I26" s="25"/>
      <c r="J26" s="25"/>
      <c r="K26" s="25"/>
      <c r="L26" s="29"/>
      <c r="N26" s="32"/>
      <c r="O26" s="28"/>
      <c r="P26" s="25"/>
      <c r="Q26" s="28"/>
      <c r="R26" s="28"/>
      <c r="S26" s="28"/>
      <c r="T26" s="28"/>
      <c r="U26" s="28"/>
      <c r="V26" s="28"/>
      <c r="W26" s="28"/>
      <c r="X26" s="27"/>
    </row>
    <row r="27" spans="2:24" ht="13.5" customHeight="1">
      <c r="B27" s="13"/>
      <c r="C27" s="11"/>
      <c r="D27" s="22" t="s">
        <v>19</v>
      </c>
      <c r="E27" s="15"/>
      <c r="F27" s="15"/>
      <c r="G27" s="15"/>
      <c r="H27" s="15"/>
      <c r="I27" s="15"/>
      <c r="J27" s="15"/>
      <c r="K27" s="15"/>
      <c r="L27" s="9"/>
      <c r="N27" s="13"/>
      <c r="O27" s="7"/>
      <c r="P27" s="25"/>
      <c r="Q27" s="7"/>
      <c r="R27" s="7"/>
      <c r="S27" s="7"/>
      <c r="T27" s="7"/>
      <c r="U27" s="7"/>
      <c r="V27" s="7"/>
      <c r="W27" s="7"/>
      <c r="X27" s="4"/>
    </row>
    <row r="28" spans="2:24" ht="13.5" customHeight="1">
      <c r="B28" s="13"/>
      <c r="C28" s="11"/>
      <c r="D28" s="22" t="s">
        <v>127</v>
      </c>
      <c r="E28" s="15"/>
      <c r="F28" s="15"/>
      <c r="G28" s="15"/>
      <c r="H28" s="15"/>
      <c r="I28" s="15"/>
      <c r="J28" s="15"/>
      <c r="K28" s="15"/>
      <c r="L28" s="9"/>
      <c r="N28" s="13"/>
      <c r="O28" s="7"/>
      <c r="P28" s="25"/>
      <c r="Q28" s="7"/>
      <c r="R28" s="7"/>
      <c r="S28" s="7"/>
      <c r="T28" s="7"/>
      <c r="U28" s="7"/>
      <c r="V28" s="7"/>
      <c r="W28" s="7"/>
      <c r="X28" s="4"/>
    </row>
    <row r="29" spans="2:24" ht="13.5" customHeight="1">
      <c r="B29" s="13"/>
      <c r="C29" s="11"/>
      <c r="D29" s="22" t="s">
        <v>33</v>
      </c>
      <c r="E29" s="15"/>
      <c r="F29" s="15"/>
      <c r="G29" s="15"/>
      <c r="H29" s="15"/>
      <c r="I29" s="15"/>
      <c r="J29" s="15"/>
      <c r="K29" s="15"/>
      <c r="L29" s="9"/>
      <c r="N29" s="13"/>
      <c r="O29" s="7"/>
      <c r="P29" s="25" t="s">
        <v>20</v>
      </c>
      <c r="Q29" s="7"/>
      <c r="R29" s="7"/>
      <c r="S29" s="7"/>
      <c r="T29" s="7"/>
      <c r="U29" s="7"/>
      <c r="V29" s="7"/>
      <c r="W29" s="7"/>
      <c r="X29" s="4"/>
    </row>
    <row r="30" spans="2:24" ht="13.5" customHeight="1">
      <c r="B30" s="13"/>
      <c r="C30" s="11"/>
      <c r="D30" s="22" t="s">
        <v>40</v>
      </c>
      <c r="E30" s="15"/>
      <c r="F30" s="15"/>
      <c r="G30" s="15"/>
      <c r="H30" s="15"/>
      <c r="I30" s="15"/>
      <c r="J30" s="15"/>
      <c r="K30" s="15"/>
      <c r="L30" s="9"/>
      <c r="N30" s="13"/>
      <c r="O30" s="7"/>
      <c r="P30" s="25"/>
      <c r="Q30" s="7"/>
      <c r="R30" s="7"/>
      <c r="S30" s="7"/>
      <c r="T30" s="7"/>
      <c r="U30" s="7"/>
      <c r="V30" s="7"/>
      <c r="W30" s="7"/>
      <c r="X30" s="4"/>
    </row>
    <row r="31" spans="2:24" ht="13.5" customHeight="1">
      <c r="B31" s="13"/>
      <c r="C31" s="11"/>
      <c r="D31" s="15"/>
      <c r="E31" s="15"/>
      <c r="F31" s="15"/>
      <c r="G31" s="15"/>
      <c r="H31" s="15"/>
      <c r="I31" s="15"/>
      <c r="J31" s="15"/>
      <c r="K31" s="15"/>
      <c r="L31" s="9"/>
      <c r="N31" s="13"/>
      <c r="O31" s="7"/>
      <c r="P31" s="25"/>
      <c r="Q31" s="7"/>
      <c r="R31" s="7"/>
      <c r="S31" s="7"/>
      <c r="T31" s="7"/>
      <c r="U31" s="7"/>
      <c r="V31" s="7"/>
      <c r="W31" s="7"/>
      <c r="X31" s="4"/>
    </row>
    <row r="32" spans="2:24" s="24" customFormat="1" ht="13.5" customHeight="1">
      <c r="B32" s="32"/>
      <c r="C32" s="30"/>
      <c r="D32" s="175" t="s">
        <v>30</v>
      </c>
      <c r="E32" s="175"/>
      <c r="F32" s="175"/>
      <c r="G32" s="175"/>
      <c r="H32" s="175"/>
      <c r="I32" s="175"/>
      <c r="J32" s="175"/>
      <c r="K32" s="175"/>
      <c r="L32" s="29"/>
      <c r="N32" s="32"/>
      <c r="O32" s="28"/>
      <c r="P32" s="25"/>
      <c r="Q32" s="28"/>
      <c r="R32" s="28"/>
      <c r="S32" s="28"/>
      <c r="T32" s="28"/>
      <c r="U32" s="28"/>
      <c r="V32" s="28"/>
      <c r="W32" s="28"/>
      <c r="X32" s="27"/>
    </row>
    <row r="33" spans="2:24" s="24" customFormat="1" ht="13.5" customHeight="1">
      <c r="B33" s="32"/>
      <c r="C33" s="30"/>
      <c r="D33" s="175"/>
      <c r="E33" s="175"/>
      <c r="F33" s="175"/>
      <c r="G33" s="175"/>
      <c r="H33" s="175"/>
      <c r="I33" s="175"/>
      <c r="J33" s="175"/>
      <c r="K33" s="175"/>
      <c r="L33" s="29"/>
      <c r="N33" s="32"/>
      <c r="O33" s="28"/>
      <c r="P33" s="25"/>
      <c r="Q33" s="28"/>
      <c r="R33" s="28"/>
      <c r="S33" s="28"/>
      <c r="T33" s="28"/>
      <c r="U33" s="28"/>
      <c r="V33" s="28"/>
      <c r="W33" s="28"/>
      <c r="X33" s="27"/>
    </row>
    <row r="34" spans="2:24" s="24" customFormat="1" ht="13.5" customHeight="1">
      <c r="B34" s="32"/>
      <c r="C34" s="30"/>
      <c r="D34" s="26"/>
      <c r="E34" s="26"/>
      <c r="F34" s="26"/>
      <c r="G34" s="26"/>
      <c r="H34" s="26"/>
      <c r="I34" s="26"/>
      <c r="J34" s="26"/>
      <c r="K34" s="26"/>
      <c r="L34" s="29"/>
      <c r="N34" s="32"/>
      <c r="O34" s="28"/>
      <c r="P34" s="25"/>
      <c r="Q34" s="28"/>
      <c r="R34" s="28"/>
      <c r="S34" s="28"/>
      <c r="T34" s="28"/>
      <c r="U34" s="28"/>
      <c r="V34" s="28"/>
      <c r="W34" s="28"/>
      <c r="X34" s="27"/>
    </row>
    <row r="35" spans="2:24" s="24" customFormat="1" ht="13.5" customHeight="1">
      <c r="B35" s="32"/>
      <c r="C35" s="30"/>
      <c r="D35" s="25"/>
      <c r="E35" s="25"/>
      <c r="F35" s="25"/>
      <c r="G35" s="25"/>
      <c r="H35" s="25"/>
      <c r="I35" s="25"/>
      <c r="J35" s="25"/>
      <c r="K35" s="25"/>
      <c r="L35" s="29"/>
      <c r="N35" s="32"/>
      <c r="O35" s="28"/>
      <c r="P35" s="25"/>
      <c r="Q35" s="28"/>
      <c r="R35" s="28"/>
      <c r="S35" s="28"/>
      <c r="T35" s="28"/>
      <c r="U35" s="28"/>
      <c r="V35" s="28"/>
      <c r="W35" s="28"/>
      <c r="X35" s="27"/>
    </row>
    <row r="36" spans="2:24" s="24" customFormat="1" ht="13.5" customHeight="1">
      <c r="B36" s="32"/>
      <c r="C36" s="23" t="s">
        <v>28</v>
      </c>
      <c r="D36" s="25"/>
      <c r="E36" s="25"/>
      <c r="F36" s="25"/>
      <c r="G36" s="25"/>
      <c r="H36" s="25"/>
      <c r="I36" s="25"/>
      <c r="J36" s="25"/>
      <c r="K36" s="25"/>
      <c r="L36" s="29"/>
      <c r="N36" s="32"/>
      <c r="O36" s="28"/>
      <c r="P36" s="25"/>
      <c r="Q36" s="28"/>
      <c r="R36" s="28"/>
      <c r="S36" s="28"/>
      <c r="T36" s="28"/>
      <c r="U36" s="28"/>
      <c r="V36" s="28"/>
      <c r="W36" s="28"/>
      <c r="X36" s="27"/>
    </row>
    <row r="37" spans="2:24" s="24" customFormat="1" ht="13.5" customHeight="1">
      <c r="B37" s="32"/>
      <c r="C37" s="30"/>
      <c r="D37" s="25"/>
      <c r="E37" s="25"/>
      <c r="F37" s="25"/>
      <c r="G37" s="25"/>
      <c r="H37" s="25"/>
      <c r="I37" s="25"/>
      <c r="J37" s="25"/>
      <c r="K37" s="25"/>
      <c r="L37" s="29"/>
      <c r="N37" s="32"/>
      <c r="O37" s="28"/>
      <c r="P37" s="25"/>
      <c r="Q37" s="28"/>
      <c r="R37" s="28"/>
      <c r="S37" s="28"/>
      <c r="T37" s="28"/>
      <c r="U37" s="28"/>
      <c r="V37" s="28"/>
      <c r="W37" s="28"/>
      <c r="X37" s="27"/>
    </row>
    <row r="38" spans="2:24" s="24" customFormat="1" ht="13.5" customHeight="1">
      <c r="B38" s="32"/>
      <c r="C38" s="30"/>
      <c r="D38" s="25" t="s">
        <v>23</v>
      </c>
      <c r="E38" s="25"/>
      <c r="F38" s="25"/>
      <c r="G38" s="25"/>
      <c r="H38" s="25"/>
      <c r="I38" s="25"/>
      <c r="J38" s="25"/>
      <c r="K38" s="25"/>
      <c r="L38" s="29"/>
      <c r="N38" s="32"/>
      <c r="O38" s="28"/>
      <c r="P38" s="25"/>
      <c r="Q38" s="28"/>
      <c r="R38" s="28"/>
      <c r="S38" s="28"/>
      <c r="T38" s="28"/>
      <c r="U38" s="28"/>
      <c r="V38" s="28"/>
      <c r="W38" s="28"/>
      <c r="X38" s="27"/>
    </row>
    <row r="39" spans="2:24" s="24" customFormat="1" ht="13.5" customHeight="1">
      <c r="B39" s="32"/>
      <c r="C39" s="30"/>
      <c r="D39" s="25" t="s">
        <v>22</v>
      </c>
      <c r="E39" s="25"/>
      <c r="F39" s="25"/>
      <c r="G39" s="25"/>
      <c r="H39" s="25"/>
      <c r="I39" s="25"/>
      <c r="J39" s="25"/>
      <c r="K39" s="25"/>
      <c r="L39" s="29"/>
      <c r="N39" s="32"/>
      <c r="O39" s="28"/>
      <c r="P39" s="25"/>
      <c r="Q39" s="28"/>
      <c r="R39" s="28"/>
      <c r="S39" s="28"/>
      <c r="T39" s="28"/>
      <c r="U39" s="28"/>
      <c r="V39" s="28"/>
      <c r="W39" s="28"/>
      <c r="X39" s="27"/>
    </row>
    <row r="40" spans="2:24" s="24" customFormat="1" ht="13.5" customHeight="1">
      <c r="B40" s="32"/>
      <c r="C40" s="30"/>
      <c r="D40" s="25" t="s">
        <v>24</v>
      </c>
      <c r="E40" s="25"/>
      <c r="F40" s="25"/>
      <c r="G40" s="25"/>
      <c r="H40" s="25"/>
      <c r="I40" s="25"/>
      <c r="J40" s="25"/>
      <c r="K40" s="25"/>
      <c r="L40" s="29"/>
      <c r="N40" s="32"/>
      <c r="O40" s="28"/>
      <c r="P40" s="25"/>
      <c r="Q40" s="28"/>
      <c r="R40" s="28"/>
      <c r="S40" s="28"/>
      <c r="T40" s="28"/>
      <c r="U40" s="28"/>
      <c r="V40" s="28"/>
      <c r="W40" s="28"/>
      <c r="X40" s="27"/>
    </row>
    <row r="41" spans="2:24" s="24" customFormat="1" ht="13.5" customHeight="1">
      <c r="B41" s="32"/>
      <c r="C41" s="30"/>
      <c r="D41" s="25"/>
      <c r="E41" s="25"/>
      <c r="F41" s="25"/>
      <c r="G41" s="25"/>
      <c r="H41" s="25"/>
      <c r="I41" s="25"/>
      <c r="J41" s="25"/>
      <c r="K41" s="25"/>
      <c r="L41" s="29"/>
      <c r="N41" s="32"/>
      <c r="O41" s="28"/>
      <c r="P41" s="25"/>
      <c r="Q41" s="28"/>
      <c r="R41" s="28"/>
      <c r="S41" s="28"/>
      <c r="T41" s="28"/>
      <c r="U41" s="28"/>
      <c r="V41" s="28"/>
      <c r="W41" s="28"/>
      <c r="X41" s="27"/>
    </row>
    <row r="42" spans="2:24" ht="13.5" customHeight="1">
      <c r="B42" s="13"/>
      <c r="C42" s="11"/>
      <c r="D42" s="15"/>
      <c r="E42" s="15"/>
      <c r="F42" s="15"/>
      <c r="G42" s="15"/>
      <c r="H42" s="15"/>
      <c r="I42" s="15"/>
      <c r="J42" s="15"/>
      <c r="K42" s="15"/>
      <c r="L42" s="9"/>
      <c r="N42" s="13"/>
      <c r="O42" s="7"/>
      <c r="P42" s="25"/>
      <c r="Q42" s="7"/>
      <c r="R42" s="7"/>
      <c r="S42" s="7"/>
      <c r="T42" s="7"/>
      <c r="U42" s="7"/>
      <c r="V42" s="7"/>
      <c r="W42" s="7"/>
      <c r="X42" s="4"/>
    </row>
    <row r="43" spans="2:24" s="24" customFormat="1" ht="13.5" customHeight="1">
      <c r="B43" s="32"/>
      <c r="C43" s="30" t="s">
        <v>62</v>
      </c>
      <c r="D43" s="25"/>
      <c r="E43" s="25"/>
      <c r="F43" s="25"/>
      <c r="G43" s="25"/>
      <c r="H43" s="25"/>
      <c r="I43" s="25"/>
      <c r="J43" s="25"/>
      <c r="K43" s="25"/>
      <c r="L43" s="29"/>
      <c r="N43" s="32"/>
      <c r="O43" s="28"/>
      <c r="P43" s="25"/>
      <c r="Q43" s="28"/>
      <c r="R43" s="28"/>
      <c r="S43" s="28"/>
      <c r="T43" s="28"/>
      <c r="U43" s="28"/>
      <c r="V43" s="28"/>
      <c r="W43" s="28"/>
      <c r="X43" s="27"/>
    </row>
    <row r="44" spans="2:24" s="24" customFormat="1" ht="13.5" customHeight="1">
      <c r="B44" s="32"/>
      <c r="C44" s="30"/>
      <c r="D44" s="25"/>
      <c r="E44" s="25"/>
      <c r="F44" s="25"/>
      <c r="G44" s="25"/>
      <c r="H44" s="25"/>
      <c r="I44" s="25"/>
      <c r="J44" s="25"/>
      <c r="K44" s="25"/>
      <c r="L44" s="29"/>
      <c r="N44" s="32"/>
      <c r="O44" s="28"/>
      <c r="P44" s="25"/>
      <c r="Q44" s="28"/>
      <c r="R44" s="28"/>
      <c r="S44" s="28"/>
      <c r="T44" s="28"/>
      <c r="U44" s="28"/>
      <c r="V44" s="28"/>
      <c r="W44" s="28"/>
      <c r="X44" s="27"/>
    </row>
    <row r="45" spans="2:24" s="24" customFormat="1" ht="13.5" customHeight="1">
      <c r="B45" s="32"/>
      <c r="C45" s="30"/>
      <c r="D45" s="25" t="s">
        <v>124</v>
      </c>
      <c r="E45" s="25"/>
      <c r="F45" s="25"/>
      <c r="G45" s="25"/>
      <c r="H45" s="25"/>
      <c r="I45" s="25"/>
      <c r="J45" s="25"/>
      <c r="K45" s="25"/>
      <c r="L45" s="29"/>
      <c r="N45" s="32"/>
      <c r="O45" s="28"/>
      <c r="P45" s="25"/>
      <c r="Q45" s="28"/>
      <c r="R45" s="28"/>
      <c r="S45" s="28"/>
      <c r="T45" s="28"/>
      <c r="U45" s="28"/>
      <c r="V45" s="28"/>
      <c r="W45" s="28"/>
      <c r="X45" s="27"/>
    </row>
    <row r="46" spans="2:24" s="24" customFormat="1" ht="13.5" customHeight="1">
      <c r="B46" s="32"/>
      <c r="C46" s="30"/>
      <c r="D46" s="25" t="s">
        <v>41</v>
      </c>
      <c r="E46" s="25"/>
      <c r="F46" s="25"/>
      <c r="G46" s="25"/>
      <c r="H46" s="25"/>
      <c r="I46" s="25"/>
      <c r="J46" s="25"/>
      <c r="K46" s="25"/>
      <c r="L46" s="29"/>
      <c r="N46" s="32"/>
      <c r="O46" s="28"/>
      <c r="P46" s="25"/>
      <c r="Q46" s="28"/>
      <c r="R46" s="28"/>
      <c r="S46" s="28"/>
      <c r="T46" s="28"/>
      <c r="U46" s="28"/>
      <c r="V46" s="28"/>
      <c r="W46" s="28"/>
      <c r="X46" s="27"/>
    </row>
    <row r="47" spans="2:24" s="24" customFormat="1" ht="13.5" customHeight="1">
      <c r="B47" s="32"/>
      <c r="C47" s="30"/>
      <c r="D47" s="25" t="s">
        <v>42</v>
      </c>
      <c r="E47" s="25"/>
      <c r="F47" s="25"/>
      <c r="G47" s="25"/>
      <c r="H47" s="25"/>
      <c r="I47" s="25"/>
      <c r="J47" s="25"/>
      <c r="K47" s="25"/>
      <c r="L47" s="29"/>
      <c r="N47" s="32"/>
      <c r="O47" s="28"/>
      <c r="P47" s="25"/>
      <c r="Q47" s="28"/>
      <c r="R47" s="28"/>
      <c r="S47" s="28"/>
      <c r="T47" s="28"/>
      <c r="U47" s="28"/>
      <c r="V47" s="28"/>
      <c r="W47" s="28"/>
      <c r="X47" s="27"/>
    </row>
    <row r="48" spans="2:24" s="24" customFormat="1" ht="13.5" customHeight="1">
      <c r="B48" s="32"/>
      <c r="C48" s="30"/>
      <c r="D48" s="25" t="s">
        <v>34</v>
      </c>
      <c r="E48" s="25"/>
      <c r="F48" s="25"/>
      <c r="G48" s="25"/>
      <c r="H48" s="25"/>
      <c r="I48" s="25"/>
      <c r="J48" s="25"/>
      <c r="K48" s="25"/>
      <c r="L48" s="29"/>
      <c r="N48" s="32"/>
      <c r="O48" s="28"/>
      <c r="P48" s="25"/>
      <c r="Q48" s="28"/>
      <c r="R48" s="28"/>
      <c r="S48" s="28"/>
      <c r="T48" s="28"/>
      <c r="U48" s="28"/>
      <c r="V48" s="28"/>
      <c r="W48" s="28"/>
      <c r="X48" s="27"/>
    </row>
    <row r="49" spans="2:24" s="24" customFormat="1" ht="13.5" customHeight="1">
      <c r="B49" s="32"/>
      <c r="C49" s="30"/>
      <c r="D49" s="25" t="s">
        <v>63</v>
      </c>
      <c r="E49" s="25"/>
      <c r="F49" s="25"/>
      <c r="G49" s="25"/>
      <c r="H49" s="25"/>
      <c r="I49" s="25"/>
      <c r="J49" s="25"/>
      <c r="K49" s="25"/>
      <c r="L49" s="29"/>
      <c r="N49" s="32"/>
      <c r="O49" s="28"/>
      <c r="P49" s="25"/>
      <c r="Q49" s="28"/>
      <c r="R49" s="28"/>
      <c r="S49" s="28"/>
      <c r="T49" s="28"/>
      <c r="U49" s="28"/>
      <c r="V49" s="28"/>
      <c r="W49" s="28"/>
      <c r="X49" s="27"/>
    </row>
    <row r="50" spans="2:24" s="24" customFormat="1" ht="13.5" customHeight="1">
      <c r="B50" s="32"/>
      <c r="C50" s="30"/>
      <c r="D50" s="25" t="s">
        <v>64</v>
      </c>
      <c r="E50" s="25"/>
      <c r="F50" s="25"/>
      <c r="G50" s="25"/>
      <c r="H50" s="25"/>
      <c r="I50" s="25"/>
      <c r="J50" s="25"/>
      <c r="K50" s="25"/>
      <c r="L50" s="29"/>
      <c r="N50" s="32"/>
      <c r="O50" s="28"/>
      <c r="P50" s="25"/>
      <c r="Q50" s="28"/>
      <c r="R50" s="28"/>
      <c r="S50" s="28"/>
      <c r="T50" s="28"/>
      <c r="U50" s="28"/>
      <c r="V50" s="28"/>
      <c r="W50" s="28"/>
      <c r="X50" s="27"/>
    </row>
    <row r="51" spans="2:24" s="24" customFormat="1" ht="13.5" customHeight="1">
      <c r="B51" s="32"/>
      <c r="C51" s="30"/>
      <c r="D51" s="25" t="s">
        <v>65</v>
      </c>
      <c r="E51" s="25"/>
      <c r="F51" s="25"/>
      <c r="G51" s="25"/>
      <c r="H51" s="25"/>
      <c r="I51" s="25"/>
      <c r="J51" s="25"/>
      <c r="K51" s="25"/>
      <c r="L51" s="29"/>
      <c r="N51" s="32"/>
      <c r="O51" s="28"/>
      <c r="P51" s="25"/>
      <c r="Q51" s="28"/>
      <c r="R51" s="28"/>
      <c r="S51" s="28"/>
      <c r="T51" s="28"/>
      <c r="U51" s="28"/>
      <c r="V51" s="28"/>
      <c r="W51" s="28"/>
      <c r="X51" s="27"/>
    </row>
    <row r="52" spans="2:24" s="24" customFormat="1" ht="13.5" customHeight="1">
      <c r="B52" s="32"/>
      <c r="C52" s="30"/>
      <c r="D52" s="25" t="s">
        <v>35</v>
      </c>
      <c r="E52" s="25"/>
      <c r="F52" s="25"/>
      <c r="G52" s="25"/>
      <c r="H52" s="25"/>
      <c r="I52" s="25"/>
      <c r="J52" s="25"/>
      <c r="K52" s="25"/>
      <c r="L52" s="29"/>
      <c r="N52" s="32"/>
      <c r="O52" s="28"/>
      <c r="P52" s="25"/>
      <c r="Q52" s="28"/>
      <c r="R52" s="28"/>
      <c r="S52" s="28"/>
      <c r="T52" s="28"/>
      <c r="U52" s="28"/>
      <c r="V52" s="28"/>
      <c r="W52" s="28"/>
      <c r="X52" s="27"/>
    </row>
    <row r="53" spans="2:24" s="24" customFormat="1" ht="13.5" customHeight="1">
      <c r="B53" s="32"/>
      <c r="C53" s="30"/>
      <c r="D53" s="25"/>
      <c r="E53" s="25"/>
      <c r="F53" s="25"/>
      <c r="G53" s="25"/>
      <c r="H53" s="25"/>
      <c r="I53" s="25"/>
      <c r="J53" s="25"/>
      <c r="K53" s="25"/>
      <c r="L53" s="29"/>
      <c r="N53" s="32"/>
      <c r="O53" s="28"/>
      <c r="P53" s="25"/>
      <c r="Q53" s="28"/>
      <c r="R53" s="28"/>
      <c r="S53" s="28"/>
      <c r="T53" s="28"/>
      <c r="U53" s="28"/>
      <c r="V53" s="28"/>
      <c r="W53" s="28"/>
      <c r="X53" s="27"/>
    </row>
    <row r="54" spans="2:24" s="24" customFormat="1" ht="13.5" customHeight="1">
      <c r="B54" s="32"/>
      <c r="C54" s="30"/>
      <c r="D54" s="25"/>
      <c r="E54" s="25"/>
      <c r="F54" s="25"/>
      <c r="G54" s="25"/>
      <c r="H54" s="25"/>
      <c r="I54" s="25"/>
      <c r="J54" s="25"/>
      <c r="K54" s="25"/>
      <c r="L54" s="29"/>
      <c r="N54" s="32"/>
      <c r="O54" s="28"/>
      <c r="P54" s="25"/>
      <c r="Q54" s="28"/>
      <c r="R54" s="28"/>
      <c r="S54" s="28"/>
      <c r="T54" s="28"/>
      <c r="U54" s="28"/>
      <c r="V54" s="28"/>
      <c r="W54" s="28"/>
      <c r="X54" s="27"/>
    </row>
    <row r="55" spans="2:24" ht="13.5" customHeight="1">
      <c r="B55" s="13"/>
      <c r="C55" s="11" t="s">
        <v>21</v>
      </c>
      <c r="D55" s="15"/>
      <c r="E55" s="15"/>
      <c r="F55" s="15"/>
      <c r="G55" s="15"/>
      <c r="H55" s="15"/>
      <c r="I55" s="15"/>
      <c r="J55" s="15"/>
      <c r="K55" s="15"/>
      <c r="L55" s="9"/>
      <c r="N55" s="13"/>
      <c r="O55" s="7"/>
      <c r="P55" s="25"/>
      <c r="Q55" s="7"/>
      <c r="R55" s="7"/>
      <c r="S55" s="7"/>
      <c r="T55" s="7"/>
      <c r="U55" s="7"/>
      <c r="V55" s="7"/>
      <c r="W55" s="7"/>
      <c r="X55" s="4"/>
    </row>
    <row r="56" spans="2:24" ht="13.5" customHeight="1">
      <c r="B56" s="13"/>
      <c r="C56" s="11"/>
      <c r="D56" s="15"/>
      <c r="E56" s="15"/>
      <c r="F56" s="15"/>
      <c r="G56" s="15"/>
      <c r="H56" s="15"/>
      <c r="I56" s="15"/>
      <c r="J56" s="15"/>
      <c r="K56" s="15"/>
      <c r="L56" s="9"/>
      <c r="N56" s="13"/>
      <c r="O56" s="7"/>
      <c r="P56" s="25"/>
      <c r="Q56" s="7"/>
      <c r="R56" s="7"/>
      <c r="S56" s="7"/>
      <c r="T56" s="7"/>
      <c r="U56" s="7"/>
      <c r="V56" s="7"/>
      <c r="W56" s="7"/>
      <c r="X56" s="4"/>
    </row>
    <row r="57" spans="2:24" ht="13.5" customHeight="1">
      <c r="B57" s="13"/>
      <c r="C57" s="11"/>
      <c r="D57" s="15" t="s">
        <v>125</v>
      </c>
      <c r="E57" s="15"/>
      <c r="F57" s="15"/>
      <c r="G57" s="15"/>
      <c r="H57" s="15"/>
      <c r="I57" s="15"/>
      <c r="J57" s="15"/>
      <c r="K57" s="15"/>
      <c r="L57" s="9"/>
      <c r="N57" s="13"/>
      <c r="O57" s="7"/>
      <c r="Q57" s="7"/>
      <c r="R57" s="7"/>
      <c r="S57" s="7"/>
      <c r="T57" s="7"/>
      <c r="U57" s="7"/>
      <c r="V57" s="7"/>
      <c r="W57" s="7"/>
      <c r="X57" s="4"/>
    </row>
    <row r="58" spans="2:24" ht="13.5" customHeight="1">
      <c r="B58" s="13"/>
      <c r="C58" s="11"/>
      <c r="D58" s="15" t="s">
        <v>38</v>
      </c>
      <c r="E58" s="15"/>
      <c r="F58" s="15"/>
      <c r="G58" s="15"/>
      <c r="H58" s="15"/>
      <c r="I58" s="15"/>
      <c r="J58" s="15"/>
      <c r="K58" s="15"/>
      <c r="L58" s="9"/>
      <c r="N58" s="13"/>
      <c r="O58" s="7"/>
      <c r="P58" s="25" t="s">
        <v>25</v>
      </c>
      <c r="Q58" s="7"/>
      <c r="R58" s="7"/>
      <c r="S58" s="7"/>
      <c r="T58" s="7"/>
      <c r="U58" s="7"/>
      <c r="V58" s="7"/>
      <c r="W58" s="7"/>
      <c r="X58" s="4"/>
    </row>
    <row r="59" spans="2:24" ht="13.5" customHeight="1">
      <c r="B59" s="13"/>
      <c r="C59" s="11"/>
      <c r="D59" s="15" t="s">
        <v>36</v>
      </c>
      <c r="E59" s="15"/>
      <c r="F59" s="15"/>
      <c r="G59" s="15"/>
      <c r="H59" s="15"/>
      <c r="I59" s="15"/>
      <c r="J59" s="15"/>
      <c r="K59" s="15"/>
      <c r="L59" s="9"/>
      <c r="N59" s="13"/>
      <c r="O59" s="7"/>
      <c r="P59" s="21" t="s">
        <v>26</v>
      </c>
      <c r="Q59" s="7"/>
      <c r="R59" s="7"/>
      <c r="S59" s="7"/>
      <c r="T59" s="7"/>
      <c r="U59" s="7"/>
      <c r="V59" s="7"/>
      <c r="W59" s="7"/>
      <c r="X59" s="4"/>
    </row>
    <row r="60" spans="2:24" ht="13.5" customHeight="1">
      <c r="B60" s="13"/>
      <c r="C60" s="11"/>
      <c r="D60" s="15" t="s">
        <v>27</v>
      </c>
      <c r="E60" s="15"/>
      <c r="F60" s="15"/>
      <c r="G60" s="15"/>
      <c r="H60" s="15"/>
      <c r="I60" s="15"/>
      <c r="J60" s="15"/>
      <c r="K60" s="15"/>
      <c r="L60" s="9"/>
      <c r="N60" s="13"/>
      <c r="O60" s="7"/>
      <c r="P60" s="25"/>
      <c r="Q60" s="7"/>
      <c r="R60" s="7"/>
      <c r="S60" s="7"/>
      <c r="T60" s="7"/>
      <c r="U60" s="7"/>
      <c r="V60" s="7"/>
      <c r="W60" s="7"/>
      <c r="X60" s="4"/>
    </row>
    <row r="61" spans="2:24" ht="13.5" customHeight="1">
      <c r="B61" s="13"/>
      <c r="C61" s="11"/>
      <c r="D61" s="15" t="s">
        <v>43</v>
      </c>
      <c r="E61" s="15"/>
      <c r="F61" s="15"/>
      <c r="G61" s="15"/>
      <c r="H61" s="15"/>
      <c r="I61" s="15"/>
      <c r="J61" s="15"/>
      <c r="K61" s="15"/>
      <c r="L61" s="9"/>
      <c r="N61" s="13"/>
      <c r="O61" s="7"/>
      <c r="P61" s="25" t="s">
        <v>20</v>
      </c>
      <c r="Q61" s="7"/>
      <c r="R61" s="7"/>
      <c r="S61" s="7"/>
      <c r="T61" s="7"/>
      <c r="U61" s="7"/>
      <c r="V61" s="7"/>
      <c r="W61" s="7"/>
      <c r="X61" s="4"/>
    </row>
    <row r="62" spans="2:24" s="24" customFormat="1" ht="13.5" customHeight="1">
      <c r="B62" s="32"/>
      <c r="C62" s="30"/>
      <c r="D62" s="25" t="s">
        <v>44</v>
      </c>
      <c r="E62" s="25"/>
      <c r="F62" s="25"/>
      <c r="G62" s="25"/>
      <c r="H62" s="25"/>
      <c r="I62" s="25"/>
      <c r="J62" s="25"/>
      <c r="K62" s="25"/>
      <c r="L62" s="29"/>
      <c r="N62" s="32"/>
      <c r="O62" s="28"/>
      <c r="P62" s="25" t="s">
        <v>39</v>
      </c>
      <c r="Q62" s="28"/>
      <c r="R62" s="28"/>
      <c r="S62" s="28"/>
      <c r="T62" s="28"/>
      <c r="U62" s="28"/>
      <c r="V62" s="28"/>
      <c r="W62" s="28"/>
      <c r="X62" s="27"/>
    </row>
    <row r="63" spans="2:24" s="24" customFormat="1" ht="13.5" customHeight="1">
      <c r="B63" s="32"/>
      <c r="C63" s="30"/>
      <c r="D63" s="25"/>
      <c r="E63" s="25"/>
      <c r="F63" s="25"/>
      <c r="G63" s="25"/>
      <c r="H63" s="25"/>
      <c r="I63" s="25"/>
      <c r="J63" s="25"/>
      <c r="K63" s="25"/>
      <c r="L63" s="29"/>
      <c r="N63" s="32"/>
      <c r="O63" s="28"/>
      <c r="P63" s="25"/>
      <c r="Q63" s="28"/>
      <c r="R63" s="28"/>
      <c r="S63" s="28"/>
      <c r="T63" s="28"/>
      <c r="U63" s="28"/>
      <c r="V63" s="28"/>
      <c r="W63" s="28"/>
      <c r="X63" s="27"/>
    </row>
    <row r="64" spans="2:24" s="24" customFormat="1" ht="13.5" customHeight="1">
      <c r="B64" s="32"/>
      <c r="C64" s="116" t="s">
        <v>87</v>
      </c>
      <c r="D64" s="117"/>
      <c r="E64" s="117"/>
      <c r="F64" s="117"/>
      <c r="G64" s="117"/>
      <c r="H64" s="117"/>
      <c r="I64" s="117"/>
      <c r="J64" s="25"/>
      <c r="K64" s="25"/>
      <c r="L64" s="29"/>
      <c r="N64" s="32"/>
      <c r="O64" s="28"/>
      <c r="P64" s="25"/>
      <c r="Q64" s="28"/>
      <c r="R64" s="28"/>
      <c r="S64" s="28"/>
      <c r="T64" s="28"/>
      <c r="U64" s="28"/>
      <c r="V64" s="28"/>
      <c r="W64" s="28"/>
      <c r="X64" s="27"/>
    </row>
    <row r="65" spans="2:24" s="24" customFormat="1" ht="9.75" customHeight="1">
      <c r="B65" s="32"/>
      <c r="C65" s="116"/>
      <c r="D65" s="117"/>
      <c r="E65" s="117"/>
      <c r="F65" s="117"/>
      <c r="G65" s="117"/>
      <c r="H65" s="117"/>
      <c r="I65" s="117"/>
      <c r="J65" s="25"/>
      <c r="K65" s="25"/>
      <c r="L65" s="29"/>
      <c r="N65" s="32"/>
      <c r="O65" s="28"/>
      <c r="P65" s="25"/>
      <c r="Q65" s="28"/>
      <c r="R65" s="28"/>
      <c r="S65" s="28"/>
      <c r="T65" s="28"/>
      <c r="U65" s="28"/>
      <c r="V65" s="28"/>
      <c r="W65" s="28"/>
      <c r="X65" s="27"/>
    </row>
    <row r="66" spans="2:24" s="24" customFormat="1" ht="13.9" customHeight="1">
      <c r="B66" s="32"/>
      <c r="C66" s="118" t="s">
        <v>82</v>
      </c>
      <c r="D66" s="118"/>
      <c r="E66" s="118"/>
      <c r="F66" s="118"/>
      <c r="G66" s="118"/>
      <c r="H66" s="118"/>
      <c r="I66" s="118"/>
      <c r="J66" s="96"/>
      <c r="K66" s="96"/>
      <c r="L66" s="29"/>
      <c r="N66" s="32"/>
      <c r="O66" s="28"/>
      <c r="P66" s="25"/>
      <c r="Q66" s="28"/>
      <c r="R66" s="28"/>
      <c r="S66" s="28"/>
      <c r="T66" s="28"/>
      <c r="U66" s="28"/>
      <c r="V66" s="28"/>
      <c r="W66" s="28"/>
      <c r="X66" s="27"/>
    </row>
    <row r="67" spans="2:24" s="24" customFormat="1" ht="13.5" customHeight="1">
      <c r="B67" s="32"/>
      <c r="C67" s="119" t="s">
        <v>85</v>
      </c>
      <c r="D67" s="117"/>
      <c r="E67" s="117"/>
      <c r="F67" s="117"/>
      <c r="G67" s="117"/>
      <c r="H67" s="117"/>
      <c r="I67" s="117"/>
      <c r="J67" s="25"/>
      <c r="K67" s="25"/>
      <c r="L67" s="29"/>
      <c r="N67" s="32"/>
      <c r="O67" s="28"/>
      <c r="P67" s="25"/>
      <c r="Q67" s="28"/>
      <c r="R67" s="28"/>
      <c r="S67" s="28"/>
      <c r="T67" s="28"/>
      <c r="U67" s="28"/>
      <c r="V67" s="28"/>
      <c r="W67" s="28"/>
      <c r="X67" s="27"/>
    </row>
    <row r="68" spans="2:24" s="24" customFormat="1" ht="13.5" customHeight="1">
      <c r="B68" s="32"/>
      <c r="C68" s="117" t="s">
        <v>86</v>
      </c>
      <c r="D68" s="117"/>
      <c r="E68" s="117"/>
      <c r="F68" s="117"/>
      <c r="G68" s="117"/>
      <c r="H68" s="117"/>
      <c r="I68" s="117"/>
      <c r="J68" s="25"/>
      <c r="K68" s="25"/>
      <c r="L68" s="29"/>
      <c r="N68" s="32"/>
      <c r="O68" s="28"/>
      <c r="P68" s="25"/>
      <c r="Q68" s="28"/>
      <c r="R68" s="28"/>
      <c r="S68" s="28"/>
      <c r="T68" s="28"/>
      <c r="U68" s="28"/>
      <c r="V68" s="28"/>
      <c r="W68" s="28"/>
      <c r="X68" s="27"/>
    </row>
    <row r="69" spans="2:24" s="24" customFormat="1" ht="13.5" customHeight="1">
      <c r="B69" s="32"/>
      <c r="C69" s="117"/>
      <c r="D69" s="117"/>
      <c r="E69" s="117"/>
      <c r="F69" s="117"/>
      <c r="G69" s="117"/>
      <c r="H69" s="117"/>
      <c r="I69" s="117"/>
      <c r="J69" s="25"/>
      <c r="K69" s="25"/>
      <c r="L69" s="29"/>
      <c r="N69" s="32"/>
      <c r="O69" s="28"/>
      <c r="P69" s="25"/>
      <c r="Q69" s="28"/>
      <c r="R69" s="28"/>
      <c r="S69" s="28"/>
      <c r="T69" s="28"/>
      <c r="U69" s="28"/>
      <c r="V69" s="28"/>
      <c r="W69" s="28"/>
      <c r="X69" s="27"/>
    </row>
    <row r="70" spans="2:24" s="24" customFormat="1" ht="13.5" customHeight="1">
      <c r="B70" s="32"/>
      <c r="C70" s="116" t="s">
        <v>92</v>
      </c>
      <c r="D70" s="117"/>
      <c r="E70" s="117"/>
      <c r="F70" s="117"/>
      <c r="G70" s="117" t="s">
        <v>94</v>
      </c>
      <c r="H70" s="117"/>
      <c r="I70" s="117"/>
      <c r="J70" s="25"/>
      <c r="K70" s="25"/>
      <c r="L70" s="29"/>
      <c r="N70" s="32"/>
      <c r="O70" s="28"/>
      <c r="P70" s="25"/>
      <c r="Q70" s="28"/>
      <c r="R70" s="28"/>
      <c r="S70" s="28"/>
      <c r="T70" s="28"/>
      <c r="U70" s="28"/>
      <c r="V70" s="28"/>
      <c r="W70" s="28"/>
      <c r="X70" s="27"/>
    </row>
    <row r="71" spans="2:24" s="24" customFormat="1" ht="13.5" customHeight="1">
      <c r="B71" s="32"/>
      <c r="C71" s="117"/>
      <c r="D71" s="117"/>
      <c r="E71" s="117"/>
      <c r="F71" s="117"/>
      <c r="G71" s="117"/>
      <c r="H71" s="117"/>
      <c r="I71" s="117"/>
      <c r="J71" s="25"/>
      <c r="K71" s="25"/>
      <c r="L71" s="29"/>
      <c r="N71" s="32"/>
      <c r="O71" s="28"/>
      <c r="P71" s="25"/>
      <c r="Q71" s="28"/>
      <c r="R71" s="28"/>
      <c r="S71" s="28"/>
      <c r="T71" s="28"/>
      <c r="U71" s="28"/>
      <c r="V71" s="28"/>
      <c r="W71" s="28"/>
      <c r="X71" s="27"/>
    </row>
    <row r="72" spans="2:24" s="24" customFormat="1" ht="13.5" customHeight="1">
      <c r="B72" s="32"/>
      <c r="C72" s="117" t="s">
        <v>140</v>
      </c>
      <c r="D72" s="117"/>
      <c r="E72" s="117"/>
      <c r="F72" s="117"/>
      <c r="G72" s="117"/>
      <c r="H72" s="117"/>
      <c r="I72" s="117"/>
      <c r="J72" s="25"/>
      <c r="K72" s="25"/>
      <c r="L72" s="29"/>
      <c r="N72" s="32"/>
      <c r="O72" s="28"/>
      <c r="P72" s="25"/>
      <c r="Q72" s="28"/>
      <c r="R72" s="28"/>
      <c r="S72" s="28"/>
      <c r="T72" s="28"/>
      <c r="U72" s="28"/>
      <c r="V72" s="28"/>
      <c r="W72" s="28"/>
      <c r="X72" s="27"/>
    </row>
    <row r="73" spans="2:24" s="24" customFormat="1" ht="13.5" customHeight="1">
      <c r="B73" s="32"/>
      <c r="C73" s="117" t="s">
        <v>141</v>
      </c>
      <c r="D73" s="117"/>
      <c r="E73" s="117"/>
      <c r="F73" s="117"/>
      <c r="G73" s="117"/>
      <c r="H73" s="117"/>
      <c r="I73" s="117"/>
      <c r="J73" s="25"/>
      <c r="K73" s="25"/>
      <c r="L73" s="29"/>
      <c r="N73" s="32"/>
      <c r="O73" s="28"/>
      <c r="P73" s="25"/>
      <c r="Q73" s="28"/>
      <c r="R73" s="28"/>
      <c r="S73" s="28"/>
      <c r="T73" s="28"/>
      <c r="U73" s="28"/>
      <c r="V73" s="28"/>
      <c r="W73" s="28"/>
      <c r="X73" s="27"/>
    </row>
    <row r="74" spans="2:24" s="24" customFormat="1" ht="13.5" customHeight="1">
      <c r="B74" s="32"/>
      <c r="C74" s="117" t="s">
        <v>142</v>
      </c>
      <c r="D74" s="117"/>
      <c r="E74" s="117"/>
      <c r="F74" s="117"/>
      <c r="G74" s="117"/>
      <c r="H74" s="117"/>
      <c r="I74" s="117"/>
      <c r="J74" s="25"/>
      <c r="K74" s="25"/>
      <c r="L74" s="29"/>
      <c r="N74" s="32"/>
      <c r="O74" s="28"/>
      <c r="P74" s="25"/>
      <c r="Q74" s="28"/>
      <c r="R74" s="28"/>
      <c r="S74" s="28"/>
      <c r="T74" s="28"/>
      <c r="U74" s="28"/>
      <c r="V74" s="28"/>
      <c r="W74" s="28"/>
      <c r="X74" s="27"/>
    </row>
    <row r="75" spans="2:24" s="24" customFormat="1" ht="13.5" customHeight="1">
      <c r="B75" s="32"/>
      <c r="C75" s="117" t="s">
        <v>143</v>
      </c>
      <c r="D75" s="117"/>
      <c r="E75" s="117"/>
      <c r="F75" s="117"/>
      <c r="G75" s="117"/>
      <c r="H75" s="117"/>
      <c r="I75" s="117"/>
      <c r="J75" s="25"/>
      <c r="K75" s="25"/>
      <c r="L75" s="29"/>
      <c r="N75" s="32"/>
      <c r="O75" s="28"/>
      <c r="P75" s="25"/>
      <c r="Q75" s="28"/>
      <c r="R75" s="28"/>
      <c r="S75" s="28"/>
      <c r="T75" s="28"/>
      <c r="U75" s="28"/>
      <c r="V75" s="28"/>
      <c r="W75" s="28"/>
      <c r="X75" s="27"/>
    </row>
    <row r="76" spans="2:24" s="24" customFormat="1" ht="13.5" customHeight="1">
      <c r="B76" s="32"/>
      <c r="C76" s="117"/>
      <c r="D76" s="117"/>
      <c r="E76" s="117"/>
      <c r="F76" s="117"/>
      <c r="G76" s="117"/>
      <c r="H76" s="117"/>
      <c r="I76" s="117"/>
      <c r="J76" s="25"/>
      <c r="K76" s="25"/>
      <c r="L76" s="29"/>
      <c r="N76" s="32"/>
      <c r="O76" s="28"/>
      <c r="P76" s="25"/>
      <c r="Q76" s="28"/>
      <c r="R76" s="28"/>
      <c r="S76" s="28"/>
      <c r="T76" s="28"/>
      <c r="U76" s="28"/>
      <c r="V76" s="28"/>
      <c r="W76" s="28"/>
      <c r="X76" s="27"/>
    </row>
    <row r="77" spans="2:24" s="24" customFormat="1" ht="13.5" customHeight="1">
      <c r="B77" s="32"/>
      <c r="C77" s="116" t="s">
        <v>97</v>
      </c>
      <c r="D77" s="117"/>
      <c r="E77" s="117"/>
      <c r="F77" s="117"/>
      <c r="G77" s="117"/>
      <c r="H77" s="117"/>
      <c r="I77" s="117"/>
      <c r="J77" s="25"/>
      <c r="K77" s="25"/>
      <c r="L77" s="29"/>
      <c r="N77" s="32"/>
      <c r="O77" s="28"/>
      <c r="P77" s="25"/>
      <c r="Q77" s="28"/>
      <c r="R77" s="28"/>
      <c r="S77" s="28"/>
      <c r="T77" s="28"/>
      <c r="U77" s="28"/>
      <c r="V77" s="28"/>
      <c r="W77" s="28"/>
      <c r="X77" s="27"/>
    </row>
    <row r="78" spans="2:24" s="24" customFormat="1" ht="13.5" customHeight="1">
      <c r="B78" s="32"/>
      <c r="C78" s="117"/>
      <c r="D78" s="117"/>
      <c r="E78" s="117"/>
      <c r="F78" s="117"/>
      <c r="G78" s="117"/>
      <c r="H78" s="117"/>
      <c r="I78" s="117"/>
      <c r="J78" s="25"/>
      <c r="K78" s="25"/>
      <c r="L78" s="29"/>
      <c r="N78" s="32"/>
      <c r="O78" s="28"/>
      <c r="P78" s="25"/>
      <c r="Q78" s="28"/>
      <c r="R78" s="28"/>
      <c r="S78" s="28"/>
      <c r="T78" s="28"/>
      <c r="U78" s="28"/>
      <c r="V78" s="28"/>
      <c r="W78" s="28"/>
      <c r="X78" s="27"/>
    </row>
    <row r="79" spans="2:24" s="24" customFormat="1" ht="13.5" customHeight="1">
      <c r="B79" s="32"/>
      <c r="C79" s="117" t="s">
        <v>95</v>
      </c>
      <c r="D79" s="117"/>
      <c r="E79" s="117"/>
      <c r="F79" s="117"/>
      <c r="G79" s="117"/>
      <c r="H79" s="117"/>
      <c r="I79" s="117"/>
      <c r="J79" s="25"/>
      <c r="K79" s="25"/>
      <c r="L79" s="29"/>
      <c r="N79" s="32"/>
      <c r="O79" s="28"/>
      <c r="P79" s="25"/>
      <c r="Q79" s="28"/>
      <c r="R79" s="28"/>
      <c r="S79" s="28"/>
      <c r="T79" s="28"/>
      <c r="U79" s="28"/>
      <c r="V79" s="28"/>
      <c r="W79" s="28"/>
      <c r="X79" s="27"/>
    </row>
    <row r="80" spans="2:24" s="24" customFormat="1" ht="13.5" customHeight="1">
      <c r="B80" s="32"/>
      <c r="C80" s="117" t="s">
        <v>99</v>
      </c>
      <c r="D80" s="117"/>
      <c r="E80" s="117"/>
      <c r="F80" s="117"/>
      <c r="G80" s="117"/>
      <c r="H80" s="117"/>
      <c r="I80" s="117"/>
      <c r="J80" s="25"/>
      <c r="K80" s="25"/>
      <c r="L80" s="29"/>
      <c r="N80" s="32"/>
      <c r="O80" s="28"/>
      <c r="P80" s="25"/>
      <c r="Q80" s="28"/>
      <c r="R80" s="28"/>
      <c r="S80" s="28"/>
      <c r="T80" s="28"/>
      <c r="U80" s="28"/>
      <c r="V80" s="28"/>
      <c r="W80" s="28"/>
      <c r="X80" s="27"/>
    </row>
    <row r="81" spans="2:24" s="24" customFormat="1" ht="13.5" customHeight="1">
      <c r="B81" s="32"/>
      <c r="C81" s="117" t="s">
        <v>96</v>
      </c>
      <c r="D81" s="117"/>
      <c r="E81" s="117"/>
      <c r="F81" s="117"/>
      <c r="G81" s="117"/>
      <c r="H81" s="117"/>
      <c r="I81" s="117"/>
      <c r="J81" s="25"/>
      <c r="K81" s="25"/>
      <c r="L81" s="29"/>
      <c r="N81" s="32"/>
      <c r="O81" s="28"/>
      <c r="P81" s="25"/>
      <c r="Q81" s="28"/>
      <c r="R81" s="28"/>
      <c r="S81" s="28"/>
      <c r="T81" s="28"/>
      <c r="U81" s="28"/>
      <c r="V81" s="28"/>
      <c r="W81" s="28"/>
      <c r="X81" s="27"/>
    </row>
    <row r="82" spans="2:24" s="24" customFormat="1" ht="13.5" customHeight="1">
      <c r="B82" s="32"/>
      <c r="C82" s="117" t="s">
        <v>98</v>
      </c>
      <c r="D82" s="117"/>
      <c r="E82" s="117"/>
      <c r="F82" s="117"/>
      <c r="G82" s="117"/>
      <c r="H82" s="117"/>
      <c r="I82" s="117"/>
      <c r="J82" s="25"/>
      <c r="K82" s="25"/>
      <c r="L82" s="29"/>
      <c r="N82" s="32"/>
      <c r="O82" s="28"/>
      <c r="P82" s="25"/>
      <c r="Q82" s="28"/>
      <c r="R82" s="28"/>
      <c r="S82" s="28"/>
      <c r="T82" s="28"/>
      <c r="U82" s="28"/>
      <c r="V82" s="28"/>
      <c r="W82" s="28"/>
      <c r="X82" s="27"/>
    </row>
    <row r="83" spans="2:24" s="24" customFormat="1" ht="13.5" customHeight="1">
      <c r="B83" s="32"/>
      <c r="C83" s="124" t="s">
        <v>126</v>
      </c>
      <c r="D83" s="117"/>
      <c r="E83" s="117"/>
      <c r="F83" s="117"/>
      <c r="G83" s="117"/>
      <c r="H83" s="117"/>
      <c r="I83" s="117"/>
      <c r="J83" s="25"/>
      <c r="K83" s="25"/>
      <c r="L83" s="29"/>
      <c r="N83" s="32"/>
      <c r="O83" s="28"/>
      <c r="P83" s="25"/>
      <c r="Q83" s="28"/>
      <c r="R83" s="28"/>
      <c r="S83" s="28"/>
      <c r="T83" s="28"/>
      <c r="U83" s="28"/>
      <c r="V83" s="28"/>
      <c r="W83" s="28"/>
      <c r="X83" s="27"/>
    </row>
    <row r="84" spans="2:24" s="24" customFormat="1" ht="13.5" customHeight="1">
      <c r="B84" s="32"/>
      <c r="C84" s="124"/>
      <c r="D84" s="117"/>
      <c r="E84" s="117"/>
      <c r="F84" s="117"/>
      <c r="G84" s="117"/>
      <c r="H84" s="117"/>
      <c r="I84" s="117"/>
      <c r="J84" s="25"/>
      <c r="K84" s="25"/>
      <c r="L84" s="29"/>
      <c r="N84" s="32"/>
      <c r="O84" s="28"/>
      <c r="P84" s="25"/>
      <c r="Q84" s="28"/>
      <c r="R84" s="28"/>
      <c r="S84" s="28"/>
      <c r="T84" s="28"/>
      <c r="U84" s="28"/>
      <c r="V84" s="28"/>
      <c r="W84" s="28"/>
      <c r="X84" s="27"/>
    </row>
    <row r="85" spans="2:24" s="24" customFormat="1" ht="13.5" customHeight="1">
      <c r="B85" s="32"/>
      <c r="C85" s="172" t="s">
        <v>134</v>
      </c>
      <c r="D85" s="117"/>
      <c r="E85" s="117"/>
      <c r="F85" s="117"/>
      <c r="G85" s="117"/>
      <c r="H85" s="117"/>
      <c r="I85" s="117"/>
      <c r="J85" s="25"/>
      <c r="K85" s="25"/>
      <c r="L85" s="29"/>
      <c r="N85" s="32"/>
      <c r="O85" s="28"/>
      <c r="P85" s="25"/>
      <c r="Q85" s="28"/>
      <c r="R85" s="28"/>
      <c r="S85" s="28"/>
      <c r="T85" s="28"/>
      <c r="U85" s="28"/>
      <c r="V85" s="28"/>
      <c r="W85" s="28"/>
      <c r="X85" s="27"/>
    </row>
    <row r="86" spans="2:24" s="24" customFormat="1" ht="13.5" customHeight="1">
      <c r="B86" s="32"/>
      <c r="C86" s="172"/>
      <c r="D86" s="117"/>
      <c r="E86" s="117"/>
      <c r="F86" s="117"/>
      <c r="G86" s="117"/>
      <c r="H86" s="117"/>
      <c r="I86" s="117"/>
      <c r="J86" s="25"/>
      <c r="K86" s="25"/>
      <c r="L86" s="29"/>
      <c r="N86" s="32"/>
      <c r="O86" s="28"/>
      <c r="P86" s="25"/>
      <c r="Q86" s="28"/>
      <c r="R86" s="28"/>
      <c r="S86" s="28"/>
      <c r="T86" s="28"/>
      <c r="U86" s="28"/>
      <c r="V86" s="28"/>
      <c r="W86" s="28"/>
      <c r="X86" s="27"/>
    </row>
    <row r="87" spans="2:24" s="24" customFormat="1" ht="13.5" customHeight="1">
      <c r="B87" s="32"/>
      <c r="C87" s="124" t="s">
        <v>136</v>
      </c>
      <c r="D87" s="117"/>
      <c r="E87" s="117"/>
      <c r="F87" s="117"/>
      <c r="G87" s="117"/>
      <c r="H87" s="117"/>
      <c r="I87" s="117"/>
      <c r="J87" s="25"/>
      <c r="K87" s="25"/>
      <c r="L87" s="29"/>
      <c r="N87" s="32"/>
      <c r="O87" s="28"/>
      <c r="P87" s="25"/>
      <c r="Q87" s="28"/>
      <c r="R87" s="28"/>
      <c r="S87" s="28"/>
      <c r="T87" s="28"/>
      <c r="U87" s="28"/>
      <c r="V87" s="28"/>
      <c r="W87" s="28"/>
      <c r="X87" s="27"/>
    </row>
    <row r="88" spans="2:24" s="24" customFormat="1" ht="13.5" customHeight="1">
      <c r="B88" s="32"/>
      <c r="C88" s="124" t="s">
        <v>137</v>
      </c>
      <c r="D88" s="117"/>
      <c r="E88" s="117"/>
      <c r="F88" s="117"/>
      <c r="G88" s="117"/>
      <c r="H88" s="117"/>
      <c r="I88" s="117"/>
      <c r="J88" s="25"/>
      <c r="K88" s="25"/>
      <c r="L88" s="29"/>
      <c r="N88" s="32"/>
      <c r="O88" s="28"/>
      <c r="P88" s="25"/>
      <c r="Q88" s="28"/>
      <c r="R88" s="28"/>
      <c r="S88" s="28"/>
      <c r="T88" s="28"/>
      <c r="U88" s="28"/>
      <c r="V88" s="28"/>
      <c r="W88" s="28"/>
      <c r="X88" s="27"/>
    </row>
    <row r="89" spans="2:24" s="24" customFormat="1" ht="13.5" customHeight="1">
      <c r="B89" s="32"/>
      <c r="C89" s="124"/>
      <c r="D89" s="117"/>
      <c r="E89" s="117"/>
      <c r="F89" s="117"/>
      <c r="G89" s="117"/>
      <c r="H89" s="117"/>
      <c r="I89" s="117"/>
      <c r="J89" s="25"/>
      <c r="K89" s="25"/>
      <c r="L89" s="29"/>
      <c r="N89" s="32"/>
      <c r="O89" s="28"/>
      <c r="P89" s="25"/>
      <c r="Q89" s="28"/>
      <c r="R89" s="28"/>
      <c r="S89" s="28"/>
      <c r="T89" s="28"/>
      <c r="U89" s="28"/>
      <c r="V89" s="28"/>
      <c r="W89" s="28"/>
      <c r="X89" s="27"/>
    </row>
    <row r="90" spans="2:24" s="24" customFormat="1" ht="13.5" customHeight="1">
      <c r="B90" s="32"/>
      <c r="C90" s="172" t="s">
        <v>135</v>
      </c>
      <c r="D90" s="117"/>
      <c r="E90" s="117"/>
      <c r="F90" s="117"/>
      <c r="G90" s="117"/>
      <c r="H90" s="117"/>
      <c r="I90" s="117"/>
      <c r="J90" s="25"/>
      <c r="K90" s="25"/>
      <c r="L90" s="29"/>
      <c r="N90" s="32"/>
      <c r="O90" s="28"/>
      <c r="P90" s="25"/>
      <c r="Q90" s="28"/>
      <c r="R90" s="28"/>
      <c r="S90" s="28"/>
      <c r="T90" s="28"/>
      <c r="U90" s="28"/>
      <c r="V90" s="28"/>
      <c r="W90" s="28"/>
      <c r="X90" s="27"/>
    </row>
    <row r="91" spans="2:24" s="24" customFormat="1" ht="13.5" customHeight="1">
      <c r="B91" s="32"/>
      <c r="C91" s="172"/>
      <c r="D91" s="117"/>
      <c r="E91" s="117"/>
      <c r="F91" s="117"/>
      <c r="G91" s="117"/>
      <c r="H91" s="117"/>
      <c r="I91" s="117"/>
      <c r="J91" s="25"/>
      <c r="K91" s="25"/>
      <c r="L91" s="29"/>
      <c r="N91" s="32"/>
      <c r="O91" s="28"/>
      <c r="P91" s="25"/>
      <c r="Q91" s="28"/>
      <c r="R91" s="28"/>
      <c r="S91" s="28"/>
      <c r="T91" s="28"/>
      <c r="U91" s="28"/>
      <c r="V91" s="28"/>
      <c r="W91" s="28"/>
      <c r="X91" s="27"/>
    </row>
    <row r="92" spans="2:24" s="24" customFormat="1" ht="13.5" customHeight="1">
      <c r="B92" s="32"/>
      <c r="C92" s="124" t="s">
        <v>138</v>
      </c>
      <c r="D92" s="117"/>
      <c r="E92" s="117"/>
      <c r="F92" s="117"/>
      <c r="G92" s="117"/>
      <c r="H92" s="117"/>
      <c r="I92" s="117"/>
      <c r="J92" s="25"/>
      <c r="K92" s="25"/>
      <c r="L92" s="29"/>
      <c r="N92" s="32"/>
      <c r="O92" s="28"/>
      <c r="P92" s="25"/>
      <c r="Q92" s="28"/>
      <c r="R92" s="28"/>
      <c r="S92" s="28"/>
      <c r="T92" s="28"/>
      <c r="U92" s="28"/>
      <c r="V92" s="28"/>
      <c r="W92" s="28"/>
      <c r="X92" s="27"/>
    </row>
    <row r="93" spans="2:24" s="24" customFormat="1" ht="13.5" customHeight="1">
      <c r="B93" s="32"/>
      <c r="C93" s="124" t="s">
        <v>144</v>
      </c>
      <c r="D93" s="117"/>
      <c r="E93" s="117"/>
      <c r="F93" s="117"/>
      <c r="G93" s="117"/>
      <c r="H93" s="117"/>
      <c r="I93" s="117"/>
      <c r="J93" s="25"/>
      <c r="K93" s="25"/>
      <c r="L93" s="29"/>
      <c r="N93" s="32"/>
      <c r="O93" s="28"/>
      <c r="P93" s="25"/>
      <c r="Q93" s="28"/>
      <c r="R93" s="28"/>
      <c r="S93" s="28"/>
      <c r="T93" s="28"/>
      <c r="U93" s="28"/>
      <c r="V93" s="28"/>
      <c r="W93" s="28"/>
      <c r="X93" s="27"/>
    </row>
    <row r="94" spans="2:24" s="24" customFormat="1" ht="13.5" customHeight="1">
      <c r="B94" s="32"/>
      <c r="C94" s="124" t="s">
        <v>139</v>
      </c>
      <c r="D94" s="117"/>
      <c r="E94" s="117"/>
      <c r="F94" s="117"/>
      <c r="G94" s="117"/>
      <c r="H94" s="117"/>
      <c r="I94" s="117"/>
      <c r="J94" s="25"/>
      <c r="K94" s="25"/>
      <c r="L94" s="29"/>
      <c r="N94" s="32"/>
      <c r="O94" s="28"/>
      <c r="P94" s="25"/>
      <c r="Q94" s="28"/>
      <c r="R94" s="28"/>
      <c r="S94" s="28"/>
      <c r="T94" s="28"/>
      <c r="U94" s="28"/>
      <c r="V94" s="28"/>
      <c r="W94" s="28"/>
      <c r="X94" s="27"/>
    </row>
    <row r="95" spans="2:24" ht="13.5" customHeight="1">
      <c r="B95" s="10"/>
      <c r="C95" s="125"/>
      <c r="D95" s="16"/>
      <c r="E95" s="16"/>
      <c r="F95" s="16"/>
      <c r="G95" s="16"/>
      <c r="H95" s="16"/>
      <c r="I95" s="16"/>
      <c r="J95" s="16"/>
      <c r="K95" s="16"/>
      <c r="L95" s="17"/>
      <c r="N95" s="10"/>
      <c r="O95" s="18"/>
      <c r="P95" s="16"/>
      <c r="Q95" s="16"/>
      <c r="R95" s="16"/>
      <c r="S95" s="16"/>
      <c r="T95" s="16"/>
      <c r="U95" s="16"/>
      <c r="V95" s="16"/>
      <c r="W95" s="16"/>
      <c r="X95" s="17"/>
    </row>
    <row r="96" spans="2:24" ht="13.5" customHeight="1">
      <c r="O96" s="19"/>
    </row>
  </sheetData>
  <mergeCells count="4">
    <mergeCell ref="D21:K22"/>
    <mergeCell ref="D23:K24"/>
    <mergeCell ref="D32:K33"/>
    <mergeCell ref="C7:L8"/>
  </mergeCells>
  <pageMargins left="0.7" right="0.7" top="0.75" bottom="0.75" header="0.3" footer="0.3"/>
  <pageSetup paperSize="8"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9"/>
  <dimension ref="A1:L90"/>
  <sheetViews>
    <sheetView showGridLines="0" zoomScaleNormal="100" workbookViewId="0"/>
  </sheetViews>
  <sheetFormatPr defaultColWidth="0" defaultRowHeight="0" customHeight="1" zeroHeight="1"/>
  <cols>
    <col min="1" max="2" width="2.81640625" style="33" customWidth="1"/>
    <col min="3" max="3" width="24.7265625" style="33" customWidth="1"/>
    <col min="4" max="5" width="17.81640625" style="33" customWidth="1"/>
    <col min="6" max="7" width="21.453125" style="33" customWidth="1"/>
    <col min="8" max="8" width="17.81640625" style="33" customWidth="1"/>
    <col min="9" max="9" width="10.7265625" style="33" customWidth="1"/>
    <col min="10" max="11" width="2.81640625" style="33" customWidth="1"/>
    <col min="12" max="12" width="0" style="33" hidden="1" customWidth="1"/>
    <col min="13" max="16384" width="14.26953125" style="33" hidden="1"/>
  </cols>
  <sheetData>
    <row r="1" spans="1:12" ht="31" customHeight="1">
      <c r="C1" s="179" t="s">
        <v>147</v>
      </c>
      <c r="D1" s="179"/>
      <c r="E1" s="179"/>
      <c r="F1" s="179"/>
      <c r="G1" s="179"/>
      <c r="H1" s="179"/>
      <c r="I1" s="179"/>
      <c r="J1" s="179"/>
      <c r="K1" s="179"/>
      <c r="L1" s="180"/>
    </row>
    <row r="2" spans="1:12" ht="23.15" customHeight="1">
      <c r="C2" s="179"/>
      <c r="D2" s="179"/>
      <c r="E2" s="179"/>
      <c r="F2" s="179"/>
      <c r="G2" s="179"/>
      <c r="H2" s="179"/>
      <c r="I2" s="179"/>
      <c r="J2" s="179"/>
      <c r="K2" s="179"/>
      <c r="L2" s="180"/>
    </row>
    <row r="3" spans="1:12" ht="15" customHeight="1" thickBot="1"/>
    <row r="4" spans="1:12" s="36" customFormat="1" ht="15" customHeight="1">
      <c r="A4" s="34"/>
      <c r="B4" s="48"/>
      <c r="C4" s="178"/>
      <c r="D4" s="178"/>
      <c r="E4" s="178"/>
      <c r="F4" s="178"/>
      <c r="G4" s="178"/>
      <c r="H4" s="178"/>
      <c r="I4" s="178"/>
      <c r="J4" s="49"/>
      <c r="K4" s="35"/>
    </row>
    <row r="5" spans="1:12" s="36" customFormat="1" ht="18.75" customHeight="1">
      <c r="A5" s="34"/>
      <c r="B5" s="50"/>
      <c r="C5" s="37"/>
      <c r="D5" s="37"/>
      <c r="E5" s="37"/>
      <c r="F5" s="37"/>
      <c r="G5" s="37"/>
      <c r="H5" s="37"/>
      <c r="I5" s="37"/>
      <c r="J5" s="51"/>
      <c r="K5" s="35"/>
    </row>
    <row r="6" spans="1:12" s="36" customFormat="1" ht="18.75" customHeight="1">
      <c r="A6" s="34"/>
      <c r="B6" s="50"/>
      <c r="C6" s="37"/>
      <c r="D6" s="37"/>
      <c r="E6" s="37"/>
      <c r="F6" s="37"/>
      <c r="G6" s="37"/>
      <c r="H6" s="37"/>
      <c r="I6" s="37"/>
      <c r="J6" s="51"/>
      <c r="K6" s="35"/>
    </row>
    <row r="7" spans="1:12" s="36" customFormat="1" ht="18.75" customHeight="1">
      <c r="A7" s="34"/>
      <c r="B7" s="50"/>
      <c r="C7" s="37"/>
      <c r="D7" s="37"/>
      <c r="E7" s="37"/>
      <c r="F7" s="33"/>
      <c r="G7" s="37"/>
      <c r="H7" s="37"/>
      <c r="I7" s="37"/>
      <c r="J7" s="51"/>
      <c r="K7" s="35"/>
    </row>
    <row r="8" spans="1:12" s="36" customFormat="1" ht="18.75" customHeight="1">
      <c r="A8" s="34"/>
      <c r="B8" s="50"/>
      <c r="C8" s="37"/>
      <c r="D8" s="37"/>
      <c r="E8" s="37"/>
      <c r="F8" s="37"/>
      <c r="G8" s="37"/>
      <c r="H8" s="37"/>
      <c r="I8" s="37"/>
      <c r="J8" s="51"/>
      <c r="K8" s="35"/>
    </row>
    <row r="9" spans="1:12" s="36" customFormat="1" ht="18.75" customHeight="1">
      <c r="A9" s="34"/>
      <c r="B9" s="50"/>
      <c r="C9" s="37"/>
      <c r="D9" s="37"/>
      <c r="E9" s="37"/>
      <c r="F9" s="37"/>
      <c r="G9" s="37"/>
      <c r="H9" s="37"/>
      <c r="I9" s="37"/>
      <c r="J9" s="51"/>
      <c r="K9" s="35"/>
    </row>
    <row r="10" spans="1:12" s="36" customFormat="1" ht="18.75" customHeight="1">
      <c r="A10" s="34"/>
      <c r="B10" s="50"/>
      <c r="C10" s="37"/>
      <c r="D10" s="37"/>
      <c r="E10" s="37"/>
      <c r="F10" s="37"/>
      <c r="G10" s="37"/>
      <c r="H10" s="37"/>
      <c r="I10" s="37"/>
      <c r="J10" s="51"/>
      <c r="K10" s="35"/>
    </row>
    <row r="11" spans="1:12" s="36" customFormat="1" ht="18.75" customHeight="1">
      <c r="A11" s="34"/>
      <c r="B11" s="50"/>
      <c r="C11" s="37"/>
      <c r="D11" s="37"/>
      <c r="E11" s="37"/>
      <c r="F11" s="37"/>
      <c r="G11" s="37"/>
      <c r="H11" s="37"/>
      <c r="I11" s="37"/>
      <c r="J11" s="51"/>
      <c r="K11" s="35"/>
    </row>
    <row r="12" spans="1:12" s="36" customFormat="1" ht="18.75" customHeight="1">
      <c r="A12" s="34"/>
      <c r="B12" s="50"/>
      <c r="C12" s="37"/>
      <c r="D12" s="37"/>
      <c r="E12" s="37"/>
      <c r="F12" s="37"/>
      <c r="G12" s="37"/>
      <c r="H12" s="37"/>
      <c r="I12" s="37"/>
      <c r="J12" s="51"/>
      <c r="K12" s="35"/>
    </row>
    <row r="13" spans="1:12" s="36" customFormat="1" ht="18.75" customHeight="1">
      <c r="A13" s="34"/>
      <c r="B13" s="50"/>
      <c r="C13" s="37"/>
      <c r="D13" s="37"/>
      <c r="E13" s="37"/>
      <c r="F13" s="37"/>
      <c r="G13" s="37"/>
      <c r="H13" s="37"/>
      <c r="I13" s="37"/>
      <c r="J13" s="51"/>
      <c r="K13" s="35"/>
    </row>
    <row r="14" spans="1:12" s="36" customFormat="1" ht="18.75" customHeight="1">
      <c r="A14" s="34"/>
      <c r="B14" s="50"/>
      <c r="C14" s="37"/>
      <c r="D14" s="37"/>
      <c r="E14" s="37"/>
      <c r="F14" s="37"/>
      <c r="G14" s="37"/>
      <c r="H14" s="37"/>
      <c r="I14" s="37"/>
      <c r="J14" s="51"/>
      <c r="K14" s="35"/>
    </row>
    <row r="15" spans="1:12" s="36" customFormat="1" ht="18.75" customHeight="1">
      <c r="A15" s="34"/>
      <c r="B15" s="50"/>
      <c r="C15" s="37"/>
      <c r="D15" s="37"/>
      <c r="E15" s="37"/>
      <c r="F15" s="37"/>
      <c r="G15" s="37"/>
      <c r="H15" s="37"/>
      <c r="I15" s="37"/>
      <c r="J15" s="51"/>
      <c r="K15" s="35"/>
    </row>
    <row r="16" spans="1:12" s="36" customFormat="1" ht="18.75" customHeight="1">
      <c r="A16" s="34"/>
      <c r="B16" s="50"/>
      <c r="C16" s="37"/>
      <c r="D16" s="37"/>
      <c r="E16" s="37"/>
      <c r="F16" s="37"/>
      <c r="G16" s="37"/>
      <c r="H16" s="37"/>
      <c r="I16" s="37"/>
      <c r="J16" s="51"/>
      <c r="K16" s="35"/>
    </row>
    <row r="17" spans="1:11" s="36" customFormat="1" ht="18.75" customHeight="1">
      <c r="A17" s="34"/>
      <c r="B17" s="50"/>
      <c r="C17" s="37"/>
      <c r="D17" s="37"/>
      <c r="E17" s="37"/>
      <c r="F17" s="37"/>
      <c r="G17" s="37"/>
      <c r="H17" s="37"/>
      <c r="I17" s="37"/>
      <c r="J17" s="51"/>
      <c r="K17" s="35"/>
    </row>
    <row r="18" spans="1:11" s="36" customFormat="1" ht="18.75" customHeight="1">
      <c r="A18" s="34"/>
      <c r="B18" s="50"/>
      <c r="C18" s="37"/>
      <c r="D18" s="37"/>
      <c r="E18" s="37"/>
      <c r="F18" s="37"/>
      <c r="G18" s="37"/>
      <c r="H18" s="37"/>
      <c r="I18" s="37"/>
      <c r="J18" s="51"/>
      <c r="K18" s="35"/>
    </row>
    <row r="19" spans="1:11" s="36" customFormat="1" ht="18.75" customHeight="1">
      <c r="A19" s="34"/>
      <c r="B19" s="50"/>
      <c r="C19" s="37"/>
      <c r="D19" s="37"/>
      <c r="E19" s="37"/>
      <c r="F19" s="37"/>
      <c r="G19" s="37"/>
      <c r="H19" s="37"/>
      <c r="I19" s="37"/>
      <c r="J19" s="51"/>
      <c r="K19" s="35"/>
    </row>
    <row r="20" spans="1:11" s="36" customFormat="1" ht="18.75" customHeight="1">
      <c r="A20" s="34"/>
      <c r="B20" s="50"/>
      <c r="C20" s="37"/>
      <c r="D20" s="37"/>
      <c r="E20" s="37"/>
      <c r="F20" s="37"/>
      <c r="G20" s="37"/>
      <c r="H20" s="37"/>
      <c r="I20" s="37"/>
      <c r="J20" s="51"/>
      <c r="K20" s="35"/>
    </row>
    <row r="21" spans="1:11" s="36" customFormat="1" ht="18.75" customHeight="1">
      <c r="A21" s="34"/>
      <c r="B21" s="50"/>
      <c r="C21" s="37"/>
      <c r="D21" s="37"/>
      <c r="E21" s="37"/>
      <c r="F21" s="37"/>
      <c r="G21" s="37"/>
      <c r="H21" s="37"/>
      <c r="I21" s="37"/>
      <c r="J21" s="51"/>
      <c r="K21" s="35"/>
    </row>
    <row r="22" spans="1:11" s="36" customFormat="1" ht="18.75" customHeight="1">
      <c r="A22" s="34"/>
      <c r="B22" s="50"/>
      <c r="C22" s="37"/>
      <c r="D22" s="37"/>
      <c r="E22" s="37"/>
      <c r="F22" s="37"/>
      <c r="G22" s="37"/>
      <c r="H22" s="37"/>
      <c r="I22" s="37"/>
      <c r="J22" s="51"/>
      <c r="K22" s="35"/>
    </row>
    <row r="23" spans="1:11" s="36" customFormat="1" ht="15" customHeight="1">
      <c r="A23" s="34"/>
      <c r="B23" s="50"/>
      <c r="C23" s="37"/>
      <c r="D23" s="37"/>
      <c r="E23" s="37"/>
      <c r="F23" s="37"/>
      <c r="G23" s="37"/>
      <c r="H23" s="37"/>
      <c r="I23" s="37"/>
      <c r="J23" s="51"/>
      <c r="K23" s="35"/>
    </row>
    <row r="24" spans="1:11" s="36" customFormat="1" ht="30" customHeight="1">
      <c r="A24" s="34"/>
      <c r="B24" s="50"/>
      <c r="C24" s="38" t="s">
        <v>121</v>
      </c>
      <c r="D24" s="38" t="str">
        <f>tables!B5</f>
        <v>Stays</v>
      </c>
      <c r="E24" s="38" t="str">
        <f>tables!C5</f>
        <v>Bed Day Equivalents</v>
      </c>
      <c r="F24" s="38" t="str">
        <f>tables!D5</f>
        <v>Unstandardised Average Length of Stay</v>
      </c>
      <c r="G24" s="38" t="str">
        <f>tables!E5</f>
        <v>Standardised Average Length of Stay</v>
      </c>
      <c r="H24" s="39" t="s">
        <v>8</v>
      </c>
      <c r="I24" s="35"/>
      <c r="J24" s="51"/>
      <c r="K24" s="35"/>
    </row>
    <row r="25" spans="1:11" s="36" customFormat="1" ht="15" customHeight="1">
      <c r="A25" s="34"/>
      <c r="B25" s="50"/>
      <c r="C25" s="34" t="s">
        <v>45</v>
      </c>
      <c r="D25" s="40">
        <f>tables!B6</f>
        <v>84717</v>
      </c>
      <c r="E25" s="40">
        <f>tables!C6</f>
        <v>224173.125</v>
      </c>
      <c r="F25" s="41">
        <f>tables!D6</f>
        <v>2.646140975247</v>
      </c>
      <c r="G25" s="41">
        <f>tables!E6</f>
        <v>2.59140100624181</v>
      </c>
      <c r="H25" s="42">
        <f>$G$46</f>
        <v>2.6439097980738899</v>
      </c>
      <c r="I25" s="35"/>
      <c r="J25" s="51"/>
      <c r="K25" s="35"/>
    </row>
    <row r="26" spans="1:11" s="36" customFormat="1" ht="15" customHeight="1">
      <c r="A26" s="34"/>
      <c r="B26" s="50"/>
      <c r="C26" s="34" t="s">
        <v>46</v>
      </c>
      <c r="D26" s="40">
        <f>tables!B7</f>
        <v>36366</v>
      </c>
      <c r="E26" s="40">
        <f>tables!C7</f>
        <v>96761.895833333299</v>
      </c>
      <c r="F26" s="41">
        <f>tables!D7</f>
        <v>2.6607791847696598</v>
      </c>
      <c r="G26" s="41">
        <f>tables!E7</f>
        <v>2.7645895099113398</v>
      </c>
      <c r="H26" s="42">
        <f t="shared" ref="H26:H46" si="0">$G$46</f>
        <v>2.6439097980738899</v>
      </c>
      <c r="I26" s="35"/>
      <c r="J26" s="51"/>
      <c r="K26" s="35"/>
    </row>
    <row r="27" spans="1:11" s="36" customFormat="1" ht="15" customHeight="1">
      <c r="A27" s="34"/>
      <c r="B27" s="50"/>
      <c r="C27" s="34" t="s">
        <v>47</v>
      </c>
      <c r="D27" s="40">
        <f>tables!B8</f>
        <v>57091</v>
      </c>
      <c r="E27" s="40">
        <f>tables!C8</f>
        <v>184159.16666666701</v>
      </c>
      <c r="F27" s="41">
        <f>tables!D8</f>
        <v>3.22571275098819</v>
      </c>
      <c r="G27" s="41">
        <f>tables!E8</f>
        <v>2.45338868748185</v>
      </c>
      <c r="H27" s="42">
        <f t="shared" si="0"/>
        <v>2.6439097980738899</v>
      </c>
      <c r="I27" s="35"/>
      <c r="J27" s="51"/>
      <c r="K27" s="35"/>
    </row>
    <row r="28" spans="1:11" s="36" customFormat="1" ht="15" customHeight="1">
      <c r="A28" s="34"/>
      <c r="B28" s="50"/>
      <c r="C28" s="34" t="s">
        <v>120</v>
      </c>
      <c r="D28" s="40">
        <f>tables!B9</f>
        <v>63608</v>
      </c>
      <c r="E28" s="40">
        <f>tables!C9</f>
        <v>137156.27083333299</v>
      </c>
      <c r="F28" s="41">
        <f>tables!D9</f>
        <v>2.1562739094663099</v>
      </c>
      <c r="G28" s="41">
        <f>tables!E9</f>
        <v>2.4408380811364898</v>
      </c>
      <c r="H28" s="42">
        <f t="shared" si="0"/>
        <v>2.6439097980738899</v>
      </c>
      <c r="I28" s="35"/>
      <c r="J28" s="51"/>
      <c r="K28" s="35"/>
    </row>
    <row r="29" spans="1:11" s="36" customFormat="1" ht="15" customHeight="1">
      <c r="A29" s="34"/>
      <c r="B29" s="50"/>
      <c r="C29" s="34" t="s">
        <v>48</v>
      </c>
      <c r="D29" s="40">
        <f>tables!B10</f>
        <v>60602</v>
      </c>
      <c r="E29" s="40">
        <f>tables!C10</f>
        <v>182942.75</v>
      </c>
      <c r="F29" s="41">
        <f>tables!D10</f>
        <v>3.0187576317613298</v>
      </c>
      <c r="G29" s="41">
        <f>tables!E10</f>
        <v>2.9050741868304102</v>
      </c>
      <c r="H29" s="42">
        <f t="shared" si="0"/>
        <v>2.6439097980738899</v>
      </c>
      <c r="I29" s="35"/>
      <c r="J29" s="51"/>
      <c r="K29" s="35"/>
    </row>
    <row r="30" spans="1:11" s="36" customFormat="1" ht="15" customHeight="1">
      <c r="A30" s="34"/>
      <c r="B30" s="50"/>
      <c r="C30" s="34" t="s">
        <v>102</v>
      </c>
      <c r="D30" s="40">
        <f>tables!B11</f>
        <v>26290</v>
      </c>
      <c r="E30" s="40">
        <f>tables!C11</f>
        <v>69185.3125</v>
      </c>
      <c r="F30" s="41">
        <f>tables!D11</f>
        <v>2.6316208634461802</v>
      </c>
      <c r="G30" s="41">
        <f>tables!E11</f>
        <v>2.7034879594759502</v>
      </c>
      <c r="H30" s="42">
        <f t="shared" si="0"/>
        <v>2.6439097980738899</v>
      </c>
      <c r="I30" s="35"/>
      <c r="J30" s="51"/>
      <c r="K30" s="35"/>
    </row>
    <row r="31" spans="1:11" s="36" customFormat="1" ht="15" customHeight="1">
      <c r="A31" s="34"/>
      <c r="B31" s="50"/>
      <c r="C31" s="34" t="s">
        <v>50</v>
      </c>
      <c r="D31" s="40">
        <f>tables!B12</f>
        <v>16571</v>
      </c>
      <c r="E31" s="40">
        <f>tables!C12</f>
        <v>40801.895833333299</v>
      </c>
      <c r="F31" s="41">
        <f>tables!D12</f>
        <v>2.4622470480558398</v>
      </c>
      <c r="G31" s="41">
        <f>tables!E12</f>
        <v>2.56575110114253</v>
      </c>
      <c r="H31" s="42">
        <f t="shared" si="0"/>
        <v>2.6439097980738899</v>
      </c>
      <c r="I31" s="35"/>
      <c r="J31" s="51"/>
      <c r="K31" s="35"/>
    </row>
    <row r="32" spans="1:11" s="36" customFormat="1" ht="15" customHeight="1">
      <c r="A32" s="34"/>
      <c r="B32" s="50"/>
      <c r="C32" s="34" t="s">
        <v>51</v>
      </c>
      <c r="D32" s="40">
        <f>tables!B13</f>
        <v>21730</v>
      </c>
      <c r="E32" s="40">
        <f>tables!C13</f>
        <v>67163.291666666701</v>
      </c>
      <c r="F32" s="41">
        <f>tables!D13</f>
        <v>3.0908095566804699</v>
      </c>
      <c r="G32" s="41">
        <f>tables!E13</f>
        <v>3.1528836643272999</v>
      </c>
      <c r="H32" s="42">
        <f t="shared" si="0"/>
        <v>2.6439097980738899</v>
      </c>
      <c r="I32" s="35"/>
      <c r="J32" s="51"/>
      <c r="K32" s="35"/>
    </row>
    <row r="33" spans="1:11" s="36" customFormat="1" ht="15" customHeight="1">
      <c r="A33" s="34"/>
      <c r="B33" s="50"/>
      <c r="C33" s="34" t="s">
        <v>52</v>
      </c>
      <c r="D33" s="40">
        <f>tables!B14</f>
        <v>20088</v>
      </c>
      <c r="E33" s="40">
        <f>tables!C14</f>
        <v>40250.541666666701</v>
      </c>
      <c r="F33" s="41">
        <f>tables!D14</f>
        <v>2.0037107560069001</v>
      </c>
      <c r="G33" s="41">
        <f>tables!E14</f>
        <v>2.3621175262927601</v>
      </c>
      <c r="H33" s="42">
        <f t="shared" si="0"/>
        <v>2.6439097980738899</v>
      </c>
      <c r="I33" s="35"/>
      <c r="J33" s="51"/>
      <c r="K33" s="35"/>
    </row>
    <row r="34" spans="1:11" s="36" customFormat="1" ht="15" customHeight="1">
      <c r="A34" s="34"/>
      <c r="B34" s="50"/>
      <c r="C34" s="34" t="s">
        <v>53</v>
      </c>
      <c r="D34" s="40">
        <f>tables!B15</f>
        <v>7707</v>
      </c>
      <c r="E34" s="40">
        <f>tables!C15</f>
        <v>20105.645833333299</v>
      </c>
      <c r="F34" s="41">
        <f>tables!D15</f>
        <v>2.6087512434583302</v>
      </c>
      <c r="G34" s="41">
        <f>tables!E15</f>
        <v>2.78361705603748</v>
      </c>
      <c r="H34" s="42">
        <f t="shared" si="0"/>
        <v>2.6439097980738899</v>
      </c>
      <c r="I34" s="35"/>
      <c r="J34" s="51"/>
      <c r="K34" s="35"/>
    </row>
    <row r="35" spans="1:11" s="36" customFormat="1" ht="15" customHeight="1">
      <c r="A35" s="34"/>
      <c r="B35" s="50"/>
      <c r="C35" s="34" t="s">
        <v>54</v>
      </c>
      <c r="D35" s="40">
        <f>tables!B16</f>
        <v>37567</v>
      </c>
      <c r="E35" s="40">
        <f>tables!C16</f>
        <v>92635</v>
      </c>
      <c r="F35" s="41">
        <f>tables!D16</f>
        <v>2.4658609950222301</v>
      </c>
      <c r="G35" s="41">
        <f>tables!E16</f>
        <v>2.4940184964862802</v>
      </c>
      <c r="H35" s="42">
        <f t="shared" si="0"/>
        <v>2.6439097980738899</v>
      </c>
      <c r="I35" s="35"/>
      <c r="J35" s="51"/>
      <c r="K35" s="35"/>
    </row>
    <row r="36" spans="1:11" s="36" customFormat="1" ht="15" customHeight="1">
      <c r="A36" s="34"/>
      <c r="B36" s="50"/>
      <c r="C36" s="34" t="s">
        <v>104</v>
      </c>
      <c r="D36" s="40">
        <f>tables!B17</f>
        <v>6851</v>
      </c>
      <c r="E36" s="40">
        <f>tables!C17</f>
        <v>17146.166666666701</v>
      </c>
      <c r="F36" s="41">
        <f>tables!D17</f>
        <v>2.5027246630662199</v>
      </c>
      <c r="G36" s="41">
        <f>tables!E17</f>
        <v>2.63243249862118</v>
      </c>
      <c r="H36" s="42">
        <f t="shared" si="0"/>
        <v>2.6439097980738899</v>
      </c>
      <c r="I36" s="35"/>
      <c r="J36" s="51"/>
      <c r="K36" s="35"/>
    </row>
    <row r="37" spans="1:11" s="36" customFormat="1" ht="15" customHeight="1">
      <c r="A37" s="34"/>
      <c r="B37" s="50"/>
      <c r="C37" s="34" t="s">
        <v>56</v>
      </c>
      <c r="D37" s="40">
        <f>tables!B18</f>
        <v>19310</v>
      </c>
      <c r="E37" s="40">
        <f>tables!C18</f>
        <v>46730.895833333299</v>
      </c>
      <c r="F37" s="41">
        <f>tables!D18</f>
        <v>2.4200360348696699</v>
      </c>
      <c r="G37" s="41">
        <f>tables!E18</f>
        <v>2.8244979927462501</v>
      </c>
      <c r="H37" s="42">
        <f t="shared" si="0"/>
        <v>2.6439097980738899</v>
      </c>
      <c r="I37" s="35"/>
      <c r="J37" s="51"/>
      <c r="K37" s="35"/>
    </row>
    <row r="38" spans="1:11" s="36" customFormat="1" ht="15" customHeight="1">
      <c r="A38" s="34"/>
      <c r="B38" s="50"/>
      <c r="C38" s="36" t="s">
        <v>132</v>
      </c>
      <c r="D38" s="40">
        <f>tables!B19</f>
        <v>28788</v>
      </c>
      <c r="E38" s="40">
        <f>tables!C19</f>
        <v>70685.458333333299</v>
      </c>
      <c r="F38" s="41">
        <f>tables!D19</f>
        <v>2.4553792668241399</v>
      </c>
      <c r="G38" s="41">
        <f>tables!E19</f>
        <v>2.83444578534698</v>
      </c>
      <c r="H38" s="42">
        <f t="shared" si="0"/>
        <v>2.6439097980738899</v>
      </c>
      <c r="I38" s="35"/>
      <c r="J38" s="51"/>
      <c r="K38" s="35"/>
    </row>
    <row r="39" spans="1:11" s="36" customFormat="1" ht="15" customHeight="1">
      <c r="A39" s="34"/>
      <c r="B39" s="50"/>
      <c r="C39" s="34" t="s">
        <v>57</v>
      </c>
      <c r="D39" s="40">
        <f>tables!B20</f>
        <v>61236</v>
      </c>
      <c r="E39" s="40">
        <f>tables!C20</f>
        <v>169472.4375</v>
      </c>
      <c r="F39" s="41">
        <f>tables!D20</f>
        <v>2.7675295169508098</v>
      </c>
      <c r="G39" s="41">
        <f>tables!E20</f>
        <v>2.6297056106263699</v>
      </c>
      <c r="H39" s="42">
        <f t="shared" si="0"/>
        <v>2.6439097980738899</v>
      </c>
      <c r="I39" s="35"/>
      <c r="J39" s="51"/>
      <c r="K39" s="35"/>
    </row>
    <row r="40" spans="1:11" s="36" customFormat="1" ht="15" customHeight="1">
      <c r="A40" s="34"/>
      <c r="B40" s="50"/>
      <c r="C40" s="34" t="s">
        <v>58</v>
      </c>
      <c r="D40" s="40">
        <f>tables!B21</f>
        <v>4463</v>
      </c>
      <c r="E40" s="40">
        <f>tables!C21</f>
        <v>10502.354166666701</v>
      </c>
      <c r="F40" s="41">
        <f>tables!D21</f>
        <v>2.3532050563895699</v>
      </c>
      <c r="G40" s="41">
        <f>tables!E21</f>
        <v>2.6696481638818499</v>
      </c>
      <c r="H40" s="42">
        <f t="shared" si="0"/>
        <v>2.6439097980738899</v>
      </c>
      <c r="I40" s="35"/>
      <c r="J40" s="51"/>
      <c r="K40" s="35"/>
    </row>
    <row r="41" spans="1:11" s="36" customFormat="1" ht="15" customHeight="1">
      <c r="A41" s="34"/>
      <c r="B41" s="50"/>
      <c r="C41" s="34" t="s">
        <v>103</v>
      </c>
      <c r="D41" s="40">
        <f>tables!B22</f>
        <v>69001</v>
      </c>
      <c r="E41" s="40">
        <f>tables!C22</f>
        <v>186232.375</v>
      </c>
      <c r="F41" s="41">
        <f>tables!D22</f>
        <v>2.69898081187229</v>
      </c>
      <c r="G41" s="41">
        <f>tables!E22</f>
        <v>2.7183050197349399</v>
      </c>
      <c r="H41" s="42">
        <f t="shared" si="0"/>
        <v>2.6439097980738899</v>
      </c>
      <c r="I41" s="35"/>
      <c r="J41" s="51"/>
      <c r="K41" s="35"/>
    </row>
    <row r="42" spans="1:11" s="36" customFormat="1" ht="15" customHeight="1">
      <c r="A42" s="34"/>
      <c r="B42" s="50"/>
      <c r="C42" s="34" t="s">
        <v>60</v>
      </c>
      <c r="D42" s="40">
        <f>tables!B23</f>
        <v>4103</v>
      </c>
      <c r="E42" s="40">
        <f>tables!C23</f>
        <v>6673.2916666666697</v>
      </c>
      <c r="F42" s="41">
        <f>tables!D23</f>
        <v>1.6264420342838599</v>
      </c>
      <c r="G42" s="41">
        <f>tables!E23</f>
        <v>1.9380474260526599</v>
      </c>
      <c r="H42" s="42">
        <f t="shared" si="0"/>
        <v>2.6439097980738899</v>
      </c>
      <c r="I42" s="35"/>
      <c r="J42" s="51"/>
      <c r="K42" s="35"/>
    </row>
    <row r="43" spans="1:11" s="36" customFormat="1" ht="15" customHeight="1">
      <c r="A43" s="34"/>
      <c r="B43" s="50"/>
      <c r="C43" s="34" t="s">
        <v>61</v>
      </c>
      <c r="D43" s="40">
        <f>tables!B24</f>
        <v>11669</v>
      </c>
      <c r="E43" s="40">
        <f>tables!C24</f>
        <v>23396.75</v>
      </c>
      <c r="F43" s="41">
        <f>tables!D24</f>
        <v>2.00503470734425</v>
      </c>
      <c r="G43" s="41">
        <f>tables!E24</f>
        <v>2.46515633781507</v>
      </c>
      <c r="H43" s="42">
        <f t="shared" si="0"/>
        <v>2.6439097980738899</v>
      </c>
      <c r="I43" s="35"/>
      <c r="J43" s="51"/>
      <c r="K43" s="35"/>
    </row>
    <row r="44" spans="1:11" s="36" customFormat="1" ht="15" customHeight="1" thickBot="1">
      <c r="A44" s="34"/>
      <c r="B44" s="50"/>
      <c r="C44" s="43"/>
      <c r="D44" s="44"/>
      <c r="E44" s="44"/>
      <c r="F44" s="45"/>
      <c r="G44" s="45"/>
      <c r="H44" s="42"/>
      <c r="I44" s="35"/>
      <c r="J44" s="51"/>
      <c r="K44" s="35"/>
    </row>
    <row r="45" spans="1:11" s="36" customFormat="1" ht="7.5" customHeight="1" thickTop="1">
      <c r="A45" s="34"/>
      <c r="B45" s="50"/>
      <c r="C45" s="34"/>
      <c r="D45" s="34"/>
      <c r="E45" s="34"/>
      <c r="F45" s="52"/>
      <c r="G45" s="52"/>
      <c r="H45" s="42">
        <f t="shared" si="0"/>
        <v>2.6439097980738899</v>
      </c>
      <c r="I45" s="35"/>
      <c r="J45" s="51"/>
      <c r="K45" s="35"/>
    </row>
    <row r="46" spans="1:11" s="36" customFormat="1" ht="15" customHeight="1">
      <c r="A46" s="34"/>
      <c r="B46" s="50"/>
      <c r="C46" s="34" t="s">
        <v>117</v>
      </c>
      <c r="D46" s="40">
        <f>tables!B25</f>
        <v>637758</v>
      </c>
      <c r="E46" s="40">
        <f>tables!C25</f>
        <v>1686174.625</v>
      </c>
      <c r="F46" s="41">
        <f>tables!D25</f>
        <v>2.6439097980738802</v>
      </c>
      <c r="G46" s="41">
        <f>tables!E25</f>
        <v>2.6439097980738899</v>
      </c>
      <c r="H46" s="42">
        <f t="shared" si="0"/>
        <v>2.6439097980738899</v>
      </c>
      <c r="I46" s="35"/>
      <c r="J46" s="51"/>
      <c r="K46" s="35"/>
    </row>
    <row r="47" spans="1:11" ht="15" customHeight="1" thickBot="1">
      <c r="B47" s="53"/>
      <c r="C47" s="54"/>
      <c r="D47" s="54"/>
      <c r="E47" s="55"/>
      <c r="F47" s="55"/>
      <c r="G47" s="54"/>
      <c r="H47" s="54"/>
      <c r="I47" s="54"/>
      <c r="J47" s="56"/>
    </row>
    <row r="48" spans="1:11" ht="15" customHeight="1">
      <c r="E48" s="46"/>
      <c r="F48" s="46"/>
    </row>
    <row r="49" s="47" customFormat="1" ht="12.5" hidden="1"/>
    <row r="50" s="47" customFormat="1" ht="12.5" hidden="1"/>
    <row r="51" s="47" customFormat="1" ht="12.5" hidden="1"/>
    <row r="52" s="47" customFormat="1" ht="12.5" hidden="1"/>
    <row r="53" s="47" customFormat="1" ht="12.5" hidden="1"/>
    <row r="54" s="47" customFormat="1" ht="15" hidden="1" customHeight="1"/>
    <row r="55" s="47" customFormat="1" ht="15" hidden="1" customHeight="1"/>
    <row r="56" s="47" customFormat="1" ht="15" hidden="1" customHeight="1"/>
    <row r="57" s="47" customFormat="1" ht="15" hidden="1" customHeight="1"/>
    <row r="58" s="47" customFormat="1" ht="15" hidden="1" customHeight="1"/>
    <row r="59" s="47" customFormat="1" ht="12.5" hidden="1"/>
    <row r="60" s="47" customFormat="1" ht="12.5" hidden="1"/>
    <row r="61" s="47" customFormat="1" ht="12.5" hidden="1"/>
    <row r="62" s="47" customFormat="1" ht="12.5" hidden="1"/>
    <row r="63" s="47" customFormat="1" ht="12.5" hidden="1"/>
    <row r="64" s="47" customFormat="1" ht="12.5" hidden="1"/>
    <row r="65" s="47" customFormat="1" ht="12.5" hidden="1"/>
    <row r="66" s="47" customFormat="1" ht="12.5" hidden="1"/>
    <row r="67" s="47" customFormat="1" ht="12.5" hidden="1"/>
    <row r="68" s="47" customFormat="1" ht="12.5" hidden="1"/>
    <row r="69" s="47" customFormat="1" ht="12.5" hidden="1"/>
    <row r="70" s="47" customFormat="1" ht="12.5" hidden="1"/>
    <row r="71" s="47" customFormat="1" ht="12.5" hidden="1"/>
    <row r="72" s="47" customFormat="1" ht="12.5" hidden="1"/>
    <row r="73" s="47" customFormat="1" ht="12.5" hidden="1"/>
    <row r="74" s="47" customFormat="1" ht="12.5" hidden="1"/>
    <row r="75" s="47" customFormat="1" ht="12.5" hidden="1"/>
    <row r="76" s="47" customFormat="1" ht="12.5" hidden="1"/>
    <row r="77" s="47" customFormat="1" ht="12.5" hidden="1"/>
    <row r="78" s="47" customFormat="1" ht="12.5" hidden="1"/>
    <row r="79" s="47" customFormat="1" ht="12.5" hidden="1"/>
    <row r="80" s="47" customFormat="1" ht="12.5" hidden="1"/>
    <row r="81" s="47" customFormat="1" ht="12.5" hidden="1"/>
    <row r="82" s="47" customFormat="1" ht="12.5" hidden="1"/>
    <row r="83" s="47" customFormat="1" ht="12.5" hidden="1"/>
    <row r="84" s="47" customFormat="1" ht="12.5" hidden="1"/>
    <row r="85" s="47" customFormat="1" ht="12.5" hidden="1"/>
    <row r="86" s="47" customFormat="1" ht="12.5" hidden="1"/>
    <row r="87" s="47" customFormat="1" ht="12.5" hidden="1"/>
    <row r="88" s="47" customFormat="1" ht="12.5" hidden="1"/>
    <row r="89" s="47" customFormat="1" ht="12.5" hidden="1"/>
    <row r="90" ht="13" hidden="1"/>
  </sheetData>
  <mergeCells count="2">
    <mergeCell ref="C4:I4"/>
    <mergeCell ref="C1:L2"/>
  </mergeCell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45" r:id="rId4" name="Drop Down 5">
              <controlPr defaultSize="0" autoLine="0" autoPict="0">
                <anchor moveWithCells="1">
                  <from>
                    <xdr:col>7</xdr:col>
                    <xdr:colOff>171450</xdr:colOff>
                    <xdr:row>5</xdr:row>
                    <xdr:rowOff>133350</xdr:rowOff>
                  </from>
                  <to>
                    <xdr:col>8</xdr:col>
                    <xdr:colOff>222250</xdr:colOff>
                    <xdr:row>6</xdr:row>
                    <xdr:rowOff>95250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45A116-7A84-48B6-AFB1-25ED37B5659B}">
  <sheetPr codeName="Sheet1"/>
  <dimension ref="A1:M61"/>
  <sheetViews>
    <sheetView showGridLines="0" showRowColHeaders="0" workbookViewId="0">
      <selection activeCell="C4" sqref="C4"/>
    </sheetView>
  </sheetViews>
  <sheetFormatPr defaultRowHeight="12.5"/>
  <cols>
    <col min="1" max="1" width="4.1796875" customWidth="1"/>
    <col min="2" max="2" width="2.54296875" customWidth="1"/>
    <col min="3" max="3" width="18.81640625" bestFit="1" customWidth="1"/>
    <col min="4" max="4" width="11.453125" bestFit="1" customWidth="1"/>
    <col min="5" max="5" width="17.26953125" customWidth="1"/>
    <col min="6" max="6" width="25" customWidth="1"/>
    <col min="7" max="7" width="26.1796875" customWidth="1"/>
    <col min="9" max="9" width="12.26953125" customWidth="1"/>
    <col min="10" max="10" width="2.1796875" customWidth="1"/>
  </cols>
  <sheetData>
    <row r="1" spans="1:13">
      <c r="C1" s="181"/>
      <c r="D1" s="181"/>
      <c r="E1" s="181"/>
      <c r="F1" s="181"/>
      <c r="G1" s="181"/>
      <c r="H1" s="181"/>
      <c r="I1" s="181"/>
      <c r="J1" s="181"/>
      <c r="K1" s="181"/>
      <c r="L1" s="182"/>
    </row>
    <row r="2" spans="1:13">
      <c r="C2" s="181"/>
      <c r="D2" s="181"/>
      <c r="E2" s="181"/>
      <c r="F2" s="181"/>
      <c r="G2" s="181"/>
      <c r="H2" s="181"/>
      <c r="I2" s="181"/>
      <c r="J2" s="181"/>
      <c r="K2" s="181"/>
      <c r="L2" s="182"/>
    </row>
    <row r="3" spans="1:13" ht="12.75" customHeight="1" thickBot="1">
      <c r="A3" s="61"/>
      <c r="B3" s="61"/>
      <c r="C3" s="61"/>
      <c r="D3" s="61"/>
      <c r="E3" s="61"/>
      <c r="G3" s="61"/>
      <c r="H3" s="61"/>
      <c r="I3" s="61"/>
      <c r="J3" s="61"/>
      <c r="K3" s="61"/>
      <c r="L3" s="61"/>
      <c r="M3" s="61"/>
    </row>
    <row r="4" spans="1:13" ht="18.5">
      <c r="A4" s="61"/>
      <c r="B4" s="69"/>
      <c r="C4" s="70"/>
      <c r="D4" s="70"/>
      <c r="E4" s="70"/>
      <c r="F4" s="71"/>
      <c r="G4" s="71"/>
      <c r="H4" s="71"/>
      <c r="I4" s="71"/>
      <c r="J4" s="71"/>
      <c r="K4" s="71"/>
      <c r="L4" s="72"/>
      <c r="M4" s="61"/>
    </row>
    <row r="5" spans="1:13">
      <c r="A5" s="61"/>
      <c r="B5" s="73"/>
      <c r="C5" s="95" t="s">
        <v>67</v>
      </c>
      <c r="D5" s="61"/>
      <c r="E5" s="61"/>
      <c r="F5" s="61"/>
      <c r="G5" s="61"/>
      <c r="H5" s="61"/>
      <c r="I5" s="61"/>
      <c r="J5" s="95" t="s">
        <v>68</v>
      </c>
      <c r="L5" s="74"/>
      <c r="M5" s="61"/>
    </row>
    <row r="6" spans="1:13">
      <c r="A6" s="61"/>
      <c r="B6" s="73"/>
      <c r="C6" s="61"/>
      <c r="D6" s="61"/>
      <c r="E6" s="61"/>
      <c r="F6" s="61"/>
      <c r="G6" s="61"/>
      <c r="H6" s="61"/>
      <c r="I6" s="61"/>
      <c r="J6" s="61"/>
      <c r="K6" s="61"/>
      <c r="L6" s="74"/>
      <c r="M6" s="61"/>
    </row>
    <row r="7" spans="1:13">
      <c r="A7" s="61"/>
      <c r="B7" s="73"/>
      <c r="C7" s="61"/>
      <c r="D7" s="61"/>
      <c r="E7" s="61"/>
      <c r="F7" s="61"/>
      <c r="G7" s="61"/>
      <c r="H7" s="61"/>
      <c r="I7" s="61"/>
      <c r="J7" s="61"/>
      <c r="K7" s="61"/>
      <c r="L7" s="74"/>
      <c r="M7" s="61"/>
    </row>
    <row r="8" spans="1:13" ht="13">
      <c r="A8" s="61"/>
      <c r="B8" s="73"/>
      <c r="C8" s="75"/>
      <c r="D8" s="76"/>
      <c r="E8" s="61"/>
      <c r="F8" s="61"/>
      <c r="G8" s="61"/>
      <c r="H8" s="61"/>
      <c r="I8" s="61"/>
      <c r="J8" s="61"/>
      <c r="K8" s="61"/>
      <c r="L8" s="74"/>
      <c r="M8" s="61"/>
    </row>
    <row r="9" spans="1:13" ht="13">
      <c r="A9" s="61"/>
      <c r="B9" s="73"/>
      <c r="C9" s="75"/>
      <c r="D9" s="77"/>
      <c r="E9" s="61"/>
      <c r="F9" s="61"/>
      <c r="G9" s="61"/>
      <c r="H9" s="61"/>
      <c r="I9" s="61"/>
      <c r="J9" s="61"/>
      <c r="K9" s="61"/>
      <c r="L9" s="74"/>
      <c r="M9" s="61"/>
    </row>
    <row r="10" spans="1:13" ht="13">
      <c r="A10" s="61"/>
      <c r="B10" s="73"/>
      <c r="C10" s="75"/>
      <c r="D10" s="77"/>
      <c r="E10" s="61"/>
      <c r="F10" s="61"/>
      <c r="G10" s="61"/>
      <c r="H10" s="61"/>
      <c r="I10" s="61"/>
      <c r="J10" s="61"/>
      <c r="K10" s="61"/>
      <c r="L10" s="74"/>
      <c r="M10" s="61"/>
    </row>
    <row r="11" spans="1:13">
      <c r="A11" s="61"/>
      <c r="B11" s="73"/>
      <c r="C11" s="61"/>
      <c r="D11" s="61"/>
      <c r="E11" s="61"/>
      <c r="F11" s="61"/>
      <c r="G11" s="61"/>
      <c r="H11" s="61"/>
      <c r="I11" s="61"/>
      <c r="J11" s="61"/>
      <c r="K11" s="61"/>
      <c r="L11" s="74"/>
      <c r="M11" s="61"/>
    </row>
    <row r="12" spans="1:13">
      <c r="A12" s="61"/>
      <c r="B12" s="73"/>
      <c r="C12" s="61"/>
      <c r="D12" s="61"/>
      <c r="E12" s="61"/>
      <c r="F12" s="61"/>
      <c r="G12" s="61"/>
      <c r="H12" s="61"/>
      <c r="I12" s="61"/>
      <c r="J12" s="61"/>
      <c r="K12" s="61"/>
      <c r="L12" s="74"/>
      <c r="M12" s="61"/>
    </row>
    <row r="13" spans="1:13">
      <c r="A13" s="61"/>
      <c r="B13" s="73"/>
      <c r="C13" s="61"/>
      <c r="D13" s="61"/>
      <c r="E13" s="61"/>
      <c r="F13" s="61"/>
      <c r="G13" s="61"/>
      <c r="H13" s="61"/>
      <c r="I13" s="61"/>
      <c r="J13" s="61"/>
      <c r="K13" s="61"/>
      <c r="L13" s="74"/>
      <c r="M13" s="61"/>
    </row>
    <row r="14" spans="1:13">
      <c r="A14" s="61"/>
      <c r="B14" s="73"/>
      <c r="C14" s="61"/>
      <c r="D14" s="61"/>
      <c r="E14" s="61"/>
      <c r="F14" s="61"/>
      <c r="G14" s="61"/>
      <c r="H14" s="61"/>
      <c r="I14" s="61"/>
      <c r="J14" s="61"/>
      <c r="K14" s="61"/>
      <c r="L14" s="74"/>
      <c r="M14" s="61"/>
    </row>
    <row r="15" spans="1:13">
      <c r="A15" s="61"/>
      <c r="B15" s="73"/>
      <c r="C15" s="61"/>
      <c r="D15" s="61"/>
      <c r="E15" s="61"/>
      <c r="F15" s="61"/>
      <c r="G15" s="61"/>
      <c r="H15" s="61"/>
      <c r="I15" s="61"/>
      <c r="J15" s="61"/>
      <c r="K15" s="61"/>
      <c r="L15" s="74"/>
      <c r="M15" s="61"/>
    </row>
    <row r="16" spans="1:13">
      <c r="A16" s="61"/>
      <c r="B16" s="73"/>
      <c r="C16" s="61"/>
      <c r="D16" s="61"/>
      <c r="E16" s="61"/>
      <c r="F16" s="61"/>
      <c r="G16" s="61"/>
      <c r="H16" s="61"/>
      <c r="I16" s="61"/>
      <c r="J16" s="61"/>
      <c r="K16" s="61"/>
      <c r="L16" s="74"/>
      <c r="M16" s="61"/>
    </row>
    <row r="17" spans="1:13">
      <c r="A17" s="61"/>
      <c r="B17" s="73"/>
      <c r="C17" s="61"/>
      <c r="D17" s="61"/>
      <c r="E17" s="61"/>
      <c r="F17" s="61"/>
      <c r="G17" s="61"/>
      <c r="H17" s="61"/>
      <c r="I17" s="61"/>
      <c r="J17" s="61"/>
      <c r="K17" s="61"/>
      <c r="L17" s="74"/>
      <c r="M17" s="61"/>
    </row>
    <row r="18" spans="1:13">
      <c r="A18" s="61"/>
      <c r="B18" s="73"/>
      <c r="C18" s="61"/>
      <c r="D18" s="61"/>
      <c r="E18" s="61"/>
      <c r="F18" s="61"/>
      <c r="G18" s="61"/>
      <c r="H18" s="61"/>
      <c r="I18" s="61"/>
      <c r="J18" s="61"/>
      <c r="K18" s="61"/>
      <c r="L18" s="74"/>
      <c r="M18" s="61"/>
    </row>
    <row r="19" spans="1:13">
      <c r="A19" s="61"/>
      <c r="B19" s="73"/>
      <c r="C19" s="61"/>
      <c r="D19" s="61"/>
      <c r="E19" s="61"/>
      <c r="F19" s="61"/>
      <c r="G19" s="61"/>
      <c r="H19" s="61"/>
      <c r="I19" s="61"/>
      <c r="J19" s="61"/>
      <c r="K19" s="61"/>
      <c r="L19" s="74"/>
      <c r="M19" s="61"/>
    </row>
    <row r="20" spans="1:13">
      <c r="A20" s="61"/>
      <c r="B20" s="73"/>
      <c r="C20" s="61"/>
      <c r="D20" s="61"/>
      <c r="E20" s="61"/>
      <c r="F20" s="61"/>
      <c r="G20" s="61"/>
      <c r="H20" s="61"/>
      <c r="I20" s="61"/>
      <c r="J20" s="61"/>
      <c r="K20" s="61"/>
      <c r="L20" s="74"/>
      <c r="M20" s="61"/>
    </row>
    <row r="21" spans="1:13">
      <c r="A21" s="61"/>
      <c r="B21" s="73"/>
      <c r="C21" s="61"/>
      <c r="D21" s="61"/>
      <c r="E21" s="61"/>
      <c r="F21" s="61"/>
      <c r="G21" s="61"/>
      <c r="H21" s="61"/>
      <c r="I21" s="61"/>
      <c r="J21" s="61"/>
      <c r="K21" s="61"/>
      <c r="L21" s="74"/>
      <c r="M21" s="61"/>
    </row>
    <row r="22" spans="1:13">
      <c r="A22" s="61"/>
      <c r="B22" s="73"/>
      <c r="C22" s="61"/>
      <c r="D22" s="61"/>
      <c r="E22" s="61"/>
      <c r="F22" s="61"/>
      <c r="G22" s="61"/>
      <c r="H22" s="61"/>
      <c r="I22" s="61"/>
      <c r="J22" s="61"/>
      <c r="K22" s="61"/>
      <c r="L22" s="74"/>
      <c r="M22" s="61"/>
    </row>
    <row r="23" spans="1:13">
      <c r="A23" s="61"/>
      <c r="B23" s="73"/>
      <c r="C23" s="61"/>
      <c r="D23" s="61"/>
      <c r="E23" s="61"/>
      <c r="F23" s="61"/>
      <c r="G23" s="61"/>
      <c r="H23" s="61"/>
      <c r="I23" s="61"/>
      <c r="J23" s="61"/>
      <c r="K23" s="61"/>
      <c r="L23" s="74"/>
      <c r="M23" s="61"/>
    </row>
    <row r="24" spans="1:13">
      <c r="A24" s="61"/>
      <c r="B24" s="73"/>
      <c r="C24" s="61"/>
      <c r="D24" s="61"/>
      <c r="E24" s="61"/>
      <c r="F24" s="61"/>
      <c r="G24" s="61"/>
      <c r="H24" s="61"/>
      <c r="I24" s="61"/>
      <c r="J24" s="61"/>
      <c r="K24" s="61"/>
      <c r="L24" s="74"/>
      <c r="M24" s="61"/>
    </row>
    <row r="25" spans="1:13">
      <c r="A25" s="61"/>
      <c r="B25" s="73"/>
      <c r="C25" s="61"/>
      <c r="D25" s="61"/>
      <c r="E25" s="61"/>
      <c r="F25" s="61"/>
      <c r="G25" s="61"/>
      <c r="H25" s="61"/>
      <c r="I25" s="61"/>
      <c r="J25" s="61"/>
      <c r="K25" s="61"/>
      <c r="L25" s="74"/>
      <c r="M25" s="61"/>
    </row>
    <row r="26" spans="1:13">
      <c r="A26" s="61"/>
      <c r="B26" s="73"/>
      <c r="C26" s="61"/>
      <c r="D26" s="61"/>
      <c r="E26" s="61"/>
      <c r="F26" s="61"/>
      <c r="G26" s="61"/>
      <c r="H26" s="61"/>
      <c r="I26" s="61"/>
      <c r="J26" s="61"/>
      <c r="K26" s="61"/>
      <c r="L26" s="74"/>
      <c r="M26" s="61"/>
    </row>
    <row r="27" spans="1:13">
      <c r="A27" s="61"/>
      <c r="B27" s="73"/>
      <c r="C27" s="61"/>
      <c r="D27" s="61"/>
      <c r="E27" s="61"/>
      <c r="F27" s="61"/>
      <c r="G27" s="61"/>
      <c r="H27" s="61"/>
      <c r="I27" s="61"/>
      <c r="J27" s="61"/>
      <c r="K27" s="61"/>
      <c r="L27" s="74"/>
      <c r="M27" s="61"/>
    </row>
    <row r="28" spans="1:13">
      <c r="A28" s="61"/>
      <c r="B28" s="73"/>
      <c r="C28" s="61"/>
      <c r="D28" s="61"/>
      <c r="E28" s="61"/>
      <c r="F28" s="61"/>
      <c r="G28" s="61"/>
      <c r="H28" s="61"/>
      <c r="I28" s="61"/>
      <c r="J28" s="61"/>
      <c r="K28" s="61"/>
      <c r="L28" s="74"/>
      <c r="M28" s="61"/>
    </row>
    <row r="29" spans="1:13">
      <c r="A29" s="61"/>
      <c r="B29" s="73"/>
      <c r="C29" s="61"/>
      <c r="D29" s="61"/>
      <c r="E29" s="61"/>
      <c r="F29" s="61"/>
      <c r="G29" s="61"/>
      <c r="H29" s="61"/>
      <c r="I29" s="61"/>
      <c r="J29" s="61"/>
      <c r="K29" s="61"/>
      <c r="L29" s="74"/>
      <c r="M29" s="61"/>
    </row>
    <row r="30" spans="1:13">
      <c r="A30" s="61"/>
      <c r="B30" s="73"/>
      <c r="C30" s="61"/>
      <c r="D30" s="61"/>
      <c r="E30" s="61"/>
      <c r="F30" s="61"/>
      <c r="G30" s="61"/>
      <c r="H30" s="61"/>
      <c r="I30" s="61"/>
      <c r="J30" s="61"/>
      <c r="K30" s="61"/>
      <c r="L30" s="74"/>
      <c r="M30" s="61"/>
    </row>
    <row r="31" spans="1:13">
      <c r="A31" s="61"/>
      <c r="B31" s="73"/>
      <c r="C31" s="61"/>
      <c r="D31" s="61"/>
      <c r="E31" s="61"/>
      <c r="F31" s="61"/>
      <c r="G31" s="61"/>
      <c r="H31" s="61"/>
      <c r="I31" s="61"/>
      <c r="J31" s="61"/>
      <c r="K31" s="61"/>
      <c r="L31" s="74"/>
      <c r="M31" s="61"/>
    </row>
    <row r="32" spans="1:13">
      <c r="A32" s="61"/>
      <c r="B32" s="73"/>
      <c r="C32" s="61"/>
      <c r="D32" s="61"/>
      <c r="E32" s="61"/>
      <c r="F32" s="61"/>
      <c r="G32" s="61"/>
      <c r="H32" s="61"/>
      <c r="I32" s="61"/>
      <c r="J32" s="61"/>
      <c r="K32" s="61"/>
      <c r="L32" s="74"/>
      <c r="M32" s="61"/>
    </row>
    <row r="33" spans="1:13" s="65" customFormat="1" ht="26">
      <c r="A33" s="79"/>
      <c r="B33" s="78"/>
      <c r="C33" s="63" t="s">
        <v>121</v>
      </c>
      <c r="D33" s="63" t="s">
        <v>13</v>
      </c>
      <c r="E33" s="63" t="s">
        <v>11</v>
      </c>
      <c r="F33" s="64" t="s">
        <v>4</v>
      </c>
      <c r="G33" s="64" t="s">
        <v>3</v>
      </c>
      <c r="H33" s="80" t="s">
        <v>8</v>
      </c>
      <c r="I33" s="79"/>
      <c r="J33" s="79"/>
      <c r="K33" s="79"/>
      <c r="L33" s="81"/>
      <c r="M33" s="79"/>
    </row>
    <row r="34" spans="1:13" ht="13">
      <c r="A34" s="61"/>
      <c r="B34" s="73"/>
      <c r="C34" s="34" t="s">
        <v>45</v>
      </c>
      <c r="D34" s="83">
        <f>tables!G6</f>
        <v>2103</v>
      </c>
      <c r="E34" s="83">
        <f>tables!H6</f>
        <v>3746.5208333333298</v>
      </c>
      <c r="F34" s="84">
        <f>tables!I6</f>
        <v>1.78151252179426</v>
      </c>
      <c r="G34" s="84">
        <f>tables!J6</f>
        <v>1.3863451503752799</v>
      </c>
      <c r="H34" s="85">
        <f>$G$54</f>
        <v>1.3292199379939</v>
      </c>
      <c r="I34" s="61"/>
      <c r="J34" s="61"/>
      <c r="K34" s="61"/>
      <c r="L34" s="74"/>
      <c r="M34" s="61"/>
    </row>
    <row r="35" spans="1:13" ht="13">
      <c r="A35" s="61"/>
      <c r="B35" s="73"/>
      <c r="C35" s="34" t="s">
        <v>46</v>
      </c>
      <c r="D35" s="83">
        <f>tables!G7</f>
        <v>1142</v>
      </c>
      <c r="E35" s="83">
        <f>tables!H7</f>
        <v>1248.3125</v>
      </c>
      <c r="F35" s="84">
        <f>tables!I7</f>
        <v>1.0930932574430801</v>
      </c>
      <c r="G35" s="84">
        <f>tables!J7</f>
        <v>1.3349624954203401</v>
      </c>
      <c r="H35" s="85">
        <f t="shared" ref="H35:H53" si="0">$G$54</f>
        <v>1.3292199379939</v>
      </c>
      <c r="I35" s="61"/>
      <c r="J35" s="61"/>
      <c r="K35" s="61"/>
      <c r="L35" s="74"/>
      <c r="M35" s="61"/>
    </row>
    <row r="36" spans="1:13" ht="13">
      <c r="A36" s="61"/>
      <c r="B36" s="73"/>
      <c r="C36" s="34" t="s">
        <v>47</v>
      </c>
      <c r="D36" s="83">
        <f>tables!G8</f>
        <v>1044</v>
      </c>
      <c r="E36" s="83">
        <f>tables!H8</f>
        <v>1510.125</v>
      </c>
      <c r="F36" s="84">
        <f>tables!I8</f>
        <v>1.44647988505747</v>
      </c>
      <c r="G36" s="84">
        <f>tables!J8</f>
        <v>1.3185021713912699</v>
      </c>
      <c r="H36" s="85">
        <f t="shared" si="0"/>
        <v>1.3292199379939</v>
      </c>
      <c r="I36" s="61"/>
      <c r="J36" s="61"/>
      <c r="K36" s="61"/>
      <c r="L36" s="74"/>
      <c r="M36" s="61"/>
    </row>
    <row r="37" spans="1:13" ht="13">
      <c r="A37" s="61"/>
      <c r="B37" s="73"/>
      <c r="C37" s="34" t="s">
        <v>120</v>
      </c>
      <c r="D37" s="83">
        <f>tables!G9</f>
        <v>1892</v>
      </c>
      <c r="E37" s="83">
        <f>tables!H9</f>
        <v>2960.4583333333298</v>
      </c>
      <c r="F37" s="84">
        <f>tables!I9</f>
        <v>1.5647242776603201</v>
      </c>
      <c r="G37" s="84">
        <f>tables!J9</f>
        <v>1.3161854862884399</v>
      </c>
      <c r="H37" s="85">
        <f t="shared" si="0"/>
        <v>1.3292199379939</v>
      </c>
      <c r="I37" s="61"/>
      <c r="J37" s="61"/>
      <c r="K37" s="61"/>
      <c r="L37" s="74"/>
      <c r="M37" s="61"/>
    </row>
    <row r="38" spans="1:13" ht="13">
      <c r="A38" s="61"/>
      <c r="B38" s="73"/>
      <c r="C38" s="34" t="s">
        <v>48</v>
      </c>
      <c r="D38" s="83">
        <f>tables!G10</f>
        <v>1461</v>
      </c>
      <c r="E38" s="83">
        <f>tables!H10</f>
        <v>1660.6666666666699</v>
      </c>
      <c r="F38" s="84">
        <f>tables!I10</f>
        <v>1.1366643851243401</v>
      </c>
      <c r="G38" s="84">
        <f>tables!J10</f>
        <v>1.27046424156001</v>
      </c>
      <c r="H38" s="85">
        <f t="shared" si="0"/>
        <v>1.3292199379939</v>
      </c>
      <c r="I38" s="61"/>
      <c r="J38" s="61"/>
      <c r="K38" s="61"/>
      <c r="L38" s="74"/>
      <c r="M38" s="61"/>
    </row>
    <row r="39" spans="1:13" ht="13">
      <c r="A39" s="61"/>
      <c r="B39" s="73"/>
      <c r="C39" s="34" t="s">
        <v>102</v>
      </c>
      <c r="D39" s="83">
        <f>tables!G11</f>
        <v>813</v>
      </c>
      <c r="E39" s="83">
        <f>tables!H11</f>
        <v>1116.4791666666699</v>
      </c>
      <c r="F39" s="84">
        <f>tables!I11</f>
        <v>1.3732831078310801</v>
      </c>
      <c r="G39" s="84">
        <f>tables!J11</f>
        <v>1.3223050365042099</v>
      </c>
      <c r="H39" s="85">
        <f t="shared" si="0"/>
        <v>1.3292199379939</v>
      </c>
      <c r="I39" s="61"/>
      <c r="J39" s="61"/>
      <c r="K39" s="61"/>
      <c r="L39" s="74"/>
      <c r="M39" s="61"/>
    </row>
    <row r="40" spans="1:13" ht="13">
      <c r="A40" s="61"/>
      <c r="B40" s="73"/>
      <c r="C40" s="34" t="s">
        <v>50</v>
      </c>
      <c r="D40" s="83">
        <f>tables!G12</f>
        <v>972</v>
      </c>
      <c r="E40" s="83">
        <f>tables!H12</f>
        <v>898.47916666666697</v>
      </c>
      <c r="F40" s="84">
        <f>tables!I12</f>
        <v>0.92436128257887995</v>
      </c>
      <c r="G40" s="84">
        <f>tables!J12</f>
        <v>1.13127912023315</v>
      </c>
      <c r="H40" s="85">
        <f t="shared" si="0"/>
        <v>1.3292199379939</v>
      </c>
      <c r="I40" s="61"/>
      <c r="J40" s="61"/>
      <c r="K40" s="61"/>
      <c r="L40" s="74"/>
      <c r="M40" s="61"/>
    </row>
    <row r="41" spans="1:13" ht="13">
      <c r="A41" s="61"/>
      <c r="B41" s="73"/>
      <c r="C41" s="34" t="s">
        <v>51</v>
      </c>
      <c r="D41" s="83">
        <f>tables!G13</f>
        <v>681</v>
      </c>
      <c r="E41" s="83">
        <f>tables!H13</f>
        <v>989.625</v>
      </c>
      <c r="F41" s="84">
        <f>tables!I13</f>
        <v>1.4531938325991201</v>
      </c>
      <c r="G41" s="84">
        <f>tables!J13</f>
        <v>1.50961192200608</v>
      </c>
      <c r="H41" s="85">
        <f t="shared" si="0"/>
        <v>1.3292199379939</v>
      </c>
      <c r="I41" s="61"/>
      <c r="J41" s="61"/>
      <c r="K41" s="61"/>
      <c r="L41" s="74"/>
      <c r="M41" s="61"/>
    </row>
    <row r="42" spans="1:13" ht="13">
      <c r="A42" s="61"/>
      <c r="B42" s="73"/>
      <c r="C42" s="34" t="s">
        <v>52</v>
      </c>
      <c r="D42" s="83">
        <f>tables!G14</f>
        <v>288</v>
      </c>
      <c r="E42" s="83">
        <f>tables!H14</f>
        <v>262.02083333333297</v>
      </c>
      <c r="F42" s="84">
        <f>tables!I14</f>
        <v>0.90979456018519</v>
      </c>
      <c r="G42" s="84">
        <f>tables!J14</f>
        <v>1.1062741457580001</v>
      </c>
      <c r="H42" s="85">
        <f t="shared" si="0"/>
        <v>1.3292199379939</v>
      </c>
      <c r="I42" s="61"/>
      <c r="J42" s="61"/>
      <c r="K42" s="61"/>
      <c r="L42" s="74"/>
      <c r="M42" s="61"/>
    </row>
    <row r="43" spans="1:13" ht="13">
      <c r="A43" s="61"/>
      <c r="B43" s="73"/>
      <c r="C43" s="34" t="s">
        <v>53</v>
      </c>
      <c r="D43" s="83">
        <f>tables!G15</f>
        <v>147</v>
      </c>
      <c r="E43" s="83">
        <f>tables!H15</f>
        <v>97.2708333333334</v>
      </c>
      <c r="F43" s="84">
        <f>tables!I15</f>
        <v>0.66170634920634996</v>
      </c>
      <c r="G43" s="84">
        <f>tables!J15</f>
        <v>0.94960018429868998</v>
      </c>
      <c r="H43" s="85">
        <f t="shared" si="0"/>
        <v>1.3292199379939</v>
      </c>
      <c r="I43" s="61"/>
      <c r="J43" s="61"/>
      <c r="K43" s="61"/>
      <c r="L43" s="74"/>
      <c r="M43" s="61"/>
    </row>
    <row r="44" spans="1:13" ht="13">
      <c r="A44" s="61"/>
      <c r="B44" s="73"/>
      <c r="C44" s="34" t="s">
        <v>54</v>
      </c>
      <c r="D44" s="83">
        <f>tables!G16</f>
        <v>655</v>
      </c>
      <c r="E44" s="83">
        <f>tables!H16</f>
        <v>816.58333333333405</v>
      </c>
      <c r="F44" s="84">
        <f>tables!I16</f>
        <v>1.24669211195929</v>
      </c>
      <c r="G44" s="84">
        <f>tables!J16</f>
        <v>1.21734511473125</v>
      </c>
      <c r="H44" s="85">
        <f t="shared" si="0"/>
        <v>1.3292199379939</v>
      </c>
      <c r="I44" s="61"/>
      <c r="J44" s="61"/>
      <c r="K44" s="61"/>
      <c r="L44" s="74"/>
      <c r="M44" s="61"/>
    </row>
    <row r="45" spans="1:13" ht="13">
      <c r="A45" s="61"/>
      <c r="B45" s="73"/>
      <c r="C45" s="34" t="s">
        <v>104</v>
      </c>
      <c r="D45" s="83">
        <f>tables!G17</f>
        <v>554</v>
      </c>
      <c r="E45" s="83">
        <f>tables!H17</f>
        <v>543.39583333333303</v>
      </c>
      <c r="F45" s="84">
        <f>tables!I17</f>
        <v>0.98085890493381001</v>
      </c>
      <c r="G45" s="84">
        <f>tables!J17</f>
        <v>1.3681167063645101</v>
      </c>
      <c r="H45" s="85">
        <f t="shared" si="0"/>
        <v>1.3292199379939</v>
      </c>
      <c r="I45" s="61"/>
      <c r="J45" s="61"/>
      <c r="K45" s="61"/>
      <c r="L45" s="74"/>
      <c r="M45" s="61"/>
    </row>
    <row r="46" spans="1:13" ht="13">
      <c r="A46" s="61"/>
      <c r="B46" s="73"/>
      <c r="C46" s="34" t="s">
        <v>56</v>
      </c>
      <c r="D46" s="83">
        <f>tables!G18</f>
        <v>419</v>
      </c>
      <c r="E46" s="83">
        <f>tables!H18</f>
        <v>619.5625</v>
      </c>
      <c r="F46" s="84">
        <f>tables!I18</f>
        <v>1.4786694510739899</v>
      </c>
      <c r="G46" s="84">
        <f>tables!J18</f>
        <v>1.51327935733759</v>
      </c>
      <c r="H46" s="85">
        <f t="shared" si="0"/>
        <v>1.3292199379939</v>
      </c>
      <c r="I46" s="61"/>
      <c r="J46" s="61"/>
      <c r="K46" s="61"/>
      <c r="L46" s="74"/>
      <c r="M46" s="61"/>
    </row>
    <row r="47" spans="1:13" ht="13">
      <c r="A47" s="61"/>
      <c r="B47" s="73"/>
      <c r="C47" s="36" t="s">
        <v>132</v>
      </c>
      <c r="D47" s="83">
        <f>tables!G19</f>
        <v>1583</v>
      </c>
      <c r="E47" s="83">
        <f>tables!H19</f>
        <v>1627.3958333333301</v>
      </c>
      <c r="F47" s="84">
        <f>tables!I19</f>
        <v>1.0280453779743099</v>
      </c>
      <c r="G47" s="84">
        <f>tables!J19</f>
        <v>1.3521860738974401</v>
      </c>
      <c r="H47" s="85">
        <f t="shared" si="0"/>
        <v>1.3292199379939</v>
      </c>
      <c r="I47" s="61"/>
      <c r="J47" s="61"/>
      <c r="K47" s="61"/>
      <c r="L47" s="74"/>
      <c r="M47" s="61"/>
    </row>
    <row r="48" spans="1:13" ht="13">
      <c r="A48" s="61"/>
      <c r="B48" s="73"/>
      <c r="C48" s="34" t="s">
        <v>57</v>
      </c>
      <c r="D48" s="83">
        <f>tables!G20</f>
        <v>2216</v>
      </c>
      <c r="E48" s="83">
        <f>tables!H20</f>
        <v>3262.875</v>
      </c>
      <c r="F48" s="84">
        <f>tables!I20</f>
        <v>1.4724165162454901</v>
      </c>
      <c r="G48" s="84">
        <f>tables!J20</f>
        <v>1.3522800183300001</v>
      </c>
      <c r="H48" s="85">
        <f t="shared" si="0"/>
        <v>1.3292199379939</v>
      </c>
      <c r="I48" s="61"/>
      <c r="J48" s="61"/>
      <c r="K48" s="61"/>
      <c r="L48" s="74"/>
      <c r="M48" s="61"/>
    </row>
    <row r="49" spans="1:13" ht="13">
      <c r="A49" s="61"/>
      <c r="B49" s="73"/>
      <c r="C49" s="34" t="s">
        <v>58</v>
      </c>
      <c r="D49" s="83">
        <f>tables!G21</f>
        <v>138</v>
      </c>
      <c r="E49" s="83">
        <f>tables!H21</f>
        <v>108.0625</v>
      </c>
      <c r="F49" s="84">
        <f>tables!I21</f>
        <v>0.7830615942029</v>
      </c>
      <c r="G49" s="84">
        <f>tables!J21</f>
        <v>1.19819507383861</v>
      </c>
      <c r="H49" s="85">
        <f t="shared" si="0"/>
        <v>1.3292199379939</v>
      </c>
      <c r="I49" s="61"/>
      <c r="J49" s="61"/>
      <c r="K49" s="61"/>
      <c r="L49" s="74"/>
      <c r="M49" s="61"/>
    </row>
    <row r="50" spans="1:13" ht="13">
      <c r="A50" s="61"/>
      <c r="B50" s="73"/>
      <c r="C50" s="34" t="s">
        <v>103</v>
      </c>
      <c r="D50" s="83">
        <f>tables!G22</f>
        <v>896</v>
      </c>
      <c r="E50" s="83">
        <f>tables!H22</f>
        <v>1390.1458333333301</v>
      </c>
      <c r="F50" s="84">
        <f>tables!I22</f>
        <v>1.5515020461309501</v>
      </c>
      <c r="G50" s="84">
        <f>tables!J22</f>
        <v>1.3492065512881299</v>
      </c>
      <c r="H50" s="85">
        <f t="shared" si="0"/>
        <v>1.3292199379939</v>
      </c>
      <c r="I50" s="61"/>
      <c r="J50" s="61"/>
      <c r="K50" s="61"/>
      <c r="L50" s="74"/>
      <c r="M50" s="61"/>
    </row>
    <row r="51" spans="1:13" ht="13">
      <c r="A51" s="61"/>
      <c r="B51" s="73"/>
      <c r="C51" s="34" t="s">
        <v>60</v>
      </c>
      <c r="D51" s="83">
        <f>tables!G23</f>
        <v>79</v>
      </c>
      <c r="E51" s="83">
        <f>tables!H23</f>
        <v>39.8333333333333</v>
      </c>
      <c r="F51" s="84">
        <f>tables!I23</f>
        <v>0.50421940928270004</v>
      </c>
      <c r="G51" s="84">
        <f>tables!J23</f>
        <v>1.00082637421401</v>
      </c>
      <c r="H51" s="85">
        <f t="shared" si="0"/>
        <v>1.3292199379939</v>
      </c>
      <c r="I51" s="61"/>
      <c r="J51" s="61"/>
      <c r="K51" s="61"/>
      <c r="L51" s="74"/>
      <c r="M51" s="61"/>
    </row>
    <row r="52" spans="1:13" ht="13">
      <c r="A52" s="61"/>
      <c r="B52" s="73"/>
      <c r="C52" s="34" t="s">
        <v>61</v>
      </c>
      <c r="D52" s="83">
        <f>tables!G24</f>
        <v>356</v>
      </c>
      <c r="E52" s="83">
        <f>tables!H24</f>
        <v>360.52083333333297</v>
      </c>
      <c r="F52" s="84">
        <f>tables!I24</f>
        <v>1.01269897003745</v>
      </c>
      <c r="G52" s="84">
        <f>tables!J24</f>
        <v>1.3306190056626901</v>
      </c>
      <c r="H52" s="85">
        <f t="shared" si="0"/>
        <v>1.3292199379939</v>
      </c>
      <c r="I52" s="61"/>
      <c r="J52" s="61"/>
      <c r="K52" s="61"/>
      <c r="L52" s="74"/>
      <c r="M52" s="61"/>
    </row>
    <row r="53" spans="1:13" ht="13.5" thickBot="1">
      <c r="A53" s="61"/>
      <c r="B53" s="73"/>
      <c r="C53" s="43"/>
      <c r="D53" s="67"/>
      <c r="E53" s="67"/>
      <c r="F53" s="68"/>
      <c r="G53" s="68"/>
      <c r="H53" s="85">
        <f t="shared" si="0"/>
        <v>1.3292199379939</v>
      </c>
      <c r="I53" s="61"/>
      <c r="J53" s="61"/>
      <c r="K53" s="61"/>
      <c r="L53" s="74"/>
      <c r="M53" s="61"/>
    </row>
    <row r="54" spans="1:13" ht="13.5" thickTop="1">
      <c r="A54" s="61"/>
      <c r="B54" s="73"/>
      <c r="C54" s="82" t="s">
        <v>0</v>
      </c>
      <c r="D54" s="83">
        <f>tables!G25</f>
        <v>17439</v>
      </c>
      <c r="E54" s="83">
        <f>tables!H25</f>
        <v>23258.333333333299</v>
      </c>
      <c r="F54" s="84">
        <f>tables!I25</f>
        <v>1.33369650400443</v>
      </c>
      <c r="G54" s="84">
        <f>tables!J25</f>
        <v>1.3292199379939</v>
      </c>
      <c r="H54" s="85">
        <f>$G$54</f>
        <v>1.3292199379939</v>
      </c>
      <c r="I54" s="61"/>
      <c r="J54" s="61"/>
      <c r="K54" s="61"/>
      <c r="L54" s="74"/>
      <c r="M54" s="61"/>
    </row>
    <row r="55" spans="1:13" ht="13" thickBot="1">
      <c r="A55" s="61"/>
      <c r="B55" s="86"/>
      <c r="C55" s="87"/>
      <c r="D55" s="87"/>
      <c r="E55" s="87"/>
      <c r="F55" s="87"/>
      <c r="G55" s="87"/>
      <c r="H55" s="87"/>
      <c r="I55" s="87"/>
      <c r="J55" s="87"/>
      <c r="K55" s="87"/>
      <c r="L55" s="88"/>
      <c r="M55" s="61"/>
    </row>
    <row r="56" spans="1:13">
      <c r="A56" s="61"/>
      <c r="B56" s="61"/>
      <c r="C56" s="61"/>
      <c r="D56" s="61"/>
      <c r="E56" s="61"/>
      <c r="F56" s="61"/>
      <c r="G56" s="61"/>
      <c r="H56" s="61"/>
      <c r="I56" s="61"/>
      <c r="J56" s="61"/>
      <c r="K56" s="61"/>
      <c r="L56" s="61"/>
      <c r="M56" s="61"/>
    </row>
    <row r="57" spans="1:13">
      <c r="A57" s="61"/>
      <c r="B57" s="61"/>
      <c r="C57" s="61"/>
      <c r="D57" s="61"/>
      <c r="E57" s="61"/>
      <c r="F57" s="61"/>
      <c r="G57" s="61"/>
      <c r="H57" s="61"/>
      <c r="I57" s="61"/>
      <c r="J57" s="61"/>
      <c r="K57" s="61"/>
      <c r="L57" s="61"/>
      <c r="M57" s="61"/>
    </row>
    <row r="58" spans="1:13">
      <c r="A58" s="61"/>
      <c r="B58" s="61"/>
      <c r="C58" s="61"/>
      <c r="D58" s="61"/>
      <c r="E58" s="61"/>
      <c r="F58" s="61"/>
      <c r="G58" s="61"/>
      <c r="H58" s="61"/>
      <c r="I58" s="61"/>
      <c r="J58" s="61"/>
      <c r="K58" s="61"/>
      <c r="L58" s="61"/>
      <c r="M58" s="61"/>
    </row>
    <row r="59" spans="1:13">
      <c r="A59" s="61"/>
      <c r="B59" s="61"/>
      <c r="C59" s="61"/>
      <c r="D59" s="61"/>
      <c r="E59" s="61"/>
      <c r="F59" s="61"/>
      <c r="G59" s="61"/>
      <c r="H59" s="61"/>
      <c r="I59" s="61"/>
      <c r="J59" s="61"/>
      <c r="K59" s="61"/>
      <c r="L59" s="61"/>
      <c r="M59" s="61"/>
    </row>
    <row r="60" spans="1:13">
      <c r="A60" s="61"/>
      <c r="B60" s="61"/>
      <c r="C60" s="61"/>
      <c r="D60" s="61"/>
      <c r="E60" s="61"/>
      <c r="F60" s="61"/>
      <c r="G60" s="61"/>
      <c r="H60" s="61"/>
      <c r="I60" s="61"/>
      <c r="J60" s="61"/>
      <c r="K60" s="61"/>
      <c r="L60" s="61"/>
      <c r="M60" s="61"/>
    </row>
    <row r="61" spans="1:13">
      <c r="A61" s="61"/>
      <c r="B61" s="61"/>
      <c r="C61" s="61"/>
      <c r="D61" s="61"/>
      <c r="E61" s="61"/>
      <c r="F61" s="61"/>
      <c r="G61" s="61"/>
      <c r="H61" s="61"/>
      <c r="I61" s="61"/>
      <c r="J61" s="61"/>
      <c r="K61" s="61"/>
      <c r="L61" s="61"/>
      <c r="M61" s="61"/>
    </row>
  </sheetData>
  <mergeCells count="1">
    <mergeCell ref="C1:L2"/>
  </mergeCell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5362" r:id="rId4" name="Drop Down 2">
              <controlPr locked="0" defaultSize="0" autoLine="0" autoPict="0">
                <anchor moveWithCells="1">
                  <from>
                    <xdr:col>2</xdr:col>
                    <xdr:colOff>31750</xdr:colOff>
                    <xdr:row>5</xdr:row>
                    <xdr:rowOff>38100</xdr:rowOff>
                  </from>
                  <to>
                    <xdr:col>3</xdr:col>
                    <xdr:colOff>57150</xdr:colOff>
                    <xdr:row>6</xdr:row>
                    <xdr:rowOff>76200</xdr:rowOff>
                  </to>
                </anchor>
              </controlPr>
            </control>
          </mc:Choice>
        </mc:AlternateContent>
        <mc:AlternateContent xmlns:mc="http://schemas.openxmlformats.org/markup-compatibility/2006">
          <mc:Choice Requires="x14">
            <control shapeId="15361" r:id="rId5" name="Drop Down 1">
              <controlPr defaultSize="0" autoLine="0" autoPict="0">
                <anchor moveWithCells="1">
                  <from>
                    <xdr:col>8</xdr:col>
                    <xdr:colOff>812800</xdr:colOff>
                    <xdr:row>5</xdr:row>
                    <xdr:rowOff>31750</xdr:rowOff>
                  </from>
                  <to>
                    <xdr:col>11</xdr:col>
                    <xdr:colOff>469900</xdr:colOff>
                    <xdr:row>6</xdr:row>
                    <xdr:rowOff>57150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EF2D84-7979-4E4D-A642-A590FE130B68}">
  <sheetPr codeName="Sheet2"/>
  <dimension ref="A1:L64"/>
  <sheetViews>
    <sheetView showGridLines="0" showRowColHeaders="0" workbookViewId="0">
      <selection activeCell="C1" sqref="C1:L2"/>
    </sheetView>
  </sheetViews>
  <sheetFormatPr defaultRowHeight="12.5"/>
  <cols>
    <col min="1" max="1" width="3.453125" customWidth="1"/>
    <col min="2" max="2" width="2" bestFit="1" customWidth="1"/>
    <col min="3" max="3" width="18.81640625" bestFit="1" customWidth="1"/>
    <col min="4" max="4" width="11.453125" bestFit="1" customWidth="1"/>
    <col min="5" max="5" width="17.26953125" customWidth="1"/>
    <col min="6" max="6" width="25" customWidth="1"/>
    <col min="7" max="7" width="26.1796875" customWidth="1"/>
    <col min="8" max="8" width="11.453125" bestFit="1" customWidth="1"/>
  </cols>
  <sheetData>
    <row r="1" spans="1:12">
      <c r="C1" s="181"/>
      <c r="D1" s="181"/>
      <c r="E1" s="181"/>
      <c r="F1" s="181"/>
      <c r="G1" s="181"/>
      <c r="H1" s="181"/>
      <c r="I1" s="181"/>
      <c r="J1" s="181"/>
      <c r="K1" s="181"/>
      <c r="L1" s="182"/>
    </row>
    <row r="2" spans="1:12">
      <c r="C2" s="181"/>
      <c r="D2" s="181"/>
      <c r="E2" s="181"/>
      <c r="F2" s="181"/>
      <c r="G2" s="181"/>
      <c r="H2" s="181"/>
      <c r="I2" s="181"/>
      <c r="J2" s="181"/>
      <c r="K2" s="181"/>
      <c r="L2" s="182"/>
    </row>
    <row r="3" spans="1:12" ht="19" thickBot="1">
      <c r="F3" s="91"/>
    </row>
    <row r="4" spans="1:12" ht="18.5">
      <c r="A4" s="61"/>
      <c r="B4" s="69"/>
      <c r="C4" s="70"/>
      <c r="D4" s="70"/>
      <c r="E4" s="70"/>
      <c r="F4" s="71"/>
      <c r="G4" s="71"/>
      <c r="H4" s="71"/>
      <c r="I4" s="71"/>
      <c r="J4" s="71"/>
      <c r="K4" s="71"/>
      <c r="L4" s="72"/>
    </row>
    <row r="5" spans="1:12">
      <c r="A5" s="61"/>
      <c r="B5" s="73"/>
      <c r="C5" s="95" t="s">
        <v>67</v>
      </c>
      <c r="D5" s="61"/>
      <c r="E5" s="61"/>
      <c r="F5" s="61"/>
      <c r="G5" s="61"/>
      <c r="H5" s="61"/>
      <c r="I5" s="94" t="s">
        <v>81</v>
      </c>
      <c r="J5" s="61"/>
      <c r="K5" s="61"/>
      <c r="L5" s="74"/>
    </row>
    <row r="6" spans="1:12">
      <c r="A6" s="61"/>
      <c r="B6" s="73"/>
      <c r="C6" s="61"/>
      <c r="D6" s="61"/>
      <c r="E6" s="61"/>
      <c r="F6" s="61"/>
      <c r="G6" s="61"/>
      <c r="H6" s="61"/>
      <c r="I6" s="61"/>
      <c r="J6" s="61"/>
      <c r="K6" s="61"/>
      <c r="L6" s="74"/>
    </row>
    <row r="7" spans="1:12">
      <c r="A7" s="61"/>
      <c r="B7" s="73"/>
      <c r="C7" s="61"/>
      <c r="D7" s="61"/>
      <c r="E7" s="61"/>
      <c r="F7" s="61"/>
      <c r="G7" s="61"/>
      <c r="H7" s="61"/>
      <c r="I7" s="61"/>
      <c r="J7" s="61"/>
      <c r="K7" s="61"/>
      <c r="L7" s="74"/>
    </row>
    <row r="8" spans="1:12" ht="13">
      <c r="A8" s="61"/>
      <c r="B8" s="73"/>
      <c r="C8" s="75"/>
      <c r="D8" s="76"/>
      <c r="E8" s="61"/>
      <c r="F8" s="61"/>
      <c r="G8" s="61"/>
      <c r="H8" s="61"/>
      <c r="I8" s="61"/>
      <c r="J8" s="61"/>
      <c r="K8" s="61"/>
      <c r="L8" s="74"/>
    </row>
    <row r="9" spans="1:12" ht="13">
      <c r="A9" s="61"/>
      <c r="B9" s="73"/>
      <c r="C9" s="75"/>
      <c r="D9" s="77"/>
      <c r="E9" s="61"/>
      <c r="F9" s="61"/>
      <c r="G9" s="61"/>
      <c r="H9" s="61"/>
      <c r="I9" s="61"/>
      <c r="J9" s="61"/>
      <c r="K9" s="61"/>
      <c r="L9" s="74"/>
    </row>
    <row r="10" spans="1:12" ht="13">
      <c r="A10" s="61"/>
      <c r="B10" s="73"/>
      <c r="C10" s="75"/>
      <c r="D10" s="77"/>
      <c r="E10" s="61"/>
      <c r="F10" s="61"/>
      <c r="G10" s="61"/>
      <c r="H10" s="61"/>
      <c r="I10" s="61"/>
      <c r="J10" s="61"/>
      <c r="K10" s="61"/>
      <c r="L10" s="74"/>
    </row>
    <row r="11" spans="1:12">
      <c r="A11" s="61"/>
      <c r="B11" s="73"/>
      <c r="C11" s="61"/>
      <c r="D11" s="61"/>
      <c r="E11" s="61"/>
      <c r="F11" s="61"/>
      <c r="G11" s="61"/>
      <c r="H11" s="61"/>
      <c r="I11" s="61"/>
      <c r="J11" s="61"/>
      <c r="K11" s="61"/>
      <c r="L11" s="74"/>
    </row>
    <row r="12" spans="1:12">
      <c r="A12" s="61"/>
      <c r="B12" s="73"/>
      <c r="C12" s="61"/>
      <c r="D12" s="61"/>
      <c r="E12" s="61"/>
      <c r="F12" s="61"/>
      <c r="G12" s="61"/>
      <c r="H12" s="61"/>
      <c r="I12" s="61"/>
      <c r="J12" s="61"/>
      <c r="K12" s="61"/>
      <c r="L12" s="74"/>
    </row>
    <row r="13" spans="1:12">
      <c r="A13" s="61"/>
      <c r="B13" s="73"/>
      <c r="C13" s="61"/>
      <c r="D13" s="61"/>
      <c r="E13" s="61"/>
      <c r="F13" s="61"/>
      <c r="G13" s="61"/>
      <c r="H13" s="61"/>
      <c r="I13" s="61"/>
      <c r="J13" s="61"/>
      <c r="K13" s="61"/>
      <c r="L13" s="74"/>
    </row>
    <row r="14" spans="1:12">
      <c r="A14" s="61"/>
      <c r="B14" s="73"/>
      <c r="C14" s="61"/>
      <c r="D14" s="61"/>
      <c r="E14" s="61"/>
      <c r="F14" s="61"/>
      <c r="G14" s="61"/>
      <c r="H14" s="61"/>
      <c r="I14" s="61"/>
      <c r="J14" s="61"/>
      <c r="K14" s="61"/>
      <c r="L14" s="74"/>
    </row>
    <row r="15" spans="1:12">
      <c r="A15" s="61"/>
      <c r="B15" s="73"/>
      <c r="C15" s="61"/>
      <c r="D15" s="61"/>
      <c r="E15" s="61"/>
      <c r="F15" s="61"/>
      <c r="G15" s="61"/>
      <c r="H15" s="61"/>
      <c r="I15" s="61"/>
      <c r="J15" s="61"/>
      <c r="K15" s="61"/>
      <c r="L15" s="74"/>
    </row>
    <row r="16" spans="1:12">
      <c r="A16" s="61"/>
      <c r="B16" s="73"/>
      <c r="C16" s="61"/>
      <c r="D16" s="61"/>
      <c r="E16" s="61"/>
      <c r="F16" s="61"/>
      <c r="G16" s="61"/>
      <c r="H16" s="61"/>
      <c r="I16" s="61"/>
      <c r="J16" s="61"/>
      <c r="K16" s="61"/>
      <c r="L16" s="74"/>
    </row>
    <row r="17" spans="1:12">
      <c r="A17" s="61"/>
      <c r="B17" s="73"/>
      <c r="C17" s="61"/>
      <c r="D17" s="61"/>
      <c r="E17" s="61"/>
      <c r="F17" s="61"/>
      <c r="G17" s="61"/>
      <c r="H17" s="61"/>
      <c r="I17" s="61"/>
      <c r="J17" s="61"/>
      <c r="K17" s="61"/>
      <c r="L17" s="74"/>
    </row>
    <row r="18" spans="1:12">
      <c r="A18" s="61"/>
      <c r="B18" s="73"/>
      <c r="C18" s="61"/>
      <c r="D18" s="61"/>
      <c r="E18" s="61"/>
      <c r="F18" s="61"/>
      <c r="G18" s="61"/>
      <c r="H18" s="61"/>
      <c r="I18" s="61"/>
      <c r="J18" s="61"/>
      <c r="K18" s="61"/>
      <c r="L18" s="74"/>
    </row>
    <row r="19" spans="1:12">
      <c r="A19" s="61"/>
      <c r="B19" s="73"/>
      <c r="C19" s="61"/>
      <c r="D19" s="61"/>
      <c r="E19" s="61"/>
      <c r="F19" s="61"/>
      <c r="G19" s="61"/>
      <c r="H19" s="61"/>
      <c r="I19" s="61"/>
      <c r="J19" s="61"/>
      <c r="K19" s="61"/>
      <c r="L19" s="74"/>
    </row>
    <row r="20" spans="1:12">
      <c r="A20" s="61"/>
      <c r="B20" s="73"/>
      <c r="C20" s="61"/>
      <c r="D20" s="61"/>
      <c r="E20" s="61"/>
      <c r="F20" s="61"/>
      <c r="G20" s="61"/>
      <c r="H20" s="61"/>
      <c r="I20" s="61"/>
      <c r="J20" s="61"/>
      <c r="K20" s="61"/>
      <c r="L20" s="74"/>
    </row>
    <row r="21" spans="1:12">
      <c r="A21" s="61"/>
      <c r="B21" s="73"/>
      <c r="C21" s="61"/>
      <c r="D21" s="61"/>
      <c r="E21" s="61"/>
      <c r="F21" s="61"/>
      <c r="G21" s="61"/>
      <c r="H21" s="61"/>
      <c r="I21" s="61"/>
      <c r="J21" s="61"/>
      <c r="K21" s="61"/>
      <c r="L21" s="74"/>
    </row>
    <row r="22" spans="1:12">
      <c r="A22" s="61"/>
      <c r="B22" s="73"/>
      <c r="C22" s="61"/>
      <c r="D22" s="61"/>
      <c r="E22" s="61"/>
      <c r="F22" s="61"/>
      <c r="G22" s="61"/>
      <c r="H22" s="61"/>
      <c r="I22" s="61"/>
      <c r="J22" s="61"/>
      <c r="K22" s="61"/>
      <c r="L22" s="74"/>
    </row>
    <row r="23" spans="1:12">
      <c r="A23" s="61"/>
      <c r="B23" s="73"/>
      <c r="C23" s="61"/>
      <c r="D23" s="61"/>
      <c r="E23" s="61"/>
      <c r="F23" s="61"/>
      <c r="G23" s="61"/>
      <c r="H23" s="61"/>
      <c r="I23" s="61"/>
      <c r="J23" s="61"/>
      <c r="K23" s="61"/>
      <c r="L23" s="74"/>
    </row>
    <row r="24" spans="1:12">
      <c r="A24" s="61"/>
      <c r="B24" s="73"/>
      <c r="C24" s="61"/>
      <c r="D24" s="61"/>
      <c r="E24" s="61"/>
      <c r="F24" s="61"/>
      <c r="G24" s="61"/>
      <c r="H24" s="61"/>
      <c r="I24" s="61"/>
      <c r="J24" s="61"/>
      <c r="K24" s="61"/>
      <c r="L24" s="74"/>
    </row>
    <row r="25" spans="1:12">
      <c r="A25" s="61"/>
      <c r="B25" s="73"/>
      <c r="C25" s="61"/>
      <c r="D25" s="61"/>
      <c r="E25" s="61"/>
      <c r="F25" s="61"/>
      <c r="G25" s="61"/>
      <c r="H25" s="61"/>
      <c r="I25" s="61"/>
      <c r="J25" s="61"/>
      <c r="K25" s="61"/>
      <c r="L25" s="74"/>
    </row>
    <row r="26" spans="1:12">
      <c r="A26" s="61"/>
      <c r="B26" s="73"/>
      <c r="C26" s="61"/>
      <c r="D26" s="61"/>
      <c r="E26" s="61"/>
      <c r="F26" s="61"/>
      <c r="G26" s="61"/>
      <c r="H26" s="61"/>
      <c r="I26" s="61"/>
      <c r="J26" s="61"/>
      <c r="K26" s="61"/>
      <c r="L26" s="74"/>
    </row>
    <row r="27" spans="1:12">
      <c r="A27" s="61"/>
      <c r="B27" s="73"/>
      <c r="C27" s="61"/>
      <c r="D27" s="61"/>
      <c r="E27" s="61"/>
      <c r="F27" s="61"/>
      <c r="G27" s="61"/>
      <c r="H27" s="61"/>
      <c r="I27" s="61"/>
      <c r="J27" s="61"/>
      <c r="K27" s="61"/>
      <c r="L27" s="74"/>
    </row>
    <row r="28" spans="1:12">
      <c r="A28" s="61"/>
      <c r="B28" s="73"/>
      <c r="C28" s="61"/>
      <c r="D28" s="61"/>
      <c r="E28" s="61"/>
      <c r="F28" s="61"/>
      <c r="G28" s="61"/>
      <c r="H28" s="61"/>
      <c r="I28" s="61"/>
      <c r="J28" s="61"/>
      <c r="K28" s="61"/>
      <c r="L28" s="74"/>
    </row>
    <row r="29" spans="1:12">
      <c r="A29" s="61"/>
      <c r="B29" s="73"/>
      <c r="C29" s="61"/>
      <c r="D29" s="61"/>
      <c r="E29" s="61"/>
      <c r="F29" s="61"/>
      <c r="G29" s="61"/>
      <c r="H29" s="61"/>
      <c r="I29" s="61"/>
      <c r="J29" s="61"/>
      <c r="K29" s="61"/>
      <c r="L29" s="74"/>
    </row>
    <row r="30" spans="1:12">
      <c r="A30" s="61"/>
      <c r="B30" s="73"/>
      <c r="C30" s="61"/>
      <c r="D30" s="61"/>
      <c r="E30" s="61"/>
      <c r="F30" s="61"/>
      <c r="G30" s="61"/>
      <c r="H30" s="61"/>
      <c r="I30" s="61"/>
      <c r="J30" s="61"/>
      <c r="K30" s="61"/>
      <c r="L30" s="74"/>
    </row>
    <row r="31" spans="1:12">
      <c r="A31" s="61"/>
      <c r="B31" s="73"/>
      <c r="C31" s="61"/>
      <c r="D31" s="61"/>
      <c r="E31" s="61"/>
      <c r="F31" s="61"/>
      <c r="G31" s="61"/>
      <c r="H31" s="61"/>
      <c r="I31" s="61"/>
      <c r="J31" s="61"/>
      <c r="K31" s="61"/>
      <c r="L31" s="74"/>
    </row>
    <row r="32" spans="1:12">
      <c r="A32" s="61"/>
      <c r="B32" s="73"/>
      <c r="C32" s="61"/>
      <c r="D32" s="61"/>
      <c r="E32" s="61"/>
      <c r="F32" s="61"/>
      <c r="G32" s="61"/>
      <c r="H32" s="61"/>
      <c r="I32" s="61"/>
      <c r="J32" s="61"/>
      <c r="K32" s="61"/>
      <c r="L32" s="74"/>
    </row>
    <row r="33" spans="1:12" s="65" customFormat="1" ht="27.65" customHeight="1">
      <c r="A33" s="79"/>
      <c r="B33" s="78"/>
      <c r="C33" s="63" t="s">
        <v>121</v>
      </c>
      <c r="D33" s="63" t="s">
        <v>13</v>
      </c>
      <c r="E33" s="63" t="s">
        <v>11</v>
      </c>
      <c r="F33" s="64" t="s">
        <v>4</v>
      </c>
      <c r="G33" s="64" t="s">
        <v>3</v>
      </c>
      <c r="H33" s="80" t="s">
        <v>8</v>
      </c>
      <c r="I33" s="79"/>
      <c r="J33" s="79"/>
      <c r="K33" s="79"/>
      <c r="L33" s="81"/>
    </row>
    <row r="34" spans="1:12" ht="13">
      <c r="A34" s="61"/>
      <c r="B34" s="73"/>
      <c r="C34" s="34" t="s">
        <v>45</v>
      </c>
      <c r="D34" s="89">
        <f>tables!L6</f>
        <v>15726</v>
      </c>
      <c r="E34" s="89">
        <f>tables!M6</f>
        <v>46298.354166666701</v>
      </c>
      <c r="F34" s="90">
        <f>tables!N6</f>
        <v>2.9440642354487299</v>
      </c>
      <c r="G34" s="90">
        <f>tables!O6</f>
        <v>2.6118898962660402</v>
      </c>
      <c r="H34" s="159">
        <f>$G$54</f>
        <v>2.63839333057116</v>
      </c>
      <c r="I34" s="61"/>
      <c r="J34" s="61"/>
      <c r="K34" s="61"/>
      <c r="L34" s="74"/>
    </row>
    <row r="35" spans="1:12" ht="13">
      <c r="A35" s="61"/>
      <c r="B35" s="73"/>
      <c r="C35" s="34" t="s">
        <v>46</v>
      </c>
      <c r="D35" s="89">
        <f>tables!L7</f>
        <v>9287</v>
      </c>
      <c r="E35" s="89">
        <f>tables!M7</f>
        <v>22939.208333333299</v>
      </c>
      <c r="F35" s="90">
        <f>tables!N7</f>
        <v>2.47003427730519</v>
      </c>
      <c r="G35" s="90">
        <f>tables!O7</f>
        <v>2.6410495999355499</v>
      </c>
      <c r="H35" s="159">
        <f t="shared" ref="H35:H54" si="0">$G$54</f>
        <v>2.63839333057116</v>
      </c>
      <c r="I35" s="61"/>
      <c r="J35" s="61"/>
      <c r="K35" s="61"/>
      <c r="L35" s="74"/>
    </row>
    <row r="36" spans="1:12" ht="13">
      <c r="A36" s="61"/>
      <c r="B36" s="73"/>
      <c r="C36" s="34" t="s">
        <v>47</v>
      </c>
      <c r="D36" s="89">
        <f>tables!L8</f>
        <v>4801</v>
      </c>
      <c r="E36" s="89">
        <f>tables!M8</f>
        <v>15412.270833333299</v>
      </c>
      <c r="F36" s="90">
        <f>tables!N8</f>
        <v>3.2102209609109198</v>
      </c>
      <c r="G36" s="90">
        <f>tables!O8</f>
        <v>2.4700863047661099</v>
      </c>
      <c r="H36" s="159">
        <f t="shared" si="0"/>
        <v>2.63839333057116</v>
      </c>
      <c r="I36" s="61"/>
      <c r="J36" s="61"/>
      <c r="K36" s="61"/>
      <c r="L36" s="74"/>
    </row>
    <row r="37" spans="1:12" ht="13">
      <c r="A37" s="61"/>
      <c r="B37" s="73"/>
      <c r="C37" s="34" t="s">
        <v>120</v>
      </c>
      <c r="D37" s="89">
        <f>tables!L9</f>
        <v>9282</v>
      </c>
      <c r="E37" s="89">
        <f>tables!M9</f>
        <v>20766.270833333299</v>
      </c>
      <c r="F37" s="90">
        <f>tables!N9</f>
        <v>2.2372625332184199</v>
      </c>
      <c r="G37" s="90">
        <f>tables!O9</f>
        <v>2.3438559909386401</v>
      </c>
      <c r="H37" s="159">
        <f t="shared" si="0"/>
        <v>2.63839333057116</v>
      </c>
      <c r="I37" s="61"/>
      <c r="J37" s="61"/>
      <c r="K37" s="61"/>
      <c r="L37" s="74"/>
    </row>
    <row r="38" spans="1:12" ht="13">
      <c r="A38" s="61"/>
      <c r="B38" s="73"/>
      <c r="C38" s="34" t="s">
        <v>48</v>
      </c>
      <c r="D38" s="89">
        <f>tables!L10</f>
        <v>27927</v>
      </c>
      <c r="E38" s="89">
        <f>tables!M10</f>
        <v>79558.541666666701</v>
      </c>
      <c r="F38" s="90">
        <f>tables!N10</f>
        <v>2.8488037263818802</v>
      </c>
      <c r="G38" s="90">
        <f>tables!O10</f>
        <v>2.7757571396393401</v>
      </c>
      <c r="H38" s="159">
        <f t="shared" si="0"/>
        <v>2.63839333057116</v>
      </c>
      <c r="I38" s="61"/>
      <c r="J38" s="61"/>
      <c r="K38" s="61"/>
      <c r="L38" s="74"/>
    </row>
    <row r="39" spans="1:12" ht="13">
      <c r="A39" s="61"/>
      <c r="B39" s="73"/>
      <c r="C39" s="34" t="s">
        <v>102</v>
      </c>
      <c r="D39" s="89">
        <f>tables!L11</f>
        <v>9751</v>
      </c>
      <c r="E39" s="89">
        <f>tables!M11</f>
        <v>23410.041666666701</v>
      </c>
      <c r="F39" s="90">
        <f>tables!N11</f>
        <v>2.4007836803062901</v>
      </c>
      <c r="G39" s="90">
        <f>tables!O11</f>
        <v>2.5197497808912699</v>
      </c>
      <c r="H39" s="159">
        <f t="shared" si="0"/>
        <v>2.63839333057116</v>
      </c>
      <c r="I39" s="61"/>
      <c r="J39" s="61"/>
      <c r="K39" s="61"/>
      <c r="L39" s="74"/>
    </row>
    <row r="40" spans="1:12" ht="13">
      <c r="A40" s="61"/>
      <c r="B40" s="73"/>
      <c r="C40" s="34" t="s">
        <v>50</v>
      </c>
      <c r="D40" s="89">
        <f>tables!L12</f>
        <v>7869</v>
      </c>
      <c r="E40" s="89">
        <f>tables!M12</f>
        <v>19600.125</v>
      </c>
      <c r="F40" s="90">
        <f>tables!N12</f>
        <v>2.49080251620282</v>
      </c>
      <c r="G40" s="90">
        <f>tables!O12</f>
        <v>2.5377542797535599</v>
      </c>
      <c r="H40" s="159">
        <f t="shared" si="0"/>
        <v>2.63839333057116</v>
      </c>
      <c r="I40" s="61"/>
      <c r="J40" s="61"/>
      <c r="K40" s="61"/>
      <c r="L40" s="74"/>
    </row>
    <row r="41" spans="1:12" ht="13">
      <c r="A41" s="61"/>
      <c r="B41" s="73"/>
      <c r="C41" s="34" t="s">
        <v>51</v>
      </c>
      <c r="D41" s="89">
        <f>tables!L13</f>
        <v>6677</v>
      </c>
      <c r="E41" s="89">
        <f>tables!M13</f>
        <v>21791.1875</v>
      </c>
      <c r="F41" s="90">
        <f>tables!N13</f>
        <v>3.2636195147521301</v>
      </c>
      <c r="G41" s="90">
        <f>tables!O13</f>
        <v>3.2429827875300301</v>
      </c>
      <c r="H41" s="159">
        <f t="shared" si="0"/>
        <v>2.63839333057116</v>
      </c>
      <c r="I41" s="61"/>
      <c r="J41" s="61"/>
      <c r="K41" s="61"/>
      <c r="L41" s="74"/>
    </row>
    <row r="42" spans="1:12" ht="13">
      <c r="A42" s="61"/>
      <c r="B42" s="73"/>
      <c r="C42" s="34" t="s">
        <v>52</v>
      </c>
      <c r="D42" s="89">
        <f>tables!L14</f>
        <v>343</v>
      </c>
      <c r="E42" s="89">
        <f>tables!M14</f>
        <v>681.39583333333303</v>
      </c>
      <c r="F42" s="90">
        <f>tables!N14</f>
        <v>1.98657677356657</v>
      </c>
      <c r="G42" s="90">
        <f>tables!O14</f>
        <v>2.6053627831681299</v>
      </c>
      <c r="H42" s="159">
        <f t="shared" si="0"/>
        <v>2.63839333057116</v>
      </c>
      <c r="I42" s="61"/>
      <c r="J42" s="61"/>
      <c r="K42" s="61"/>
      <c r="L42" s="74"/>
    </row>
    <row r="43" spans="1:12" ht="13">
      <c r="A43" s="61"/>
      <c r="B43" s="73"/>
      <c r="C43" s="34" t="s">
        <v>53</v>
      </c>
      <c r="D43" s="89">
        <f>tables!L15</f>
        <v>549</v>
      </c>
      <c r="E43" s="89">
        <f>tables!M15</f>
        <v>1747.2708333333301</v>
      </c>
      <c r="F43" s="90">
        <f>tables!N15</f>
        <v>3.1826426836672699</v>
      </c>
      <c r="G43" s="90">
        <f>tables!O15</f>
        <v>3.1275763394138201</v>
      </c>
      <c r="H43" s="159">
        <f t="shared" si="0"/>
        <v>2.63839333057116</v>
      </c>
      <c r="I43" s="61"/>
      <c r="J43" s="61"/>
      <c r="K43" s="61"/>
      <c r="L43" s="74"/>
    </row>
    <row r="44" spans="1:12" ht="13">
      <c r="A44" s="61"/>
      <c r="B44" s="73"/>
      <c r="C44" s="34" t="s">
        <v>54</v>
      </c>
      <c r="D44" s="89">
        <f>tables!L16</f>
        <v>6899</v>
      </c>
      <c r="E44" s="89">
        <f>tables!M16</f>
        <v>15799.166666666701</v>
      </c>
      <c r="F44" s="90">
        <f>tables!N16</f>
        <v>2.2900661931680899</v>
      </c>
      <c r="G44" s="90">
        <f>tables!O16</f>
        <v>2.54645218255384</v>
      </c>
      <c r="H44" s="159">
        <f t="shared" si="0"/>
        <v>2.63839333057116</v>
      </c>
      <c r="I44" s="61"/>
      <c r="J44" s="61"/>
      <c r="K44" s="61"/>
      <c r="L44" s="74"/>
    </row>
    <row r="45" spans="1:12" ht="13">
      <c r="A45" s="61"/>
      <c r="B45" s="73"/>
      <c r="C45" s="34" t="s">
        <v>104</v>
      </c>
      <c r="D45" s="89">
        <f>tables!L17</f>
        <v>4459</v>
      </c>
      <c r="E45" s="89">
        <f>tables!M17</f>
        <v>10945.166666666701</v>
      </c>
      <c r="F45" s="90">
        <f>tables!N17</f>
        <v>2.4546236076848298</v>
      </c>
      <c r="G45" s="90">
        <f>tables!O17</f>
        <v>2.56896590494968</v>
      </c>
      <c r="H45" s="159">
        <f t="shared" si="0"/>
        <v>2.63839333057116</v>
      </c>
      <c r="I45" s="61"/>
      <c r="J45" s="61"/>
      <c r="K45" s="61"/>
      <c r="L45" s="74"/>
    </row>
    <row r="46" spans="1:12" ht="13">
      <c r="A46" s="61"/>
      <c r="B46" s="73"/>
      <c r="C46" s="34" t="s">
        <v>56</v>
      </c>
      <c r="D46" s="89">
        <f>tables!L18</f>
        <v>5529</v>
      </c>
      <c r="E46" s="89">
        <f>tables!M18</f>
        <v>13532.3125</v>
      </c>
      <c r="F46" s="90">
        <f>tables!N18</f>
        <v>2.4475153734852602</v>
      </c>
      <c r="G46" s="90">
        <f>tables!O18</f>
        <v>2.7616746530498899</v>
      </c>
      <c r="H46" s="159">
        <f t="shared" si="0"/>
        <v>2.63839333057116</v>
      </c>
      <c r="I46" s="61"/>
      <c r="J46" s="61"/>
      <c r="K46" s="61"/>
      <c r="L46" s="74"/>
    </row>
    <row r="47" spans="1:12" ht="13">
      <c r="A47" s="61"/>
      <c r="B47" s="73"/>
      <c r="C47" s="36" t="s">
        <v>132</v>
      </c>
      <c r="D47" s="89">
        <f>tables!L19</f>
        <v>14244</v>
      </c>
      <c r="E47" s="89">
        <f>tables!M19</f>
        <v>35135.979166666701</v>
      </c>
      <c r="F47" s="90">
        <f>tables!N19</f>
        <v>2.46672136806141</v>
      </c>
      <c r="G47" s="90">
        <f>tables!O19</f>
        <v>2.7728781332659498</v>
      </c>
      <c r="H47" s="159">
        <f t="shared" si="0"/>
        <v>2.63839333057116</v>
      </c>
      <c r="I47" s="61"/>
      <c r="J47" s="61"/>
      <c r="K47" s="61"/>
      <c r="L47" s="74"/>
    </row>
    <row r="48" spans="1:12" ht="13">
      <c r="A48" s="61"/>
      <c r="B48" s="73"/>
      <c r="C48" s="34" t="s">
        <v>57</v>
      </c>
      <c r="D48" s="89">
        <f>tables!L20</f>
        <v>20767</v>
      </c>
      <c r="E48" s="89">
        <f>tables!M20</f>
        <v>57673.708333333401</v>
      </c>
      <c r="F48" s="90">
        <f>tables!N20</f>
        <v>2.7771805428484302</v>
      </c>
      <c r="G48" s="90">
        <f>tables!O20</f>
        <v>2.5717212833905401</v>
      </c>
      <c r="H48" s="159">
        <f t="shared" si="0"/>
        <v>2.63839333057116</v>
      </c>
      <c r="I48" s="61"/>
      <c r="J48" s="61"/>
      <c r="K48" s="61"/>
      <c r="L48" s="74"/>
    </row>
    <row r="49" spans="1:12" ht="13">
      <c r="A49" s="61"/>
      <c r="B49" s="73"/>
      <c r="C49" s="34" t="s">
        <v>58</v>
      </c>
      <c r="D49" s="89">
        <f>tables!L21</f>
        <v>733</v>
      </c>
      <c r="E49" s="89">
        <f>tables!M21</f>
        <v>1792.4583333333301</v>
      </c>
      <c r="F49" s="90">
        <f>tables!N21</f>
        <v>2.4453728967712598</v>
      </c>
      <c r="G49" s="90">
        <f>tables!O21</f>
        <v>2.6167475976477599</v>
      </c>
      <c r="H49" s="159">
        <f t="shared" si="0"/>
        <v>2.63839333057116</v>
      </c>
      <c r="I49" s="61"/>
      <c r="J49" s="61"/>
      <c r="K49" s="61"/>
      <c r="L49" s="74"/>
    </row>
    <row r="50" spans="1:12" ht="13">
      <c r="A50" s="61"/>
      <c r="B50" s="73"/>
      <c r="C50" s="34" t="s">
        <v>103</v>
      </c>
      <c r="D50" s="89">
        <f>tables!L22</f>
        <v>6685</v>
      </c>
      <c r="E50" s="89">
        <f>tables!M22</f>
        <v>16128.1875</v>
      </c>
      <c r="F50" s="90">
        <f>tables!N22</f>
        <v>2.4125934928945401</v>
      </c>
      <c r="G50" s="90">
        <f>tables!O22</f>
        <v>2.6078865407082299</v>
      </c>
      <c r="H50" s="159">
        <f t="shared" si="0"/>
        <v>2.63839333057116</v>
      </c>
      <c r="I50" s="61"/>
      <c r="J50" s="61"/>
      <c r="K50" s="61"/>
      <c r="L50" s="74"/>
    </row>
    <row r="51" spans="1:12" ht="13">
      <c r="A51" s="61"/>
      <c r="B51" s="73"/>
      <c r="C51" s="34" t="s">
        <v>60</v>
      </c>
      <c r="D51" s="89">
        <f>tables!L23</f>
        <v>1374</v>
      </c>
      <c r="E51" s="89">
        <f>tables!M23</f>
        <v>2327.75</v>
      </c>
      <c r="F51" s="90">
        <f>tables!N23</f>
        <v>1.6941411935953401</v>
      </c>
      <c r="G51" s="90">
        <f>tables!O23</f>
        <v>1.9605696815032301</v>
      </c>
      <c r="H51" s="159">
        <f t="shared" si="0"/>
        <v>2.63839333057116</v>
      </c>
      <c r="I51" s="61"/>
      <c r="J51" s="61"/>
      <c r="K51" s="61"/>
      <c r="L51" s="74"/>
    </row>
    <row r="52" spans="1:12" ht="13">
      <c r="A52" s="61"/>
      <c r="B52" s="73"/>
      <c r="C52" s="34" t="s">
        <v>61</v>
      </c>
      <c r="D52" s="89">
        <f>tables!L24</f>
        <v>6749</v>
      </c>
      <c r="E52" s="89">
        <f>tables!M24</f>
        <v>13774.479166666701</v>
      </c>
      <c r="F52" s="90">
        <f>tables!N24</f>
        <v>2.04096594557218</v>
      </c>
      <c r="G52" s="90">
        <f>tables!O24</f>
        <v>2.4242457934442401</v>
      </c>
      <c r="H52" s="159">
        <f t="shared" si="0"/>
        <v>2.63839333057116</v>
      </c>
      <c r="I52" s="61"/>
      <c r="J52" s="61"/>
      <c r="K52" s="61"/>
      <c r="L52" s="74"/>
    </row>
    <row r="53" spans="1:12" ht="13.5" thickBot="1">
      <c r="A53" s="61"/>
      <c r="B53" s="73"/>
      <c r="C53" s="66"/>
      <c r="D53" s="92"/>
      <c r="E53" s="92"/>
      <c r="F53" s="93"/>
      <c r="G53" s="93"/>
      <c r="H53" s="159">
        <f t="shared" si="0"/>
        <v>2.63839333057116</v>
      </c>
      <c r="I53" s="61"/>
      <c r="J53" s="61"/>
      <c r="K53" s="61"/>
      <c r="L53" s="74"/>
    </row>
    <row r="54" spans="1:12" ht="13.5" thickTop="1">
      <c r="A54" s="61"/>
      <c r="B54" s="73"/>
      <c r="C54" s="82" t="s">
        <v>117</v>
      </c>
      <c r="D54" s="89">
        <f>tables!L25</f>
        <v>159651</v>
      </c>
      <c r="E54" s="89">
        <f>tables!M25</f>
        <v>419313.875</v>
      </c>
      <c r="F54" s="90">
        <f>tables!N25</f>
        <v>2.6264406424012399</v>
      </c>
      <c r="G54" s="90">
        <f>tables!O25</f>
        <v>2.63839333057116</v>
      </c>
      <c r="H54" s="159">
        <f t="shared" si="0"/>
        <v>2.63839333057116</v>
      </c>
      <c r="I54" s="61"/>
      <c r="J54" s="61"/>
      <c r="K54" s="61"/>
      <c r="L54" s="74"/>
    </row>
    <row r="55" spans="1:12" ht="13" thickBot="1">
      <c r="A55" s="61"/>
      <c r="B55" s="86"/>
      <c r="C55" s="87"/>
      <c r="D55" s="87"/>
      <c r="E55" s="87"/>
      <c r="F55" s="87"/>
      <c r="G55" s="87"/>
      <c r="H55" s="87"/>
      <c r="I55" s="87"/>
      <c r="J55" s="87"/>
      <c r="K55" s="87"/>
      <c r="L55" s="88"/>
    </row>
    <row r="56" spans="1:12">
      <c r="A56" s="61"/>
      <c r="B56" s="61"/>
      <c r="C56" s="61"/>
      <c r="D56" s="61"/>
      <c r="E56" s="61"/>
      <c r="F56" s="61"/>
      <c r="G56" s="61"/>
      <c r="H56" s="61"/>
      <c r="I56" s="61"/>
      <c r="J56" s="61"/>
      <c r="K56" s="61"/>
      <c r="L56" s="61"/>
    </row>
    <row r="57" spans="1:12" ht="13">
      <c r="B57" s="3"/>
      <c r="C57" s="120" t="s">
        <v>92</v>
      </c>
      <c r="D57" s="121"/>
      <c r="E57" s="121"/>
      <c r="F57" s="121"/>
      <c r="G57" s="122"/>
      <c r="H57" s="117"/>
      <c r="I57" s="117"/>
      <c r="J57" s="25"/>
      <c r="K57" s="25"/>
      <c r="L57" s="25"/>
    </row>
    <row r="58" spans="1:12" ht="13">
      <c r="B58" s="32"/>
      <c r="C58" s="117"/>
      <c r="D58" s="117"/>
      <c r="E58" s="117"/>
      <c r="F58" s="117"/>
      <c r="G58" s="123"/>
      <c r="H58" s="117"/>
      <c r="I58" s="117"/>
      <c r="J58" s="25"/>
      <c r="K58" s="25"/>
      <c r="L58" s="25"/>
    </row>
    <row r="59" spans="1:12" ht="13">
      <c r="B59" s="32"/>
      <c r="C59" s="117" t="s">
        <v>93</v>
      </c>
      <c r="D59" s="117"/>
      <c r="E59" s="117"/>
      <c r="F59" s="117"/>
      <c r="G59" s="123"/>
      <c r="H59" s="117"/>
      <c r="I59" s="117"/>
      <c r="J59" s="25"/>
      <c r="K59" s="25"/>
      <c r="L59" s="25"/>
    </row>
    <row r="60" spans="1:12" ht="13">
      <c r="B60" s="32"/>
      <c r="C60" s="117" t="s">
        <v>88</v>
      </c>
      <c r="D60" s="117"/>
      <c r="E60" s="117"/>
      <c r="F60" s="117"/>
      <c r="G60" s="123"/>
      <c r="H60" s="117"/>
      <c r="I60" s="117"/>
      <c r="J60" s="25"/>
      <c r="K60" s="25"/>
      <c r="L60" s="25"/>
    </row>
    <row r="61" spans="1:12" ht="13">
      <c r="B61" s="32"/>
      <c r="C61" s="117" t="s">
        <v>89</v>
      </c>
      <c r="D61" s="117"/>
      <c r="E61" s="117"/>
      <c r="F61" s="117"/>
      <c r="G61" s="123"/>
      <c r="H61" s="117"/>
      <c r="I61" s="117"/>
      <c r="J61" s="25"/>
      <c r="K61" s="25"/>
      <c r="L61" s="25"/>
    </row>
    <row r="62" spans="1:12" ht="13">
      <c r="B62" s="32"/>
      <c r="C62" s="117" t="s">
        <v>90</v>
      </c>
      <c r="D62" s="117"/>
      <c r="E62" s="117"/>
      <c r="F62" s="117"/>
      <c r="G62" s="123"/>
      <c r="H62" s="117"/>
      <c r="I62" s="117"/>
      <c r="J62" s="25"/>
      <c r="K62" s="25"/>
      <c r="L62" s="25"/>
    </row>
    <row r="63" spans="1:12" ht="13">
      <c r="B63" s="32"/>
      <c r="C63" s="117" t="s">
        <v>91</v>
      </c>
      <c r="D63" s="117"/>
      <c r="E63" s="117"/>
      <c r="F63" s="117"/>
      <c r="G63" s="123"/>
      <c r="H63" s="117"/>
      <c r="I63" s="117"/>
      <c r="J63" s="25"/>
      <c r="K63" s="25"/>
      <c r="L63" s="25"/>
    </row>
    <row r="64" spans="1:12" ht="13">
      <c r="B64" s="10"/>
      <c r="C64" s="16"/>
      <c r="D64" s="16"/>
      <c r="E64" s="16"/>
      <c r="F64" s="16"/>
      <c r="G64" s="17"/>
      <c r="H64" s="25"/>
      <c r="I64" s="25"/>
      <c r="J64" s="25"/>
      <c r="K64" s="25"/>
      <c r="L64" s="25"/>
    </row>
  </sheetData>
  <mergeCells count="1">
    <mergeCell ref="C1:L2"/>
  </mergeCell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4577" r:id="rId4" name="Drop Down 1">
              <controlPr locked="0" defaultSize="0" autoLine="0" autoPict="0">
                <anchor moveWithCells="1">
                  <from>
                    <xdr:col>1</xdr:col>
                    <xdr:colOff>107950</xdr:colOff>
                    <xdr:row>5</xdr:row>
                    <xdr:rowOff>57150</xdr:rowOff>
                  </from>
                  <to>
                    <xdr:col>3</xdr:col>
                    <xdr:colOff>0</xdr:colOff>
                    <xdr:row>6</xdr:row>
                    <xdr:rowOff>95250</xdr:rowOff>
                  </to>
                </anchor>
              </controlPr>
            </control>
          </mc:Choice>
        </mc:AlternateContent>
        <mc:AlternateContent xmlns:mc="http://schemas.openxmlformats.org/markup-compatibility/2006">
          <mc:Choice Requires="x14">
            <control shapeId="24579" r:id="rId5" name="Drop Down 3">
              <controlPr locked="0" defaultSize="0" autoLine="0" autoPict="0">
                <anchor moveWithCells="1">
                  <from>
                    <xdr:col>8</xdr:col>
                    <xdr:colOff>19050</xdr:colOff>
                    <xdr:row>5</xdr:row>
                    <xdr:rowOff>57150</xdr:rowOff>
                  </from>
                  <to>
                    <xdr:col>10</xdr:col>
                    <xdr:colOff>393700</xdr:colOff>
                    <xdr:row>6</xdr:row>
                    <xdr:rowOff>133350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C96CF6-87FC-4172-A16F-2D95C9C1CF70}">
  <dimension ref="A1:P417"/>
  <sheetViews>
    <sheetView workbookViewId="0">
      <selection activeCell="B10" sqref="B10"/>
    </sheetView>
  </sheetViews>
  <sheetFormatPr defaultRowHeight="12.5"/>
  <cols>
    <col min="1" max="1" width="14.7265625" bestFit="1" customWidth="1"/>
    <col min="2" max="2" width="32.26953125" customWidth="1"/>
    <col min="3" max="3" width="8.54296875" bestFit="1" customWidth="1"/>
    <col min="4" max="4" width="14.1796875" style="141" bestFit="1" customWidth="1"/>
    <col min="5" max="5" width="18" style="141" bestFit="1" customWidth="1"/>
    <col min="6" max="6" width="11.453125" style="142" bestFit="1" customWidth="1"/>
    <col min="7" max="7" width="7.7265625" bestFit="1" customWidth="1"/>
    <col min="8" max="9" width="12" style="141" bestFit="1" customWidth="1"/>
    <col min="10" max="10" width="12.54296875" style="141" bestFit="1" customWidth="1"/>
    <col min="11" max="11" width="13.1796875" style="141" bestFit="1" customWidth="1"/>
  </cols>
  <sheetData>
    <row r="1" spans="1:13" s="129" customFormat="1" ht="14.5">
      <c r="A1" s="165" t="s">
        <v>9</v>
      </c>
      <c r="B1" s="165" t="s">
        <v>130</v>
      </c>
      <c r="C1" s="165" t="s">
        <v>75</v>
      </c>
      <c r="D1" s="166" t="s">
        <v>10</v>
      </c>
      <c r="E1" s="166" t="s">
        <v>7</v>
      </c>
      <c r="F1" s="166" t="s">
        <v>12</v>
      </c>
      <c r="G1" s="165" t="s">
        <v>105</v>
      </c>
      <c r="H1" s="166" t="s">
        <v>106</v>
      </c>
      <c r="I1" s="166" t="s">
        <v>107</v>
      </c>
      <c r="J1" s="166" t="s">
        <v>108</v>
      </c>
      <c r="K1" s="166" t="s">
        <v>109</v>
      </c>
      <c r="L1" s="129" t="s">
        <v>119</v>
      </c>
      <c r="M1"/>
    </row>
    <row r="2" spans="1:13">
      <c r="A2" s="167" t="s">
        <v>5</v>
      </c>
      <c r="B2" s="167" t="s">
        <v>45</v>
      </c>
      <c r="C2" s="167" t="s">
        <v>131</v>
      </c>
      <c r="D2" s="168">
        <v>5380155</v>
      </c>
      <c r="E2" s="169">
        <v>5489171.4888563296</v>
      </c>
      <c r="F2" s="170">
        <v>84717</v>
      </c>
      <c r="G2" s="167" t="s">
        <v>131</v>
      </c>
      <c r="H2" s="171">
        <v>2.646140975247</v>
      </c>
      <c r="I2" s="171"/>
      <c r="J2" s="171">
        <v>2.59140100624181</v>
      </c>
      <c r="K2" s="169">
        <v>224173.125</v>
      </c>
      <c r="L2" s="167" t="s">
        <v>131</v>
      </c>
    </row>
    <row r="3" spans="1:13">
      <c r="A3" s="167" t="s">
        <v>5</v>
      </c>
      <c r="B3" s="167" t="s">
        <v>46</v>
      </c>
      <c r="C3" s="167" t="s">
        <v>131</v>
      </c>
      <c r="D3" s="168">
        <v>2322285.5</v>
      </c>
      <c r="E3" s="169">
        <v>2220913.2188929599</v>
      </c>
      <c r="F3" s="170">
        <v>36366</v>
      </c>
      <c r="G3" s="167" t="s">
        <v>131</v>
      </c>
      <c r="H3" s="171">
        <v>2.6607791847696598</v>
      </c>
      <c r="I3" s="171"/>
      <c r="J3" s="171">
        <v>2.7645895099113398</v>
      </c>
      <c r="K3" s="169">
        <v>96761.895833333299</v>
      </c>
      <c r="L3" s="167" t="s">
        <v>131</v>
      </c>
    </row>
    <row r="4" spans="1:13">
      <c r="A4" s="167" t="s">
        <v>5</v>
      </c>
      <c r="B4" s="167" t="s">
        <v>47</v>
      </c>
      <c r="C4" s="167" t="s">
        <v>131</v>
      </c>
      <c r="D4" s="168">
        <v>4419820</v>
      </c>
      <c r="E4" s="169">
        <v>4763046.9086889504</v>
      </c>
      <c r="F4" s="170">
        <v>57091</v>
      </c>
      <c r="G4" s="167" t="s">
        <v>131</v>
      </c>
      <c r="H4" s="171">
        <v>3.22571275098819</v>
      </c>
      <c r="I4" s="171"/>
      <c r="J4" s="171">
        <v>2.45338868748185</v>
      </c>
      <c r="K4" s="169">
        <v>184159.16666666701</v>
      </c>
      <c r="L4" s="167" t="s">
        <v>131</v>
      </c>
    </row>
    <row r="5" spans="1:13">
      <c r="A5" s="167" t="s">
        <v>5</v>
      </c>
      <c r="B5" s="173" t="s">
        <v>120</v>
      </c>
      <c r="C5" s="167" t="s">
        <v>131</v>
      </c>
      <c r="D5" s="168">
        <v>3291750.5</v>
      </c>
      <c r="E5" s="169">
        <v>3565616.0345188999</v>
      </c>
      <c r="F5" s="170">
        <v>63608</v>
      </c>
      <c r="G5" s="167" t="s">
        <v>131</v>
      </c>
      <c r="H5" s="171">
        <v>2.1562739094663099</v>
      </c>
      <c r="I5" s="171"/>
      <c r="J5" s="171">
        <v>2.4408380811364898</v>
      </c>
      <c r="K5" s="169">
        <v>137156.27083333299</v>
      </c>
      <c r="L5" s="167" t="s">
        <v>131</v>
      </c>
    </row>
    <row r="6" spans="1:13">
      <c r="A6" s="167" t="s">
        <v>5</v>
      </c>
      <c r="B6" s="173" t="s">
        <v>48</v>
      </c>
      <c r="C6" s="167" t="s">
        <v>131</v>
      </c>
      <c r="D6" s="168">
        <v>4390626</v>
      </c>
      <c r="E6" s="169">
        <v>3995911.4137953701</v>
      </c>
      <c r="F6" s="170">
        <v>60602</v>
      </c>
      <c r="G6" s="167" t="s">
        <v>131</v>
      </c>
      <c r="H6" s="171">
        <v>3.0187576317613298</v>
      </c>
      <c r="I6" s="171"/>
      <c r="J6" s="171">
        <v>2.9050741868304102</v>
      </c>
      <c r="K6" s="169">
        <v>182942.75</v>
      </c>
      <c r="L6" s="167" t="s">
        <v>131</v>
      </c>
    </row>
    <row r="7" spans="1:13">
      <c r="A7" s="167" t="s">
        <v>5</v>
      </c>
      <c r="B7" s="167" t="s">
        <v>49</v>
      </c>
      <c r="C7" s="167" t="s">
        <v>131</v>
      </c>
      <c r="D7" s="168">
        <v>1660447.5</v>
      </c>
      <c r="E7" s="169">
        <v>1623855.3602762299</v>
      </c>
      <c r="F7" s="170">
        <v>26290</v>
      </c>
      <c r="G7" s="167" t="s">
        <v>131</v>
      </c>
      <c r="H7" s="171">
        <v>2.6316208634461802</v>
      </c>
      <c r="I7" s="171"/>
      <c r="J7" s="171">
        <v>2.7034879594759502</v>
      </c>
      <c r="K7" s="169">
        <v>69185.3125</v>
      </c>
      <c r="L7" s="167" t="s">
        <v>131</v>
      </c>
    </row>
    <row r="8" spans="1:13">
      <c r="A8" s="167" t="s">
        <v>5</v>
      </c>
      <c r="B8" s="167" t="s">
        <v>50</v>
      </c>
      <c r="C8" s="167" t="s">
        <v>131</v>
      </c>
      <c r="D8" s="168">
        <v>979245.5</v>
      </c>
      <c r="E8" s="169">
        <v>1009075.57674509</v>
      </c>
      <c r="F8" s="170">
        <v>16571</v>
      </c>
      <c r="G8" s="167" t="s">
        <v>131</v>
      </c>
      <c r="H8" s="171">
        <v>2.4622470480558398</v>
      </c>
      <c r="I8" s="171"/>
      <c r="J8" s="171">
        <v>2.56575110114253</v>
      </c>
      <c r="K8" s="169">
        <v>40801.895833333299</v>
      </c>
      <c r="L8" s="167" t="s">
        <v>131</v>
      </c>
    </row>
    <row r="9" spans="1:13">
      <c r="A9" s="167" t="s">
        <v>5</v>
      </c>
      <c r="B9" s="167" t="s">
        <v>51</v>
      </c>
      <c r="C9" s="167" t="s">
        <v>131</v>
      </c>
      <c r="D9" s="168">
        <v>1611919</v>
      </c>
      <c r="E9" s="169">
        <v>1351704.9442770099</v>
      </c>
      <c r="F9" s="170">
        <v>21730</v>
      </c>
      <c r="G9" s="167" t="s">
        <v>131</v>
      </c>
      <c r="H9" s="171">
        <v>3.0908095566804699</v>
      </c>
      <c r="I9" s="171"/>
      <c r="J9" s="171">
        <v>3.1528836643272999</v>
      </c>
      <c r="K9" s="169">
        <v>67163.291666666701</v>
      </c>
      <c r="L9" s="167" t="s">
        <v>131</v>
      </c>
    </row>
    <row r="10" spans="1:13">
      <c r="A10" s="167" t="s">
        <v>5</v>
      </c>
      <c r="B10" s="173" t="s">
        <v>52</v>
      </c>
      <c r="C10" s="167" t="s">
        <v>131</v>
      </c>
      <c r="D10" s="168">
        <v>966013</v>
      </c>
      <c r="E10" s="169">
        <v>1081254.9364447701</v>
      </c>
      <c r="F10" s="170">
        <v>20088</v>
      </c>
      <c r="G10" s="167" t="s">
        <v>131</v>
      </c>
      <c r="H10" s="171">
        <v>2.0037107560069001</v>
      </c>
      <c r="I10" s="171"/>
      <c r="J10" s="171">
        <v>2.3621175262927601</v>
      </c>
      <c r="K10" s="169">
        <v>40250.541666666701</v>
      </c>
      <c r="L10" s="167" t="s">
        <v>131</v>
      </c>
    </row>
    <row r="11" spans="1:13">
      <c r="A11" s="167" t="s">
        <v>5</v>
      </c>
      <c r="B11" s="173" t="s">
        <v>53</v>
      </c>
      <c r="C11" s="167" t="s">
        <v>131</v>
      </c>
      <c r="D11" s="168">
        <v>482535.5</v>
      </c>
      <c r="E11" s="169">
        <v>458317.47351935302</v>
      </c>
      <c r="F11" s="170">
        <v>7707</v>
      </c>
      <c r="G11" s="167" t="s">
        <v>131</v>
      </c>
      <c r="H11" s="171">
        <v>2.6087512434583302</v>
      </c>
      <c r="I11" s="171"/>
      <c r="J11" s="171">
        <v>2.78361705603748</v>
      </c>
      <c r="K11" s="169">
        <v>20105.645833333299</v>
      </c>
      <c r="L11" s="167" t="s">
        <v>131</v>
      </c>
    </row>
    <row r="12" spans="1:13">
      <c r="A12" s="167" t="s">
        <v>5</v>
      </c>
      <c r="B12" s="167" t="s">
        <v>54</v>
      </c>
      <c r="C12" s="167" t="s">
        <v>131</v>
      </c>
      <c r="D12" s="168">
        <v>2223240</v>
      </c>
      <c r="E12" s="169">
        <v>2356857.42818311</v>
      </c>
      <c r="F12" s="170">
        <v>37567</v>
      </c>
      <c r="G12" s="167" t="s">
        <v>131</v>
      </c>
      <c r="H12" s="171">
        <v>2.4658609950222301</v>
      </c>
      <c r="I12" s="171"/>
      <c r="J12" s="171">
        <v>2.4940184964862802</v>
      </c>
      <c r="K12" s="169">
        <v>92635</v>
      </c>
      <c r="L12" s="167" t="s">
        <v>131</v>
      </c>
    </row>
    <row r="13" spans="1:13">
      <c r="A13" s="167" t="s">
        <v>5</v>
      </c>
      <c r="B13" s="167" t="s">
        <v>55</v>
      </c>
      <c r="C13" s="167" t="s">
        <v>131</v>
      </c>
      <c r="D13" s="168">
        <v>411508</v>
      </c>
      <c r="E13" s="169">
        <v>413302.158272114</v>
      </c>
      <c r="F13" s="170">
        <v>6851</v>
      </c>
      <c r="G13" s="167" t="s">
        <v>131</v>
      </c>
      <c r="H13" s="171">
        <v>2.5027246630662199</v>
      </c>
      <c r="I13" s="171"/>
      <c r="J13" s="171">
        <v>2.63243249862118</v>
      </c>
      <c r="K13" s="169">
        <v>17146.166666666701</v>
      </c>
      <c r="L13" s="167" t="s">
        <v>131</v>
      </c>
    </row>
    <row r="14" spans="1:13">
      <c r="A14" s="167" t="s">
        <v>5</v>
      </c>
      <c r="B14" s="167" t="s">
        <v>56</v>
      </c>
      <c r="C14" s="167" t="s">
        <v>131</v>
      </c>
      <c r="D14" s="168">
        <v>1121541.5</v>
      </c>
      <c r="E14" s="169">
        <v>1049834.1894424099</v>
      </c>
      <c r="F14" s="170">
        <v>19310</v>
      </c>
      <c r="G14" s="167" t="s">
        <v>131</v>
      </c>
      <c r="H14" s="171">
        <v>2.4200360348696699</v>
      </c>
      <c r="I14" s="171"/>
      <c r="J14" s="171">
        <v>2.8244979927462501</v>
      </c>
      <c r="K14" s="169">
        <v>46730.895833333299</v>
      </c>
      <c r="L14" s="167" t="s">
        <v>131</v>
      </c>
    </row>
    <row r="15" spans="1:13">
      <c r="A15" s="167" t="s">
        <v>5</v>
      </c>
      <c r="B15" s="173" t="s">
        <v>132</v>
      </c>
      <c r="C15" s="167" t="s">
        <v>131</v>
      </c>
      <c r="D15" s="168">
        <v>1696451</v>
      </c>
      <c r="E15" s="169">
        <v>1582412.8455867299</v>
      </c>
      <c r="F15" s="170">
        <v>28788</v>
      </c>
      <c r="G15" s="167" t="s">
        <v>131</v>
      </c>
      <c r="H15" s="171">
        <v>2.4553792668241399</v>
      </c>
      <c r="I15" s="171"/>
      <c r="J15" s="171">
        <v>2.83444578534698</v>
      </c>
      <c r="K15" s="169">
        <v>70685.458333333299</v>
      </c>
      <c r="L15" s="167" t="s">
        <v>131</v>
      </c>
    </row>
    <row r="16" spans="1:13">
      <c r="A16" s="167" t="s">
        <v>5</v>
      </c>
      <c r="B16" s="167" t="s">
        <v>57</v>
      </c>
      <c r="C16" s="167" t="s">
        <v>131</v>
      </c>
      <c r="D16" s="168">
        <v>4067338.5</v>
      </c>
      <c r="E16" s="169">
        <v>4089307.9699790799</v>
      </c>
      <c r="F16" s="170">
        <v>61236</v>
      </c>
      <c r="G16" s="167" t="s">
        <v>131</v>
      </c>
      <c r="H16" s="171">
        <v>2.7675295169508098</v>
      </c>
      <c r="I16" s="171"/>
      <c r="J16" s="171">
        <v>2.6297056106263699</v>
      </c>
      <c r="K16" s="169">
        <v>169472.4375</v>
      </c>
      <c r="L16" s="167" t="s">
        <v>131</v>
      </c>
    </row>
    <row r="17" spans="1:12">
      <c r="A17" s="167" t="s">
        <v>5</v>
      </c>
      <c r="B17" s="167" t="s">
        <v>58</v>
      </c>
      <c r="C17" s="167" t="s">
        <v>131</v>
      </c>
      <c r="D17" s="168">
        <v>252056.5</v>
      </c>
      <c r="E17" s="169">
        <v>249626.396105019</v>
      </c>
      <c r="F17" s="170">
        <v>4463</v>
      </c>
      <c r="G17" s="167" t="s">
        <v>131</v>
      </c>
      <c r="H17" s="171">
        <v>2.3532050563895699</v>
      </c>
      <c r="I17" s="171"/>
      <c r="J17" s="171">
        <v>2.6696481638818499</v>
      </c>
      <c r="K17" s="169">
        <v>10502.354166666701</v>
      </c>
      <c r="L17" s="167" t="s">
        <v>131</v>
      </c>
    </row>
    <row r="18" spans="1:12">
      <c r="A18" s="167" t="s">
        <v>5</v>
      </c>
      <c r="B18" s="167" t="s">
        <v>59</v>
      </c>
      <c r="C18" s="167" t="s">
        <v>131</v>
      </c>
      <c r="D18" s="168">
        <v>4469577</v>
      </c>
      <c r="E18" s="169">
        <v>4347252.5480962899</v>
      </c>
      <c r="F18" s="170">
        <v>69001</v>
      </c>
      <c r="G18" s="167" t="s">
        <v>131</v>
      </c>
      <c r="H18" s="171">
        <v>2.69898081187229</v>
      </c>
      <c r="I18" s="171"/>
      <c r="J18" s="171">
        <v>2.7183050197349399</v>
      </c>
      <c r="K18" s="169">
        <v>186232.375</v>
      </c>
      <c r="L18" s="167" t="s">
        <v>131</v>
      </c>
    </row>
    <row r="19" spans="1:12">
      <c r="A19" s="167" t="s">
        <v>5</v>
      </c>
      <c r="B19" s="167" t="s">
        <v>60</v>
      </c>
      <c r="C19" s="167" t="s">
        <v>131</v>
      </c>
      <c r="D19" s="168">
        <v>160159</v>
      </c>
      <c r="E19" s="169">
        <v>218491.015058477</v>
      </c>
      <c r="F19" s="170">
        <v>4103</v>
      </c>
      <c r="G19" s="167" t="s">
        <v>131</v>
      </c>
      <c r="H19" s="171">
        <v>1.6264420342838599</v>
      </c>
      <c r="I19" s="171"/>
      <c r="J19" s="171">
        <v>1.9380474260526599</v>
      </c>
      <c r="K19" s="169">
        <v>6673.2916666666697</v>
      </c>
      <c r="L19" s="167" t="s">
        <v>131</v>
      </c>
    </row>
    <row r="20" spans="1:12">
      <c r="A20" s="167" t="s">
        <v>5</v>
      </c>
      <c r="B20" s="167" t="s">
        <v>61</v>
      </c>
      <c r="C20" s="167" t="s">
        <v>131</v>
      </c>
      <c r="D20" s="168">
        <v>561522</v>
      </c>
      <c r="E20" s="169">
        <v>602239.09326168301</v>
      </c>
      <c r="F20" s="170">
        <v>11669</v>
      </c>
      <c r="G20" s="167" t="s">
        <v>131</v>
      </c>
      <c r="H20" s="171">
        <v>2.00503470734425</v>
      </c>
      <c r="I20" s="171"/>
      <c r="J20" s="171">
        <v>2.46515633781507</v>
      </c>
      <c r="K20" s="169">
        <v>23396.75</v>
      </c>
      <c r="L20" s="167" t="s">
        <v>131</v>
      </c>
    </row>
    <row r="21" spans="1:12">
      <c r="A21" s="167" t="s">
        <v>5</v>
      </c>
      <c r="B21" s="167" t="s">
        <v>133</v>
      </c>
      <c r="C21" s="167" t="s">
        <v>131</v>
      </c>
      <c r="D21" s="168">
        <v>40468191</v>
      </c>
      <c r="E21" s="169">
        <v>40468190.999999903</v>
      </c>
      <c r="F21" s="170">
        <v>637758</v>
      </c>
      <c r="G21" s="167" t="s">
        <v>131</v>
      </c>
      <c r="H21" s="171">
        <v>2.6439097980738802</v>
      </c>
      <c r="I21" s="171"/>
      <c r="J21" s="171">
        <v>2.6439097980738899</v>
      </c>
      <c r="K21" s="169">
        <v>1686174.625</v>
      </c>
      <c r="L21" s="167" t="s">
        <v>131</v>
      </c>
    </row>
    <row r="22" spans="1:12">
      <c r="A22" s="167" t="s">
        <v>5</v>
      </c>
      <c r="B22" s="167" t="s">
        <v>45</v>
      </c>
      <c r="C22" s="167" t="s">
        <v>131</v>
      </c>
      <c r="D22" s="168">
        <v>660561.5</v>
      </c>
      <c r="E22" s="169">
        <v>703654.51020562998</v>
      </c>
      <c r="F22" s="170">
        <v>11665</v>
      </c>
      <c r="G22" s="167" t="s">
        <v>110</v>
      </c>
      <c r="H22" s="171">
        <v>2.35948528361194</v>
      </c>
      <c r="I22" s="171"/>
      <c r="J22" s="171">
        <v>2.4155816344571401</v>
      </c>
      <c r="K22" s="169">
        <v>27523.395833333299</v>
      </c>
      <c r="L22" s="167" t="s">
        <v>131</v>
      </c>
    </row>
    <row r="23" spans="1:12">
      <c r="A23" s="167" t="s">
        <v>5</v>
      </c>
      <c r="B23" s="167" t="s">
        <v>46</v>
      </c>
      <c r="C23" s="167" t="s">
        <v>131</v>
      </c>
      <c r="D23" s="168">
        <v>324673.5</v>
      </c>
      <c r="E23" s="169">
        <v>299173.27783931902</v>
      </c>
      <c r="F23" s="170">
        <v>4565</v>
      </c>
      <c r="G23" s="167" t="s">
        <v>110</v>
      </c>
      <c r="H23" s="171">
        <v>2.9634309967141301</v>
      </c>
      <c r="I23" s="171"/>
      <c r="J23" s="171">
        <v>2.7924922723753198</v>
      </c>
      <c r="K23" s="169">
        <v>13528.0625</v>
      </c>
      <c r="L23" s="167" t="s">
        <v>131</v>
      </c>
    </row>
    <row r="24" spans="1:12">
      <c r="A24" s="167" t="s">
        <v>5</v>
      </c>
      <c r="B24" s="167" t="s">
        <v>47</v>
      </c>
      <c r="C24" s="167" t="s">
        <v>131</v>
      </c>
      <c r="D24" s="168">
        <v>1134359.5</v>
      </c>
      <c r="E24" s="169">
        <v>1242162.95671516</v>
      </c>
      <c r="F24" s="170">
        <v>15723</v>
      </c>
      <c r="G24" s="167" t="s">
        <v>110</v>
      </c>
      <c r="H24" s="171">
        <v>3.0061043799953402</v>
      </c>
      <c r="I24" s="171"/>
      <c r="J24" s="171">
        <v>2.34984964968569</v>
      </c>
      <c r="K24" s="169">
        <v>47264.979166666701</v>
      </c>
      <c r="L24" s="167" t="s">
        <v>131</v>
      </c>
    </row>
    <row r="25" spans="1:12">
      <c r="A25" s="167" t="s">
        <v>5</v>
      </c>
      <c r="B25" s="173" t="s">
        <v>120</v>
      </c>
      <c r="C25" s="167" t="s">
        <v>131</v>
      </c>
      <c r="D25" s="168">
        <v>791240</v>
      </c>
      <c r="E25" s="169">
        <v>842668.01827264298</v>
      </c>
      <c r="F25" s="170">
        <v>15416</v>
      </c>
      <c r="G25" s="167" t="s">
        <v>110</v>
      </c>
      <c r="H25" s="171">
        <v>2.1385789655768899</v>
      </c>
      <c r="I25" s="171"/>
      <c r="J25" s="171">
        <v>2.41612645020354</v>
      </c>
      <c r="K25" s="169">
        <v>32968.333333333299</v>
      </c>
      <c r="L25" s="167" t="s">
        <v>131</v>
      </c>
    </row>
    <row r="26" spans="1:12">
      <c r="A26" s="167" t="s">
        <v>5</v>
      </c>
      <c r="B26" s="173" t="s">
        <v>48</v>
      </c>
      <c r="C26" s="167" t="s">
        <v>131</v>
      </c>
      <c r="D26" s="168">
        <v>420482</v>
      </c>
      <c r="E26" s="169">
        <v>369525.981734431</v>
      </c>
      <c r="F26" s="170">
        <v>5488</v>
      </c>
      <c r="G26" s="167" t="s">
        <v>110</v>
      </c>
      <c r="H26" s="171">
        <v>3.19243500971817</v>
      </c>
      <c r="I26" s="171"/>
      <c r="J26" s="171">
        <v>2.9279952424390698</v>
      </c>
      <c r="K26" s="169">
        <v>17520.083333333299</v>
      </c>
      <c r="L26" s="167" t="s">
        <v>131</v>
      </c>
    </row>
    <row r="27" spans="1:12">
      <c r="A27" s="167" t="s">
        <v>5</v>
      </c>
      <c r="B27" s="167" t="s">
        <v>49</v>
      </c>
      <c r="C27" s="167" t="s">
        <v>131</v>
      </c>
      <c r="D27" s="168">
        <v>217589.5</v>
      </c>
      <c r="E27" s="169">
        <v>206713.822387149</v>
      </c>
      <c r="F27" s="170">
        <v>3312</v>
      </c>
      <c r="G27" s="167" t="s">
        <v>110</v>
      </c>
      <c r="H27" s="171">
        <v>2.7373880334138501</v>
      </c>
      <c r="I27" s="171"/>
      <c r="J27" s="171">
        <v>2.7085468591245001</v>
      </c>
      <c r="K27" s="169">
        <v>9066.2291666666697</v>
      </c>
      <c r="L27" s="167" t="s">
        <v>131</v>
      </c>
    </row>
    <row r="28" spans="1:12">
      <c r="A28" s="167" t="s">
        <v>5</v>
      </c>
      <c r="B28" s="167" t="s">
        <v>50</v>
      </c>
      <c r="C28" s="167" t="s">
        <v>131</v>
      </c>
      <c r="D28" s="168">
        <v>64884</v>
      </c>
      <c r="E28" s="169">
        <v>62590.247858286799</v>
      </c>
      <c r="F28" s="170">
        <v>1095</v>
      </c>
      <c r="G28" s="167" t="s">
        <v>110</v>
      </c>
      <c r="H28" s="171">
        <v>2.4689497716895001</v>
      </c>
      <c r="I28" s="171"/>
      <c r="J28" s="171">
        <v>2.6674659304028898</v>
      </c>
      <c r="K28" s="169">
        <v>2703.5</v>
      </c>
      <c r="L28" s="167" t="s">
        <v>131</v>
      </c>
    </row>
    <row r="29" spans="1:12">
      <c r="A29" s="167" t="s">
        <v>5</v>
      </c>
      <c r="B29" s="167" t="s">
        <v>51</v>
      </c>
      <c r="C29" s="167" t="s">
        <v>131</v>
      </c>
      <c r="D29" s="168">
        <v>116038.5</v>
      </c>
      <c r="E29" s="169">
        <v>97463.907390043896</v>
      </c>
      <c r="F29" s="170">
        <v>1631</v>
      </c>
      <c r="G29" s="167" t="s">
        <v>110</v>
      </c>
      <c r="H29" s="171">
        <v>2.9644006744328601</v>
      </c>
      <c r="I29" s="171"/>
      <c r="J29" s="171">
        <v>3.0635588299649501</v>
      </c>
      <c r="K29" s="169">
        <v>4834.9375</v>
      </c>
      <c r="L29" s="167" t="s">
        <v>131</v>
      </c>
    </row>
    <row r="30" spans="1:12">
      <c r="A30" s="167" t="s">
        <v>5</v>
      </c>
      <c r="B30" s="173" t="s">
        <v>52</v>
      </c>
      <c r="C30" s="167" t="s">
        <v>131</v>
      </c>
      <c r="D30" s="168">
        <v>161409</v>
      </c>
      <c r="E30" s="169">
        <v>184668.75364642401</v>
      </c>
      <c r="F30" s="170">
        <v>3652</v>
      </c>
      <c r="G30" s="167" t="s">
        <v>110</v>
      </c>
      <c r="H30" s="171">
        <v>1.84155941949617</v>
      </c>
      <c r="I30" s="171"/>
      <c r="J30" s="171">
        <v>2.24906633930788</v>
      </c>
      <c r="K30" s="169">
        <v>6725.375</v>
      </c>
      <c r="L30" s="167" t="s">
        <v>131</v>
      </c>
    </row>
    <row r="31" spans="1:12">
      <c r="A31" s="167" t="s">
        <v>5</v>
      </c>
      <c r="B31" s="173" t="s">
        <v>53</v>
      </c>
      <c r="C31" s="167" t="s">
        <v>131</v>
      </c>
      <c r="D31" s="168">
        <v>58873</v>
      </c>
      <c r="E31" s="169">
        <v>53581.774819266197</v>
      </c>
      <c r="F31" s="170">
        <v>921</v>
      </c>
      <c r="G31" s="167" t="s">
        <v>110</v>
      </c>
      <c r="H31" s="171">
        <v>2.6634545783568599</v>
      </c>
      <c r="I31" s="171"/>
      <c r="J31" s="171">
        <v>2.8272682026358198</v>
      </c>
      <c r="K31" s="169">
        <v>2453.0416666666702</v>
      </c>
      <c r="L31" s="167" t="s">
        <v>131</v>
      </c>
    </row>
    <row r="32" spans="1:12">
      <c r="A32" s="167" t="s">
        <v>5</v>
      </c>
      <c r="B32" s="167" t="s">
        <v>54</v>
      </c>
      <c r="C32" s="167" t="s">
        <v>131</v>
      </c>
      <c r="D32" s="168">
        <v>368522.5</v>
      </c>
      <c r="E32" s="169">
        <v>396284.174295003</v>
      </c>
      <c r="F32" s="170">
        <v>6260</v>
      </c>
      <c r="G32" s="167" t="s">
        <v>110</v>
      </c>
      <c r="H32" s="171">
        <v>2.4528920394036202</v>
      </c>
      <c r="I32" s="171"/>
      <c r="J32" s="171">
        <v>2.3929036746172501</v>
      </c>
      <c r="K32" s="169">
        <v>15355.104166666701</v>
      </c>
      <c r="L32" s="167" t="s">
        <v>131</v>
      </c>
    </row>
    <row r="33" spans="1:12">
      <c r="A33" s="167" t="s">
        <v>5</v>
      </c>
      <c r="B33" s="167" t="s">
        <v>55</v>
      </c>
      <c r="C33" s="167" t="s">
        <v>131</v>
      </c>
      <c r="D33" s="168">
        <v>10604</v>
      </c>
      <c r="E33" s="169">
        <v>12454.278396547201</v>
      </c>
      <c r="F33" s="170">
        <v>240</v>
      </c>
      <c r="G33" s="167" t="s">
        <v>110</v>
      </c>
      <c r="H33" s="171">
        <v>1.84097222222222</v>
      </c>
      <c r="I33" s="171"/>
      <c r="J33" s="171">
        <v>2.1908825007019899</v>
      </c>
      <c r="K33" s="169">
        <v>441.83333333333297</v>
      </c>
      <c r="L33" s="167" t="s">
        <v>131</v>
      </c>
    </row>
    <row r="34" spans="1:12">
      <c r="A34" s="167" t="s">
        <v>5</v>
      </c>
      <c r="B34" s="167" t="s">
        <v>56</v>
      </c>
      <c r="C34" s="167" t="s">
        <v>131</v>
      </c>
      <c r="D34" s="168">
        <v>101404</v>
      </c>
      <c r="E34" s="169">
        <v>94456.357693687605</v>
      </c>
      <c r="F34" s="170">
        <v>1781</v>
      </c>
      <c r="G34" s="167" t="s">
        <v>110</v>
      </c>
      <c r="H34" s="171">
        <v>2.37235635410818</v>
      </c>
      <c r="I34" s="171"/>
      <c r="J34" s="171">
        <v>2.7624334785946001</v>
      </c>
      <c r="K34" s="169">
        <v>4225.1666666666697</v>
      </c>
      <c r="L34" s="167" t="s">
        <v>131</v>
      </c>
    </row>
    <row r="35" spans="1:12">
      <c r="A35" s="167" t="s">
        <v>5</v>
      </c>
      <c r="B35" s="173" t="s">
        <v>132</v>
      </c>
      <c r="C35" s="167" t="s">
        <v>131</v>
      </c>
      <c r="D35" s="168">
        <v>23894.5</v>
      </c>
      <c r="E35" s="169">
        <v>23458.305466313199</v>
      </c>
      <c r="F35" s="170">
        <v>522</v>
      </c>
      <c r="G35" s="167" t="s">
        <v>110</v>
      </c>
      <c r="H35" s="171">
        <v>1.9072876756066399</v>
      </c>
      <c r="I35" s="171"/>
      <c r="J35" s="171">
        <v>2.6210134340006901</v>
      </c>
      <c r="K35" s="169">
        <v>995.60416666666697</v>
      </c>
      <c r="L35" s="167" t="s">
        <v>131</v>
      </c>
    </row>
    <row r="36" spans="1:12">
      <c r="A36" s="167" t="s">
        <v>5</v>
      </c>
      <c r="B36" s="167" t="s">
        <v>57</v>
      </c>
      <c r="C36" s="167" t="s">
        <v>131</v>
      </c>
      <c r="D36" s="168">
        <v>404418</v>
      </c>
      <c r="E36" s="169">
        <v>408605.36752801598</v>
      </c>
      <c r="F36" s="170">
        <v>6335</v>
      </c>
      <c r="G36" s="167" t="s">
        <v>110</v>
      </c>
      <c r="H36" s="171">
        <v>2.6599447513812202</v>
      </c>
      <c r="I36" s="171"/>
      <c r="J36" s="171">
        <v>2.5467971003971601</v>
      </c>
      <c r="K36" s="169">
        <v>16850.75</v>
      </c>
      <c r="L36" s="167" t="s">
        <v>131</v>
      </c>
    </row>
    <row r="37" spans="1:12">
      <c r="A37" s="167" t="s">
        <v>5</v>
      </c>
      <c r="B37" s="167" t="s">
        <v>58</v>
      </c>
      <c r="C37" s="167" t="s">
        <v>131</v>
      </c>
      <c r="D37" s="168">
        <v>27262</v>
      </c>
      <c r="E37" s="169">
        <v>29290.163110093599</v>
      </c>
      <c r="F37" s="170">
        <v>585</v>
      </c>
      <c r="G37" s="167" t="s">
        <v>110</v>
      </c>
      <c r="H37" s="171">
        <v>1.94173789173789</v>
      </c>
      <c r="I37" s="171"/>
      <c r="J37" s="171">
        <v>2.3949908593544502</v>
      </c>
      <c r="K37" s="169">
        <v>1135.9166666666699</v>
      </c>
      <c r="L37" s="167" t="s">
        <v>131</v>
      </c>
    </row>
    <row r="38" spans="1:12">
      <c r="A38" s="167" t="s">
        <v>5</v>
      </c>
      <c r="B38" s="167" t="s">
        <v>59</v>
      </c>
      <c r="C38" s="167" t="s">
        <v>131</v>
      </c>
      <c r="D38" s="168">
        <v>940521</v>
      </c>
      <c r="E38" s="169">
        <v>907414.12035605696</v>
      </c>
      <c r="F38" s="170">
        <v>14979</v>
      </c>
      <c r="G38" s="167" t="s">
        <v>110</v>
      </c>
      <c r="H38" s="171">
        <v>2.61622104279324</v>
      </c>
      <c r="I38" s="171"/>
      <c r="J38" s="171">
        <v>2.66704842294941</v>
      </c>
      <c r="K38" s="169">
        <v>39188.375</v>
      </c>
      <c r="L38" s="167" t="s">
        <v>131</v>
      </c>
    </row>
    <row r="39" spans="1:12">
      <c r="A39" s="167" t="s">
        <v>5</v>
      </c>
      <c r="B39" s="167" t="s">
        <v>60</v>
      </c>
      <c r="C39" s="167" t="s">
        <v>131</v>
      </c>
      <c r="D39" s="168">
        <v>4828.5</v>
      </c>
      <c r="E39" s="169">
        <v>8154.1871751341596</v>
      </c>
      <c r="F39" s="170">
        <v>187</v>
      </c>
      <c r="G39" s="167" t="s">
        <v>110</v>
      </c>
      <c r="H39" s="171">
        <v>1.07586898395722</v>
      </c>
      <c r="I39" s="171"/>
      <c r="J39" s="171">
        <v>1.52370010142634</v>
      </c>
      <c r="K39" s="169">
        <v>201.1875</v>
      </c>
      <c r="L39" s="167" t="s">
        <v>131</v>
      </c>
    </row>
    <row r="40" spans="1:12">
      <c r="A40" s="167" t="s">
        <v>5</v>
      </c>
      <c r="B40" s="167" t="s">
        <v>61</v>
      </c>
      <c r="C40" s="167" t="s">
        <v>131</v>
      </c>
      <c r="D40" s="168">
        <v>37602</v>
      </c>
      <c r="E40" s="169">
        <v>33647.503571420799</v>
      </c>
      <c r="F40" s="170">
        <v>681</v>
      </c>
      <c r="G40" s="167" t="s">
        <v>110</v>
      </c>
      <c r="H40" s="171">
        <v>2.3006607929515401</v>
      </c>
      <c r="I40" s="171"/>
      <c r="J40" s="171">
        <v>2.87558383874401</v>
      </c>
      <c r="K40" s="169">
        <v>1566.75</v>
      </c>
      <c r="L40" s="167" t="s">
        <v>131</v>
      </c>
    </row>
    <row r="41" spans="1:12">
      <c r="A41" s="167" t="s">
        <v>5</v>
      </c>
      <c r="B41" s="167" t="s">
        <v>133</v>
      </c>
      <c r="C41" s="167" t="s">
        <v>131</v>
      </c>
      <c r="D41" s="168">
        <v>5869167</v>
      </c>
      <c r="E41" s="169">
        <v>5975967.7084606197</v>
      </c>
      <c r="F41" s="170">
        <v>95038</v>
      </c>
      <c r="G41" s="167" t="s">
        <v>110</v>
      </c>
      <c r="H41" s="171">
        <v>2.57316678591721</v>
      </c>
      <c r="I41" s="171"/>
      <c r="J41" s="171">
        <v>2.5271799183285202</v>
      </c>
      <c r="K41" s="169">
        <v>244548.625</v>
      </c>
      <c r="L41" s="167" t="s">
        <v>131</v>
      </c>
    </row>
    <row r="42" spans="1:12">
      <c r="A42" s="167" t="s">
        <v>5</v>
      </c>
      <c r="B42" s="167" t="s">
        <v>45</v>
      </c>
      <c r="C42" s="167" t="s">
        <v>131</v>
      </c>
      <c r="D42" s="168">
        <v>1135876.5</v>
      </c>
      <c r="E42" s="169">
        <v>1190356.2762061299</v>
      </c>
      <c r="F42" s="170">
        <v>18826</v>
      </c>
      <c r="G42" s="167" t="s">
        <v>111</v>
      </c>
      <c r="H42" s="171">
        <v>2.5139800010623601</v>
      </c>
      <c r="I42" s="171"/>
      <c r="J42" s="171">
        <v>2.52489915664203</v>
      </c>
      <c r="K42" s="169">
        <v>47328.1875</v>
      </c>
      <c r="L42" s="167" t="s">
        <v>131</v>
      </c>
    </row>
    <row r="43" spans="1:12">
      <c r="A43" s="167" t="s">
        <v>5</v>
      </c>
      <c r="B43" s="167" t="s">
        <v>46</v>
      </c>
      <c r="C43" s="167" t="s">
        <v>131</v>
      </c>
      <c r="D43" s="168">
        <v>422459</v>
      </c>
      <c r="E43" s="169">
        <v>406994.604280781</v>
      </c>
      <c r="F43" s="170">
        <v>6788</v>
      </c>
      <c r="G43" s="167" t="s">
        <v>111</v>
      </c>
      <c r="H43" s="171">
        <v>2.5931730013749799</v>
      </c>
      <c r="I43" s="171"/>
      <c r="J43" s="171">
        <v>2.7465392127712702</v>
      </c>
      <c r="K43" s="169">
        <v>17602.458333333299</v>
      </c>
      <c r="L43" s="167" t="s">
        <v>131</v>
      </c>
    </row>
    <row r="44" spans="1:12">
      <c r="A44" s="167" t="s">
        <v>5</v>
      </c>
      <c r="B44" s="167" t="s">
        <v>47</v>
      </c>
      <c r="C44" s="167" t="s">
        <v>131</v>
      </c>
      <c r="D44" s="168">
        <v>973975.5</v>
      </c>
      <c r="E44" s="169">
        <v>1042144.76861944</v>
      </c>
      <c r="F44" s="170">
        <v>12582</v>
      </c>
      <c r="G44" s="167" t="s">
        <v>111</v>
      </c>
      <c r="H44" s="171">
        <v>3.2254262041011001</v>
      </c>
      <c r="I44" s="171"/>
      <c r="J44" s="171">
        <v>2.4729188700012998</v>
      </c>
      <c r="K44" s="169">
        <v>40582.3125</v>
      </c>
      <c r="L44" s="167" t="s">
        <v>131</v>
      </c>
    </row>
    <row r="45" spans="1:12">
      <c r="A45" s="167" t="s">
        <v>5</v>
      </c>
      <c r="B45" s="173" t="s">
        <v>120</v>
      </c>
      <c r="C45" s="167" t="s">
        <v>131</v>
      </c>
      <c r="D45" s="168">
        <v>585558.5</v>
      </c>
      <c r="E45" s="169">
        <v>631872.27680257603</v>
      </c>
      <c r="F45" s="170">
        <v>11472</v>
      </c>
      <c r="G45" s="167" t="s">
        <v>111</v>
      </c>
      <c r="H45" s="171">
        <v>2.1267669833798202</v>
      </c>
      <c r="I45" s="171"/>
      <c r="J45" s="171">
        <v>2.4520587824260902</v>
      </c>
      <c r="K45" s="169">
        <v>24398.270833333299</v>
      </c>
      <c r="L45" s="167" t="s">
        <v>131</v>
      </c>
    </row>
    <row r="46" spans="1:12">
      <c r="A46" s="167" t="s">
        <v>5</v>
      </c>
      <c r="B46" s="173" t="s">
        <v>48</v>
      </c>
      <c r="C46" s="167" t="s">
        <v>131</v>
      </c>
      <c r="D46" s="168">
        <v>611058.5</v>
      </c>
      <c r="E46" s="169">
        <v>544625.88695703703</v>
      </c>
      <c r="F46" s="170">
        <v>8406</v>
      </c>
      <c r="G46" s="167" t="s">
        <v>111</v>
      </c>
      <c r="H46" s="171">
        <v>3.02888066063923</v>
      </c>
      <c r="I46" s="171"/>
      <c r="J46" s="171">
        <v>2.9687552722608102</v>
      </c>
      <c r="K46" s="169">
        <v>25460.770833333299</v>
      </c>
      <c r="L46" s="167" t="s">
        <v>131</v>
      </c>
    </row>
    <row r="47" spans="1:12">
      <c r="A47" s="167" t="s">
        <v>5</v>
      </c>
      <c r="B47" s="167" t="s">
        <v>49</v>
      </c>
      <c r="C47" s="167" t="s">
        <v>131</v>
      </c>
      <c r="D47" s="168">
        <v>337604.5</v>
      </c>
      <c r="E47" s="169">
        <v>329044.69390591403</v>
      </c>
      <c r="F47" s="170">
        <v>5240</v>
      </c>
      <c r="G47" s="167" t="s">
        <v>111</v>
      </c>
      <c r="H47" s="171">
        <v>2.6845141539440198</v>
      </c>
      <c r="I47" s="171"/>
      <c r="J47" s="171">
        <v>2.7148336510845099</v>
      </c>
      <c r="K47" s="169">
        <v>14066.854166666701</v>
      </c>
      <c r="L47" s="167" t="s">
        <v>131</v>
      </c>
    </row>
    <row r="48" spans="1:12">
      <c r="A48" s="167" t="s">
        <v>5</v>
      </c>
      <c r="B48" s="167" t="s">
        <v>50</v>
      </c>
      <c r="C48" s="167" t="s">
        <v>131</v>
      </c>
      <c r="D48" s="168">
        <v>161974.5</v>
      </c>
      <c r="E48" s="169">
        <v>167668.57346247201</v>
      </c>
      <c r="F48" s="170">
        <v>2664</v>
      </c>
      <c r="G48" s="167" t="s">
        <v>111</v>
      </c>
      <c r="H48" s="171">
        <v>2.5333849474474501</v>
      </c>
      <c r="I48" s="171"/>
      <c r="J48" s="171">
        <v>2.5561413595620102</v>
      </c>
      <c r="K48" s="169">
        <v>6748.9375</v>
      </c>
      <c r="L48" s="167" t="s">
        <v>131</v>
      </c>
    </row>
    <row r="49" spans="1:12">
      <c r="A49" s="167" t="s">
        <v>5</v>
      </c>
      <c r="B49" s="167" t="s">
        <v>51</v>
      </c>
      <c r="C49" s="167" t="s">
        <v>131</v>
      </c>
      <c r="D49" s="168">
        <v>193478</v>
      </c>
      <c r="E49" s="169">
        <v>160876.26704409099</v>
      </c>
      <c r="F49" s="170">
        <v>2748</v>
      </c>
      <c r="G49" s="167" t="s">
        <v>111</v>
      </c>
      <c r="H49" s="171">
        <v>2.9336183891314902</v>
      </c>
      <c r="I49" s="171"/>
      <c r="J49" s="171">
        <v>3.1822148482918098</v>
      </c>
      <c r="K49" s="169">
        <v>8061.5833333333303</v>
      </c>
      <c r="L49" s="167" t="s">
        <v>131</v>
      </c>
    </row>
    <row r="50" spans="1:12">
      <c r="A50" s="167" t="s">
        <v>5</v>
      </c>
      <c r="B50" s="173" t="s">
        <v>52</v>
      </c>
      <c r="C50" s="167" t="s">
        <v>131</v>
      </c>
      <c r="D50" s="168">
        <v>180929</v>
      </c>
      <c r="E50" s="169">
        <v>206493.09591497801</v>
      </c>
      <c r="F50" s="170">
        <v>3853</v>
      </c>
      <c r="G50" s="167" t="s">
        <v>111</v>
      </c>
      <c r="H50" s="171">
        <v>1.9565814516826701</v>
      </c>
      <c r="I50" s="171"/>
      <c r="J50" s="171">
        <v>2.3184222497129099</v>
      </c>
      <c r="K50" s="169">
        <v>7538.7083333333303</v>
      </c>
      <c r="L50" s="167" t="s">
        <v>131</v>
      </c>
    </row>
    <row r="51" spans="1:12">
      <c r="A51" s="167" t="s">
        <v>5</v>
      </c>
      <c r="B51" s="173" t="s">
        <v>53</v>
      </c>
      <c r="C51" s="167" t="s">
        <v>131</v>
      </c>
      <c r="D51" s="168">
        <v>73917</v>
      </c>
      <c r="E51" s="169">
        <v>71752.106016035905</v>
      </c>
      <c r="F51" s="170">
        <v>1263</v>
      </c>
      <c r="G51" s="167" t="s">
        <v>111</v>
      </c>
      <c r="H51" s="171">
        <v>2.43853919239905</v>
      </c>
      <c r="I51" s="171"/>
      <c r="J51" s="171">
        <v>2.72583502998399</v>
      </c>
      <c r="K51" s="169">
        <v>3079.875</v>
      </c>
      <c r="L51" s="167" t="s">
        <v>131</v>
      </c>
    </row>
    <row r="52" spans="1:12">
      <c r="A52" s="167" t="s">
        <v>5</v>
      </c>
      <c r="B52" s="167" t="s">
        <v>54</v>
      </c>
      <c r="C52" s="167" t="s">
        <v>131</v>
      </c>
      <c r="D52" s="168">
        <v>396815</v>
      </c>
      <c r="E52" s="169">
        <v>429682.16095097899</v>
      </c>
      <c r="F52" s="170">
        <v>6669</v>
      </c>
      <c r="G52" s="167" t="s">
        <v>111</v>
      </c>
      <c r="H52" s="171">
        <v>2.47922602089269</v>
      </c>
      <c r="I52" s="171"/>
      <c r="J52" s="171">
        <v>2.4436029786961999</v>
      </c>
      <c r="K52" s="169">
        <v>16533.958333333299</v>
      </c>
      <c r="L52" s="167" t="s">
        <v>131</v>
      </c>
    </row>
    <row r="53" spans="1:12">
      <c r="A53" s="167" t="s">
        <v>5</v>
      </c>
      <c r="B53" s="167" t="s">
        <v>55</v>
      </c>
      <c r="C53" s="167" t="s">
        <v>131</v>
      </c>
      <c r="D53" s="168">
        <v>35881</v>
      </c>
      <c r="E53" s="169">
        <v>37809.160426640898</v>
      </c>
      <c r="F53" s="170">
        <v>625</v>
      </c>
      <c r="G53" s="167" t="s">
        <v>111</v>
      </c>
      <c r="H53" s="171">
        <v>2.3920666666666701</v>
      </c>
      <c r="I53" s="171"/>
      <c r="J53" s="171">
        <v>2.51106175418911</v>
      </c>
      <c r="K53" s="169">
        <v>1495.0416666666699</v>
      </c>
      <c r="L53" s="167" t="s">
        <v>131</v>
      </c>
    </row>
    <row r="54" spans="1:12">
      <c r="A54" s="167" t="s">
        <v>5</v>
      </c>
      <c r="B54" s="167" t="s">
        <v>56</v>
      </c>
      <c r="C54" s="167" t="s">
        <v>131</v>
      </c>
      <c r="D54" s="168">
        <v>112720</v>
      </c>
      <c r="E54" s="169">
        <v>98494.332690507203</v>
      </c>
      <c r="F54" s="170">
        <v>1885</v>
      </c>
      <c r="G54" s="167" t="s">
        <v>111</v>
      </c>
      <c r="H54" s="171">
        <v>2.4916003536693201</v>
      </c>
      <c r="I54" s="171"/>
      <c r="J54" s="171">
        <v>3.0281656363718699</v>
      </c>
      <c r="K54" s="169">
        <v>4696.6666666666697</v>
      </c>
      <c r="L54" s="167" t="s">
        <v>131</v>
      </c>
    </row>
    <row r="55" spans="1:12">
      <c r="A55" s="167" t="s">
        <v>5</v>
      </c>
      <c r="B55" s="173" t="s">
        <v>132</v>
      </c>
      <c r="C55" s="167" t="s">
        <v>131</v>
      </c>
      <c r="D55" s="168">
        <v>139918.5</v>
      </c>
      <c r="E55" s="169">
        <v>118092.674134313</v>
      </c>
      <c r="F55" s="170">
        <v>2296</v>
      </c>
      <c r="G55" s="167" t="s">
        <v>111</v>
      </c>
      <c r="H55" s="171">
        <v>2.5391713850174198</v>
      </c>
      <c r="I55" s="171"/>
      <c r="J55" s="171">
        <v>3.1350326805586102</v>
      </c>
      <c r="K55" s="169">
        <v>5829.9375</v>
      </c>
      <c r="L55" s="167" t="s">
        <v>131</v>
      </c>
    </row>
    <row r="56" spans="1:12">
      <c r="A56" s="167" t="s">
        <v>5</v>
      </c>
      <c r="B56" s="167" t="s">
        <v>57</v>
      </c>
      <c r="C56" s="167" t="s">
        <v>131</v>
      </c>
      <c r="D56" s="168">
        <v>380312</v>
      </c>
      <c r="E56" s="169">
        <v>376682.81123717799</v>
      </c>
      <c r="F56" s="170">
        <v>5616</v>
      </c>
      <c r="G56" s="167" t="s">
        <v>111</v>
      </c>
      <c r="H56" s="171">
        <v>2.8216405508072202</v>
      </c>
      <c r="I56" s="171"/>
      <c r="J56" s="171">
        <v>2.6714934566924802</v>
      </c>
      <c r="K56" s="169">
        <v>15846.333333333299</v>
      </c>
      <c r="L56" s="167" t="s">
        <v>131</v>
      </c>
    </row>
    <row r="57" spans="1:12">
      <c r="A57" s="167" t="s">
        <v>5</v>
      </c>
      <c r="B57" s="167" t="s">
        <v>58</v>
      </c>
      <c r="C57" s="167" t="s">
        <v>131</v>
      </c>
      <c r="D57" s="168">
        <v>33209.5</v>
      </c>
      <c r="E57" s="169">
        <v>33911.6351765949</v>
      </c>
      <c r="F57" s="170">
        <v>652</v>
      </c>
      <c r="G57" s="167" t="s">
        <v>111</v>
      </c>
      <c r="H57" s="171">
        <v>2.1222839979550101</v>
      </c>
      <c r="I57" s="171"/>
      <c r="J57" s="171">
        <v>2.5912152702363902</v>
      </c>
      <c r="K57" s="169">
        <v>1383.7291666666699</v>
      </c>
      <c r="L57" s="167" t="s">
        <v>131</v>
      </c>
    </row>
    <row r="58" spans="1:12">
      <c r="A58" s="167" t="s">
        <v>5</v>
      </c>
      <c r="B58" s="167" t="s">
        <v>59</v>
      </c>
      <c r="C58" s="167" t="s">
        <v>131</v>
      </c>
      <c r="D58" s="168">
        <v>1111401</v>
      </c>
      <c r="E58" s="169">
        <v>1080745.75200147</v>
      </c>
      <c r="F58" s="170">
        <v>16528</v>
      </c>
      <c r="G58" s="167" t="s">
        <v>111</v>
      </c>
      <c r="H58" s="171">
        <v>2.8018135890609899</v>
      </c>
      <c r="I58" s="171"/>
      <c r="J58" s="171">
        <v>2.72105383911792</v>
      </c>
      <c r="K58" s="169">
        <v>46308.375</v>
      </c>
      <c r="L58" s="167" t="s">
        <v>131</v>
      </c>
    </row>
    <row r="59" spans="1:12">
      <c r="A59" s="167" t="s">
        <v>5</v>
      </c>
      <c r="B59" s="167" t="s">
        <v>60</v>
      </c>
      <c r="C59" s="167" t="s">
        <v>131</v>
      </c>
      <c r="D59" s="168">
        <v>15134.5</v>
      </c>
      <c r="E59" s="169">
        <v>20401.277732133702</v>
      </c>
      <c r="F59" s="170">
        <v>472</v>
      </c>
      <c r="G59" s="167" t="s">
        <v>111</v>
      </c>
      <c r="H59" s="171">
        <v>1.3360257768361601</v>
      </c>
      <c r="I59" s="171"/>
      <c r="J59" s="171">
        <v>1.96291095299411</v>
      </c>
      <c r="K59" s="169">
        <v>630.60416666666697</v>
      </c>
      <c r="L59" s="167" t="s">
        <v>131</v>
      </c>
    </row>
    <row r="60" spans="1:12">
      <c r="A60" s="167" t="s">
        <v>5</v>
      </c>
      <c r="B60" s="167" t="s">
        <v>61</v>
      </c>
      <c r="C60" s="167" t="s">
        <v>131</v>
      </c>
      <c r="D60" s="168">
        <v>15269</v>
      </c>
      <c r="E60" s="169">
        <v>16239.641322425399</v>
      </c>
      <c r="F60" s="170">
        <v>345</v>
      </c>
      <c r="G60" s="167" t="s">
        <v>111</v>
      </c>
      <c r="H60" s="171">
        <v>1.84408212560387</v>
      </c>
      <c r="I60" s="171"/>
      <c r="J60" s="171">
        <v>2.4878491928155002</v>
      </c>
      <c r="K60" s="169">
        <v>636.20833333333303</v>
      </c>
      <c r="L60" s="167" t="s">
        <v>131</v>
      </c>
    </row>
    <row r="61" spans="1:12">
      <c r="A61" s="167" t="s">
        <v>5</v>
      </c>
      <c r="B61" s="167" t="s">
        <v>133</v>
      </c>
      <c r="C61" s="167" t="s">
        <v>131</v>
      </c>
      <c r="D61" s="168">
        <v>6917491.5</v>
      </c>
      <c r="E61" s="169">
        <v>6963887.9948816998</v>
      </c>
      <c r="F61" s="170">
        <v>108930</v>
      </c>
      <c r="G61" s="167" t="s">
        <v>111</v>
      </c>
      <c r="H61" s="171">
        <v>2.6460002983567401</v>
      </c>
      <c r="I61" s="171"/>
      <c r="J61" s="171">
        <v>2.6283714767286601</v>
      </c>
      <c r="K61" s="169">
        <v>288228.8125</v>
      </c>
      <c r="L61" s="167" t="s">
        <v>131</v>
      </c>
    </row>
    <row r="62" spans="1:12">
      <c r="A62" s="167" t="s">
        <v>5</v>
      </c>
      <c r="B62" s="167" t="s">
        <v>45</v>
      </c>
      <c r="C62" s="167" t="s">
        <v>131</v>
      </c>
      <c r="D62" s="168">
        <v>1301031.5</v>
      </c>
      <c r="E62" s="169">
        <v>1283426.1948082601</v>
      </c>
      <c r="F62" s="170">
        <v>19342</v>
      </c>
      <c r="G62" s="167" t="s">
        <v>112</v>
      </c>
      <c r="H62" s="171">
        <v>2.8026908196325802</v>
      </c>
      <c r="I62" s="171"/>
      <c r="J62" s="171">
        <v>2.7307001760373799</v>
      </c>
      <c r="K62" s="169">
        <v>54209.645833333401</v>
      </c>
      <c r="L62" s="167" t="s">
        <v>131</v>
      </c>
    </row>
    <row r="63" spans="1:12">
      <c r="A63" s="167" t="s">
        <v>5</v>
      </c>
      <c r="B63" s="167" t="s">
        <v>46</v>
      </c>
      <c r="C63" s="167" t="s">
        <v>131</v>
      </c>
      <c r="D63" s="168">
        <v>436730</v>
      </c>
      <c r="E63" s="169">
        <v>422160.89457489701</v>
      </c>
      <c r="F63" s="170">
        <v>6827</v>
      </c>
      <c r="G63" s="167" t="s">
        <v>112</v>
      </c>
      <c r="H63" s="171">
        <v>2.66545822957863</v>
      </c>
      <c r="I63" s="171"/>
      <c r="J63" s="171">
        <v>2.7867122705240699</v>
      </c>
      <c r="K63" s="169">
        <v>18197.083333333299</v>
      </c>
      <c r="L63" s="167" t="s">
        <v>131</v>
      </c>
    </row>
    <row r="64" spans="1:12">
      <c r="A64" s="167" t="s">
        <v>5</v>
      </c>
      <c r="B64" s="167" t="s">
        <v>47</v>
      </c>
      <c r="C64" s="167" t="s">
        <v>131</v>
      </c>
      <c r="D64" s="168">
        <v>788093</v>
      </c>
      <c r="E64" s="169">
        <v>845622.83621018496</v>
      </c>
      <c r="F64" s="170">
        <v>9650</v>
      </c>
      <c r="G64" s="167" t="s">
        <v>112</v>
      </c>
      <c r="H64" s="171">
        <v>3.4028195164075998</v>
      </c>
      <c r="I64" s="171"/>
      <c r="J64" s="171">
        <v>2.51048640031753</v>
      </c>
      <c r="K64" s="169">
        <v>32837.208333333299</v>
      </c>
      <c r="L64" s="167" t="s">
        <v>131</v>
      </c>
    </row>
    <row r="65" spans="1:12">
      <c r="A65" s="167" t="s">
        <v>5</v>
      </c>
      <c r="B65" s="173" t="s">
        <v>120</v>
      </c>
      <c r="C65" s="167" t="s">
        <v>131</v>
      </c>
      <c r="D65" s="168">
        <v>690611.5</v>
      </c>
      <c r="E65" s="169">
        <v>744081.66136834503</v>
      </c>
      <c r="F65" s="170">
        <v>13066</v>
      </c>
      <c r="G65" s="167" t="s">
        <v>112</v>
      </c>
      <c r="H65" s="171">
        <v>2.2023174013980298</v>
      </c>
      <c r="I65" s="171"/>
      <c r="J65" s="171">
        <v>2.5001744378120399</v>
      </c>
      <c r="K65" s="169">
        <v>28775.479166666701</v>
      </c>
      <c r="L65" s="167" t="s">
        <v>131</v>
      </c>
    </row>
    <row r="66" spans="1:12">
      <c r="A66" s="167" t="s">
        <v>5</v>
      </c>
      <c r="B66" s="173" t="s">
        <v>48</v>
      </c>
      <c r="C66" s="167" t="s">
        <v>131</v>
      </c>
      <c r="D66" s="168">
        <v>537721.5</v>
      </c>
      <c r="E66" s="169">
        <v>459014.569751681</v>
      </c>
      <c r="F66" s="170">
        <v>6529</v>
      </c>
      <c r="G66" s="167" t="s">
        <v>112</v>
      </c>
      <c r="H66" s="171">
        <v>3.4316223770868399</v>
      </c>
      <c r="I66" s="171"/>
      <c r="J66" s="171">
        <v>3.15564424257559</v>
      </c>
      <c r="K66" s="169">
        <v>22405.0625</v>
      </c>
      <c r="L66" s="167" t="s">
        <v>131</v>
      </c>
    </row>
    <row r="67" spans="1:12">
      <c r="A67" s="167" t="s">
        <v>5</v>
      </c>
      <c r="B67" s="167" t="s">
        <v>49</v>
      </c>
      <c r="C67" s="167" t="s">
        <v>131</v>
      </c>
      <c r="D67" s="168">
        <v>159404.5</v>
      </c>
      <c r="E67" s="169">
        <v>138412.10213094801</v>
      </c>
      <c r="F67" s="170">
        <v>2087</v>
      </c>
      <c r="G67" s="167" t="s">
        <v>112</v>
      </c>
      <c r="H67" s="171">
        <v>3.1824888196773702</v>
      </c>
      <c r="I67" s="171"/>
      <c r="J67" s="171">
        <v>3.1022987551024799</v>
      </c>
      <c r="K67" s="169">
        <v>6641.8541666666697</v>
      </c>
      <c r="L67" s="167" t="s">
        <v>131</v>
      </c>
    </row>
    <row r="68" spans="1:12">
      <c r="A68" s="167" t="s">
        <v>5</v>
      </c>
      <c r="B68" s="167" t="s">
        <v>50</v>
      </c>
      <c r="C68" s="167" t="s">
        <v>131</v>
      </c>
      <c r="D68" s="168">
        <v>87053.5</v>
      </c>
      <c r="E68" s="169">
        <v>90726.323146430397</v>
      </c>
      <c r="F68" s="170">
        <v>1573</v>
      </c>
      <c r="G68" s="167" t="s">
        <v>112</v>
      </c>
      <c r="H68" s="171">
        <v>2.30593081161263</v>
      </c>
      <c r="I68" s="171"/>
      <c r="J68" s="171">
        <v>2.5846993389757298</v>
      </c>
      <c r="K68" s="169">
        <v>3627.2291666666702</v>
      </c>
      <c r="L68" s="167" t="s">
        <v>131</v>
      </c>
    </row>
    <row r="69" spans="1:12">
      <c r="A69" s="167" t="s">
        <v>5</v>
      </c>
      <c r="B69" s="167" t="s">
        <v>51</v>
      </c>
      <c r="C69" s="167" t="s">
        <v>131</v>
      </c>
      <c r="D69" s="168">
        <v>339883.5</v>
      </c>
      <c r="E69" s="169">
        <v>300408.095388457</v>
      </c>
      <c r="F69" s="170">
        <v>4905</v>
      </c>
      <c r="G69" s="167" t="s">
        <v>112</v>
      </c>
      <c r="H69" s="171">
        <v>2.8872196738022402</v>
      </c>
      <c r="I69" s="171"/>
      <c r="J69" s="171">
        <v>3.04772344330999</v>
      </c>
      <c r="K69" s="169">
        <v>14161.8125</v>
      </c>
      <c r="L69" s="167" t="s">
        <v>131</v>
      </c>
    </row>
    <row r="70" spans="1:12">
      <c r="A70" s="167" t="s">
        <v>5</v>
      </c>
      <c r="B70" s="173" t="s">
        <v>52</v>
      </c>
      <c r="C70" s="167" t="s">
        <v>131</v>
      </c>
      <c r="D70" s="168">
        <v>312609</v>
      </c>
      <c r="E70" s="169">
        <v>350343.264029852</v>
      </c>
      <c r="F70" s="170">
        <v>6435</v>
      </c>
      <c r="G70" s="167" t="s">
        <v>112</v>
      </c>
      <c r="H70" s="171">
        <v>2.0241452991452999</v>
      </c>
      <c r="I70" s="171"/>
      <c r="J70" s="171">
        <v>2.4036144767528</v>
      </c>
      <c r="K70" s="169">
        <v>13025.375</v>
      </c>
      <c r="L70" s="167" t="s">
        <v>131</v>
      </c>
    </row>
    <row r="71" spans="1:12">
      <c r="A71" s="167" t="s">
        <v>5</v>
      </c>
      <c r="B71" s="173" t="s">
        <v>53</v>
      </c>
      <c r="C71" s="167" t="s">
        <v>131</v>
      </c>
      <c r="D71" s="168">
        <v>184365</v>
      </c>
      <c r="E71" s="169">
        <v>179670.244712632</v>
      </c>
      <c r="F71" s="170">
        <v>2978</v>
      </c>
      <c r="G71" s="167" t="s">
        <v>112</v>
      </c>
      <c r="H71" s="171">
        <v>2.57954163868368</v>
      </c>
      <c r="I71" s="171"/>
      <c r="J71" s="171">
        <v>2.7641361075455402</v>
      </c>
      <c r="K71" s="169">
        <v>7681.875</v>
      </c>
      <c r="L71" s="167" t="s">
        <v>131</v>
      </c>
    </row>
    <row r="72" spans="1:12">
      <c r="A72" s="167" t="s">
        <v>5</v>
      </c>
      <c r="B72" s="167" t="s">
        <v>54</v>
      </c>
      <c r="C72" s="167" t="s">
        <v>131</v>
      </c>
      <c r="D72" s="168">
        <v>462602.5</v>
      </c>
      <c r="E72" s="169">
        <v>485198.79961464199</v>
      </c>
      <c r="F72" s="170">
        <v>7840</v>
      </c>
      <c r="G72" s="167" t="s">
        <v>112</v>
      </c>
      <c r="H72" s="171">
        <v>2.4585592049319702</v>
      </c>
      <c r="I72" s="171"/>
      <c r="J72" s="171">
        <v>2.56829770341231</v>
      </c>
      <c r="K72" s="169">
        <v>19275.104166666701</v>
      </c>
      <c r="L72" s="167" t="s">
        <v>131</v>
      </c>
    </row>
    <row r="73" spans="1:12">
      <c r="A73" s="167" t="s">
        <v>5</v>
      </c>
      <c r="B73" s="167" t="s">
        <v>55</v>
      </c>
      <c r="C73" s="167" t="s">
        <v>131</v>
      </c>
      <c r="D73" s="168">
        <v>59920</v>
      </c>
      <c r="E73" s="169">
        <v>52682.529520187702</v>
      </c>
      <c r="F73" s="170">
        <v>852</v>
      </c>
      <c r="G73" s="167" t="s">
        <v>112</v>
      </c>
      <c r="H73" s="171">
        <v>2.9303599374021898</v>
      </c>
      <c r="I73" s="171"/>
      <c r="J73" s="171">
        <v>3.0638132584903701</v>
      </c>
      <c r="K73" s="169">
        <v>2496.6666666666702</v>
      </c>
      <c r="L73" s="167" t="s">
        <v>131</v>
      </c>
    </row>
    <row r="74" spans="1:12">
      <c r="A74" s="167" t="s">
        <v>5</v>
      </c>
      <c r="B74" s="167" t="s">
        <v>56</v>
      </c>
      <c r="C74" s="167" t="s">
        <v>131</v>
      </c>
      <c r="D74" s="168">
        <v>236567</v>
      </c>
      <c r="E74" s="169">
        <v>224603.473191108</v>
      </c>
      <c r="F74" s="170">
        <v>4220</v>
      </c>
      <c r="G74" s="167" t="s">
        <v>112</v>
      </c>
      <c r="H74" s="171">
        <v>2.3357721169036298</v>
      </c>
      <c r="I74" s="171"/>
      <c r="J74" s="171">
        <v>2.8372316796589199</v>
      </c>
      <c r="K74" s="169">
        <v>9856.9583333333394</v>
      </c>
      <c r="L74" s="167" t="s">
        <v>131</v>
      </c>
    </row>
    <row r="75" spans="1:12">
      <c r="A75" s="167" t="s">
        <v>5</v>
      </c>
      <c r="B75" s="173" t="s">
        <v>132</v>
      </c>
      <c r="C75" s="167" t="s">
        <v>131</v>
      </c>
      <c r="D75" s="168">
        <v>351279.5</v>
      </c>
      <c r="E75" s="169">
        <v>315073.31005381601</v>
      </c>
      <c r="F75" s="170">
        <v>5612</v>
      </c>
      <c r="G75" s="167" t="s">
        <v>112</v>
      </c>
      <c r="H75" s="171">
        <v>2.6080979745782802</v>
      </c>
      <c r="I75" s="171"/>
      <c r="J75" s="171">
        <v>3.0032970957262402</v>
      </c>
      <c r="K75" s="169">
        <v>14636.645833333299</v>
      </c>
      <c r="L75" s="167" t="s">
        <v>131</v>
      </c>
    </row>
    <row r="76" spans="1:12">
      <c r="A76" s="167" t="s">
        <v>5</v>
      </c>
      <c r="B76" s="167" t="s">
        <v>57</v>
      </c>
      <c r="C76" s="167" t="s">
        <v>131</v>
      </c>
      <c r="D76" s="168">
        <v>772692.5</v>
      </c>
      <c r="E76" s="169">
        <v>775288.44142491301</v>
      </c>
      <c r="F76" s="170">
        <v>11850</v>
      </c>
      <c r="G76" s="167" t="s">
        <v>112</v>
      </c>
      <c r="H76" s="171">
        <v>2.7169215893108301</v>
      </c>
      <c r="I76" s="171"/>
      <c r="J76" s="171">
        <v>2.6847292431815002</v>
      </c>
      <c r="K76" s="169">
        <v>32195.520833333299</v>
      </c>
      <c r="L76" s="167" t="s">
        <v>131</v>
      </c>
    </row>
    <row r="77" spans="1:12">
      <c r="A77" s="167" t="s">
        <v>5</v>
      </c>
      <c r="B77" s="167" t="s">
        <v>58</v>
      </c>
      <c r="C77" s="167" t="s">
        <v>131</v>
      </c>
      <c r="D77" s="168">
        <v>39210.5</v>
      </c>
      <c r="E77" s="169">
        <v>38345.961472214702</v>
      </c>
      <c r="F77" s="170">
        <v>675</v>
      </c>
      <c r="G77" s="167" t="s">
        <v>112</v>
      </c>
      <c r="H77" s="171">
        <v>2.4204012345678998</v>
      </c>
      <c r="I77" s="171"/>
      <c r="J77" s="171">
        <v>2.7544814657506098</v>
      </c>
      <c r="K77" s="169">
        <v>1633.7708333333301</v>
      </c>
      <c r="L77" s="167" t="s">
        <v>131</v>
      </c>
    </row>
    <row r="78" spans="1:12">
      <c r="A78" s="167" t="s">
        <v>5</v>
      </c>
      <c r="B78" s="167" t="s">
        <v>59</v>
      </c>
      <c r="C78" s="167" t="s">
        <v>131</v>
      </c>
      <c r="D78" s="168">
        <v>1101236.5</v>
      </c>
      <c r="E78" s="169">
        <v>1059052.1987224401</v>
      </c>
      <c r="F78" s="170">
        <v>16242</v>
      </c>
      <c r="G78" s="167" t="s">
        <v>112</v>
      </c>
      <c r="H78" s="171">
        <v>2.82507413906333</v>
      </c>
      <c r="I78" s="171"/>
      <c r="J78" s="171">
        <v>2.8010466185796901</v>
      </c>
      <c r="K78" s="169">
        <v>45884.854166666701</v>
      </c>
      <c r="L78" s="167" t="s">
        <v>131</v>
      </c>
    </row>
    <row r="79" spans="1:12">
      <c r="A79" s="167" t="s">
        <v>5</v>
      </c>
      <c r="B79" s="167" t="s">
        <v>60</v>
      </c>
      <c r="C79" s="167" t="s">
        <v>131</v>
      </c>
      <c r="D79" s="168">
        <v>43180</v>
      </c>
      <c r="E79" s="169">
        <v>57586.989967909198</v>
      </c>
      <c r="F79" s="170">
        <v>1008</v>
      </c>
      <c r="G79" s="167" t="s">
        <v>112</v>
      </c>
      <c r="H79" s="171">
        <v>1.78488756613757</v>
      </c>
      <c r="I79" s="171"/>
      <c r="J79" s="171">
        <v>2.01983254161137</v>
      </c>
      <c r="K79" s="169">
        <v>1799.1666666666699</v>
      </c>
      <c r="L79" s="167" t="s">
        <v>131</v>
      </c>
    </row>
    <row r="80" spans="1:12">
      <c r="A80" s="167" t="s">
        <v>5</v>
      </c>
      <c r="B80" s="167" t="s">
        <v>61</v>
      </c>
      <c r="C80" s="167" t="s">
        <v>131</v>
      </c>
      <c r="D80" s="168">
        <v>98764</v>
      </c>
      <c r="E80" s="169">
        <v>107225.499954313</v>
      </c>
      <c r="F80" s="170">
        <v>2098</v>
      </c>
      <c r="G80" s="167" t="s">
        <v>112</v>
      </c>
      <c r="H80" s="171">
        <v>1.96147124245313</v>
      </c>
      <c r="I80" s="171"/>
      <c r="J80" s="171">
        <v>2.4811767140090999</v>
      </c>
      <c r="K80" s="169">
        <v>4115.1666666666697</v>
      </c>
      <c r="L80" s="167" t="s">
        <v>131</v>
      </c>
    </row>
    <row r="81" spans="1:12">
      <c r="A81" s="167" t="s">
        <v>5</v>
      </c>
      <c r="B81" s="167" t="s">
        <v>133</v>
      </c>
      <c r="C81" s="167" t="s">
        <v>131</v>
      </c>
      <c r="D81" s="168">
        <v>8002955.5</v>
      </c>
      <c r="E81" s="169">
        <v>7928923.3900432298</v>
      </c>
      <c r="F81" s="170">
        <v>123789</v>
      </c>
      <c r="G81" s="167" t="s">
        <v>112</v>
      </c>
      <c r="H81" s="171">
        <v>2.69374887240923</v>
      </c>
      <c r="I81" s="171"/>
      <c r="J81" s="171">
        <v>2.7189003214657999</v>
      </c>
      <c r="K81" s="169">
        <v>333456.47916666698</v>
      </c>
      <c r="L81" s="167" t="s">
        <v>131</v>
      </c>
    </row>
    <row r="82" spans="1:12">
      <c r="A82" s="167" t="s">
        <v>5</v>
      </c>
      <c r="B82" s="167" t="s">
        <v>45</v>
      </c>
      <c r="C82" s="167" t="s">
        <v>131</v>
      </c>
      <c r="D82" s="168">
        <v>1137700.5</v>
      </c>
      <c r="E82" s="169">
        <v>1160838.4058336001</v>
      </c>
      <c r="F82" s="170">
        <v>18764</v>
      </c>
      <c r="G82" s="167" t="s">
        <v>113</v>
      </c>
      <c r="H82" s="171">
        <v>2.5263370017053899</v>
      </c>
      <c r="I82" s="171"/>
      <c r="J82" s="171">
        <v>2.6091231554860901</v>
      </c>
      <c r="K82" s="169">
        <v>47404.1875</v>
      </c>
      <c r="L82" s="167" t="s">
        <v>131</v>
      </c>
    </row>
    <row r="83" spans="1:12">
      <c r="A83" s="167" t="s">
        <v>5</v>
      </c>
      <c r="B83" s="167" t="s">
        <v>46</v>
      </c>
      <c r="C83" s="167" t="s">
        <v>131</v>
      </c>
      <c r="D83" s="168">
        <v>582334.5</v>
      </c>
      <c r="E83" s="169">
        <v>540009.08640340203</v>
      </c>
      <c r="F83" s="170">
        <v>8845</v>
      </c>
      <c r="G83" s="167" t="s">
        <v>113</v>
      </c>
      <c r="H83" s="171">
        <v>2.7432377049180299</v>
      </c>
      <c r="I83" s="171"/>
      <c r="J83" s="171">
        <v>2.8708457006999399</v>
      </c>
      <c r="K83" s="169">
        <v>24263.9375</v>
      </c>
      <c r="L83" s="167" t="s">
        <v>131</v>
      </c>
    </row>
    <row r="84" spans="1:12">
      <c r="A84" s="167" t="s">
        <v>5</v>
      </c>
      <c r="B84" s="167" t="s">
        <v>47</v>
      </c>
      <c r="C84" s="167" t="s">
        <v>131</v>
      </c>
      <c r="D84" s="168">
        <v>1140908.5</v>
      </c>
      <c r="E84" s="169">
        <v>1228997.7966378899</v>
      </c>
      <c r="F84" s="170">
        <v>14230</v>
      </c>
      <c r="G84" s="167" t="s">
        <v>113</v>
      </c>
      <c r="H84" s="171">
        <v>3.3406784375731999</v>
      </c>
      <c r="I84" s="171"/>
      <c r="J84" s="171">
        <v>2.4713719304417299</v>
      </c>
      <c r="K84" s="169">
        <v>47537.854166666701</v>
      </c>
      <c r="L84" s="167" t="s">
        <v>131</v>
      </c>
    </row>
    <row r="85" spans="1:12">
      <c r="A85" s="167" t="s">
        <v>5</v>
      </c>
      <c r="B85" s="173" t="s">
        <v>120</v>
      </c>
      <c r="C85" s="167" t="s">
        <v>131</v>
      </c>
      <c r="D85" s="168">
        <v>719444</v>
      </c>
      <c r="E85" s="169">
        <v>782685.44379454898</v>
      </c>
      <c r="F85" s="170">
        <v>14256</v>
      </c>
      <c r="G85" s="167" t="s">
        <v>113</v>
      </c>
      <c r="H85" s="171">
        <v>2.10275205761317</v>
      </c>
      <c r="I85" s="171"/>
      <c r="J85" s="171">
        <v>2.4470798238815101</v>
      </c>
      <c r="K85" s="169">
        <v>29976.833333333299</v>
      </c>
      <c r="L85" s="167" t="s">
        <v>131</v>
      </c>
    </row>
    <row r="86" spans="1:12">
      <c r="A86" s="167" t="s">
        <v>5</v>
      </c>
      <c r="B86" s="173" t="s">
        <v>48</v>
      </c>
      <c r="C86" s="167" t="s">
        <v>131</v>
      </c>
      <c r="D86" s="168">
        <v>905005.5</v>
      </c>
      <c r="E86" s="169">
        <v>808107.54118577298</v>
      </c>
      <c r="F86" s="170">
        <v>12132</v>
      </c>
      <c r="G86" s="167" t="s">
        <v>113</v>
      </c>
      <c r="H86" s="171">
        <v>3.1081901170458299</v>
      </c>
      <c r="I86" s="171"/>
      <c r="J86" s="171">
        <v>2.9814014423227899</v>
      </c>
      <c r="K86" s="169">
        <v>37708.5625</v>
      </c>
      <c r="L86" s="167" t="s">
        <v>131</v>
      </c>
    </row>
    <row r="87" spans="1:12">
      <c r="A87" s="167" t="s">
        <v>5</v>
      </c>
      <c r="B87" s="167" t="s">
        <v>49</v>
      </c>
      <c r="C87" s="167" t="s">
        <v>131</v>
      </c>
      <c r="D87" s="168">
        <v>378927.5</v>
      </c>
      <c r="E87" s="169">
        <v>359230.97818902601</v>
      </c>
      <c r="F87" s="170">
        <v>5807</v>
      </c>
      <c r="G87" s="167" t="s">
        <v>113</v>
      </c>
      <c r="H87" s="171">
        <v>2.7188988864014698</v>
      </c>
      <c r="I87" s="171"/>
      <c r="J87" s="171">
        <v>2.8081528426171301</v>
      </c>
      <c r="K87" s="169">
        <v>15788.645833333299</v>
      </c>
      <c r="L87" s="167" t="s">
        <v>131</v>
      </c>
    </row>
    <row r="88" spans="1:12">
      <c r="A88" s="167" t="s">
        <v>5</v>
      </c>
      <c r="B88" s="167" t="s">
        <v>50</v>
      </c>
      <c r="C88" s="167" t="s">
        <v>131</v>
      </c>
      <c r="D88" s="168">
        <v>191255</v>
      </c>
      <c r="E88" s="169">
        <v>197382.00834448799</v>
      </c>
      <c r="F88" s="170">
        <v>3295</v>
      </c>
      <c r="G88" s="167" t="s">
        <v>113</v>
      </c>
      <c r="H88" s="171">
        <v>2.4185002529084501</v>
      </c>
      <c r="I88" s="171"/>
      <c r="J88" s="171">
        <v>2.5795481120852299</v>
      </c>
      <c r="K88" s="169">
        <v>7968.9583333333303</v>
      </c>
      <c r="L88" s="167" t="s">
        <v>131</v>
      </c>
    </row>
    <row r="89" spans="1:12">
      <c r="A89" s="167" t="s">
        <v>5</v>
      </c>
      <c r="B89" s="167" t="s">
        <v>51</v>
      </c>
      <c r="C89" s="167" t="s">
        <v>131</v>
      </c>
      <c r="D89" s="168">
        <v>437360.5</v>
      </c>
      <c r="E89" s="169">
        <v>366641.53320058598</v>
      </c>
      <c r="F89" s="170">
        <v>5727</v>
      </c>
      <c r="G89" s="167" t="s">
        <v>113</v>
      </c>
      <c r="H89" s="171">
        <v>3.1820070135614902</v>
      </c>
      <c r="I89" s="171"/>
      <c r="J89" s="171">
        <v>3.1756767925816698</v>
      </c>
      <c r="K89" s="169">
        <v>18223.354166666701</v>
      </c>
      <c r="L89" s="167" t="s">
        <v>131</v>
      </c>
    </row>
    <row r="90" spans="1:12">
      <c r="A90" s="167" t="s">
        <v>5</v>
      </c>
      <c r="B90" s="173" t="s">
        <v>52</v>
      </c>
      <c r="C90" s="167" t="s">
        <v>131</v>
      </c>
      <c r="D90" s="168">
        <v>287569.5</v>
      </c>
      <c r="E90" s="169">
        <v>319557.75422802602</v>
      </c>
      <c r="F90" s="170">
        <v>5736</v>
      </c>
      <c r="G90" s="167" t="s">
        <v>113</v>
      </c>
      <c r="H90" s="171">
        <v>2.08892302998605</v>
      </c>
      <c r="I90" s="171"/>
      <c r="J90" s="171">
        <v>2.3956968408452601</v>
      </c>
      <c r="K90" s="169">
        <v>11982.0625</v>
      </c>
      <c r="L90" s="167" t="s">
        <v>131</v>
      </c>
    </row>
    <row r="91" spans="1:12">
      <c r="A91" s="167" t="s">
        <v>5</v>
      </c>
      <c r="B91" s="173" t="s">
        <v>53</v>
      </c>
      <c r="C91" s="167" t="s">
        <v>131</v>
      </c>
      <c r="D91" s="168">
        <v>122037</v>
      </c>
      <c r="E91" s="169">
        <v>116706.07517480799</v>
      </c>
      <c r="F91" s="170">
        <v>1969</v>
      </c>
      <c r="G91" s="167" t="s">
        <v>113</v>
      </c>
      <c r="H91" s="171">
        <v>2.5824657186389</v>
      </c>
      <c r="I91" s="171"/>
      <c r="J91" s="171">
        <v>2.7837899155079699</v>
      </c>
      <c r="K91" s="169">
        <v>5084.875</v>
      </c>
      <c r="L91" s="167" t="s">
        <v>131</v>
      </c>
    </row>
    <row r="92" spans="1:12">
      <c r="A92" s="167" t="s">
        <v>5</v>
      </c>
      <c r="B92" s="167" t="s">
        <v>54</v>
      </c>
      <c r="C92" s="167" t="s">
        <v>131</v>
      </c>
      <c r="D92" s="168">
        <v>609382</v>
      </c>
      <c r="E92" s="169">
        <v>646582.00079898303</v>
      </c>
      <c r="F92" s="170">
        <v>9786</v>
      </c>
      <c r="G92" s="167" t="s">
        <v>113</v>
      </c>
      <c r="H92" s="171">
        <v>2.5946164588868501</v>
      </c>
      <c r="I92" s="171"/>
      <c r="J92" s="171">
        <v>2.5090216528965299</v>
      </c>
      <c r="K92" s="169">
        <v>25390.916666666701</v>
      </c>
      <c r="L92" s="167" t="s">
        <v>131</v>
      </c>
    </row>
    <row r="93" spans="1:12">
      <c r="A93" s="167" t="s">
        <v>5</v>
      </c>
      <c r="B93" s="167" t="s">
        <v>55</v>
      </c>
      <c r="C93" s="167" t="s">
        <v>131</v>
      </c>
      <c r="D93" s="168">
        <v>42139</v>
      </c>
      <c r="E93" s="169">
        <v>41542.137052104503</v>
      </c>
      <c r="F93" s="170">
        <v>668</v>
      </c>
      <c r="G93" s="167" t="s">
        <v>113</v>
      </c>
      <c r="H93" s="171">
        <v>2.62843063872256</v>
      </c>
      <c r="I93" s="171"/>
      <c r="J93" s="171">
        <v>2.7004353795395502</v>
      </c>
      <c r="K93" s="169">
        <v>1755.7916666666699</v>
      </c>
      <c r="L93" s="167" t="s">
        <v>131</v>
      </c>
    </row>
    <row r="94" spans="1:12">
      <c r="A94" s="167" t="s">
        <v>5</v>
      </c>
      <c r="B94" s="167" t="s">
        <v>56</v>
      </c>
      <c r="C94" s="167" t="s">
        <v>131</v>
      </c>
      <c r="D94" s="168">
        <v>344678.5</v>
      </c>
      <c r="E94" s="169">
        <v>321747.42906530399</v>
      </c>
      <c r="F94" s="170">
        <v>5864</v>
      </c>
      <c r="G94" s="167" t="s">
        <v>113</v>
      </c>
      <c r="H94" s="171">
        <v>2.44911394383811</v>
      </c>
      <c r="I94" s="171"/>
      <c r="J94" s="171">
        <v>2.8519211055478499</v>
      </c>
      <c r="K94" s="169">
        <v>14361.604166666701</v>
      </c>
      <c r="L94" s="167" t="s">
        <v>131</v>
      </c>
    </row>
    <row r="95" spans="1:12">
      <c r="A95" s="167" t="s">
        <v>5</v>
      </c>
      <c r="B95" s="173" t="s">
        <v>132</v>
      </c>
      <c r="C95" s="167" t="s">
        <v>131</v>
      </c>
      <c r="D95" s="168">
        <v>334884.5</v>
      </c>
      <c r="E95" s="169">
        <v>324806.15851111902</v>
      </c>
      <c r="F95" s="170">
        <v>6062</v>
      </c>
      <c r="G95" s="167" t="s">
        <v>113</v>
      </c>
      <c r="H95" s="171">
        <v>2.3018015231496798</v>
      </c>
      <c r="I95" s="171"/>
      <c r="J95" s="171">
        <v>2.7447904246266099</v>
      </c>
      <c r="K95" s="169">
        <v>13953.520833333299</v>
      </c>
      <c r="L95" s="167" t="s">
        <v>131</v>
      </c>
    </row>
    <row r="96" spans="1:12">
      <c r="A96" s="167" t="s">
        <v>5</v>
      </c>
      <c r="B96" s="167" t="s">
        <v>57</v>
      </c>
      <c r="C96" s="167" t="s">
        <v>131</v>
      </c>
      <c r="D96" s="168">
        <v>1121342.5</v>
      </c>
      <c r="E96" s="169">
        <v>1109212.45947688</v>
      </c>
      <c r="F96" s="170">
        <v>16576</v>
      </c>
      <c r="G96" s="167" t="s">
        <v>113</v>
      </c>
      <c r="H96" s="171">
        <v>2.8186899231821099</v>
      </c>
      <c r="I96" s="171"/>
      <c r="J96" s="171">
        <v>2.6912989482229901</v>
      </c>
      <c r="K96" s="169">
        <v>46722.604166666701</v>
      </c>
      <c r="L96" s="167" t="s">
        <v>131</v>
      </c>
    </row>
    <row r="97" spans="1:12">
      <c r="A97" s="167" t="s">
        <v>5</v>
      </c>
      <c r="B97" s="167" t="s">
        <v>58</v>
      </c>
      <c r="C97" s="167" t="s">
        <v>131</v>
      </c>
      <c r="D97" s="168">
        <v>108997</v>
      </c>
      <c r="E97" s="169">
        <v>104567.148799969</v>
      </c>
      <c r="F97" s="170">
        <v>1812</v>
      </c>
      <c r="G97" s="167" t="s">
        <v>113</v>
      </c>
      <c r="H97" s="171">
        <v>2.5063695732156002</v>
      </c>
      <c r="I97" s="171"/>
      <c r="J97" s="171">
        <v>2.7749660653258199</v>
      </c>
      <c r="K97" s="169">
        <v>4541.5416666666697</v>
      </c>
      <c r="L97" s="167" t="s">
        <v>131</v>
      </c>
    </row>
    <row r="98" spans="1:12">
      <c r="A98" s="167" t="s">
        <v>5</v>
      </c>
      <c r="B98" s="167" t="s">
        <v>59</v>
      </c>
      <c r="C98" s="167" t="s">
        <v>131</v>
      </c>
      <c r="D98" s="168">
        <v>924554.5</v>
      </c>
      <c r="E98" s="169">
        <v>903489.36822067003</v>
      </c>
      <c r="F98" s="170">
        <v>14452</v>
      </c>
      <c r="G98" s="167" t="s">
        <v>113</v>
      </c>
      <c r="H98" s="171">
        <v>2.6655898260909701</v>
      </c>
      <c r="I98" s="171"/>
      <c r="J98" s="171">
        <v>2.7242557022755798</v>
      </c>
      <c r="K98" s="169">
        <v>38523.104166666701</v>
      </c>
      <c r="L98" s="167" t="s">
        <v>131</v>
      </c>
    </row>
    <row r="99" spans="1:12">
      <c r="A99" s="167" t="s">
        <v>5</v>
      </c>
      <c r="B99" s="167" t="s">
        <v>60</v>
      </c>
      <c r="C99" s="167" t="s">
        <v>131</v>
      </c>
      <c r="D99" s="168">
        <v>41005.5</v>
      </c>
      <c r="E99" s="169">
        <v>57148.560905529499</v>
      </c>
      <c r="F99" s="170">
        <v>1046</v>
      </c>
      <c r="G99" s="167" t="s">
        <v>113</v>
      </c>
      <c r="H99" s="171">
        <v>1.63342495219885</v>
      </c>
      <c r="I99" s="171"/>
      <c r="J99" s="171">
        <v>1.9101840371024099</v>
      </c>
      <c r="K99" s="169">
        <v>1708.5625</v>
      </c>
      <c r="L99" s="167" t="s">
        <v>131</v>
      </c>
    </row>
    <row r="100" spans="1:12">
      <c r="A100" s="167" t="s">
        <v>5</v>
      </c>
      <c r="B100" s="167" t="s">
        <v>61</v>
      </c>
      <c r="C100" s="167" t="s">
        <v>131</v>
      </c>
      <c r="D100" s="168">
        <v>76906</v>
      </c>
      <c r="E100" s="169">
        <v>85146.186172941598</v>
      </c>
      <c r="F100" s="170">
        <v>1761</v>
      </c>
      <c r="G100" s="167" t="s">
        <v>113</v>
      </c>
      <c r="H100" s="171">
        <v>1.8196573916335399</v>
      </c>
      <c r="I100" s="171"/>
      <c r="J100" s="171">
        <v>2.40454783881344</v>
      </c>
      <c r="K100" s="169">
        <v>3204.4166666666702</v>
      </c>
      <c r="L100" s="167" t="s">
        <v>131</v>
      </c>
    </row>
    <row r="101" spans="1:12">
      <c r="A101" s="167" t="s">
        <v>5</v>
      </c>
      <c r="B101" s="167" t="s">
        <v>133</v>
      </c>
      <c r="C101" s="167" t="s">
        <v>131</v>
      </c>
      <c r="D101" s="168">
        <v>9506432</v>
      </c>
      <c r="E101" s="169">
        <v>9474398.0719956495</v>
      </c>
      <c r="F101" s="170">
        <v>148788</v>
      </c>
      <c r="G101" s="167" t="s">
        <v>113</v>
      </c>
      <c r="H101" s="171">
        <v>2.66218601858573</v>
      </c>
      <c r="I101" s="171"/>
      <c r="J101" s="171">
        <v>2.67118714716461</v>
      </c>
      <c r="K101" s="169">
        <v>396101.33333333302</v>
      </c>
      <c r="L101" s="167" t="s">
        <v>131</v>
      </c>
    </row>
    <row r="102" spans="1:12">
      <c r="A102" s="167" t="s">
        <v>5</v>
      </c>
      <c r="B102" s="167" t="s">
        <v>45</v>
      </c>
      <c r="C102" s="167" t="s">
        <v>131</v>
      </c>
      <c r="D102" s="168">
        <v>1111160.5</v>
      </c>
      <c r="E102" s="169">
        <v>1117350.7358036099</v>
      </c>
      <c r="F102" s="170">
        <v>15726</v>
      </c>
      <c r="G102" s="167" t="s">
        <v>114</v>
      </c>
      <c r="H102" s="171">
        <v>2.9440642354487299</v>
      </c>
      <c r="I102" s="171"/>
      <c r="J102" s="171">
        <v>2.6118898962660402</v>
      </c>
      <c r="K102" s="169">
        <v>46298.354166666701</v>
      </c>
      <c r="L102" s="167" t="s">
        <v>131</v>
      </c>
    </row>
    <row r="103" spans="1:12">
      <c r="A103" s="167" t="s">
        <v>5</v>
      </c>
      <c r="B103" s="167" t="s">
        <v>46</v>
      </c>
      <c r="C103" s="167" t="s">
        <v>131</v>
      </c>
      <c r="D103" s="168">
        <v>550541</v>
      </c>
      <c r="E103" s="169">
        <v>547495.68419446098</v>
      </c>
      <c r="F103" s="170">
        <v>9287</v>
      </c>
      <c r="G103" s="167" t="s">
        <v>114</v>
      </c>
      <c r="H103" s="171">
        <v>2.47003427730519</v>
      </c>
      <c r="I103" s="171"/>
      <c r="J103" s="171">
        <v>2.6410495999355499</v>
      </c>
      <c r="K103" s="169">
        <v>22939.208333333299</v>
      </c>
      <c r="L103" s="167" t="s">
        <v>131</v>
      </c>
    </row>
    <row r="104" spans="1:12">
      <c r="A104" s="167" t="s">
        <v>5</v>
      </c>
      <c r="B104" s="167" t="s">
        <v>47</v>
      </c>
      <c r="C104" s="167" t="s">
        <v>131</v>
      </c>
      <c r="D104" s="168">
        <v>369894.5</v>
      </c>
      <c r="E104" s="169">
        <v>393308.50356367399</v>
      </c>
      <c r="F104" s="170">
        <v>4801</v>
      </c>
      <c r="G104" s="167" t="s">
        <v>114</v>
      </c>
      <c r="H104" s="171">
        <v>3.2102209609109198</v>
      </c>
      <c r="I104" s="171"/>
      <c r="J104" s="171">
        <v>2.4700863047661099</v>
      </c>
      <c r="K104" s="169">
        <v>15412.270833333299</v>
      </c>
      <c r="L104" s="167" t="s">
        <v>131</v>
      </c>
    </row>
    <row r="105" spans="1:12">
      <c r="A105" s="167" t="s">
        <v>5</v>
      </c>
      <c r="B105" s="173" t="s">
        <v>120</v>
      </c>
      <c r="C105" s="167" t="s">
        <v>131</v>
      </c>
      <c r="D105" s="168">
        <v>498390.5</v>
      </c>
      <c r="E105" s="169">
        <v>558478.45176804799</v>
      </c>
      <c r="F105" s="170">
        <v>9282</v>
      </c>
      <c r="G105" s="167" t="s">
        <v>114</v>
      </c>
      <c r="H105" s="171">
        <v>2.2372625332184199</v>
      </c>
      <c r="I105" s="171"/>
      <c r="J105" s="171">
        <v>2.3438559909386401</v>
      </c>
      <c r="K105" s="169">
        <v>20766.270833333299</v>
      </c>
      <c r="L105" s="167" t="s">
        <v>131</v>
      </c>
    </row>
    <row r="106" spans="1:12">
      <c r="A106" s="167" t="s">
        <v>5</v>
      </c>
      <c r="B106" s="173" t="s">
        <v>48</v>
      </c>
      <c r="C106" s="167" t="s">
        <v>131</v>
      </c>
      <c r="D106" s="168">
        <v>1909405</v>
      </c>
      <c r="E106" s="169">
        <v>1806692.24378028</v>
      </c>
      <c r="F106" s="170">
        <v>27927</v>
      </c>
      <c r="G106" s="167" t="s">
        <v>114</v>
      </c>
      <c r="H106" s="171">
        <v>2.8488037263818802</v>
      </c>
      <c r="I106" s="171"/>
      <c r="J106" s="171">
        <v>2.7757571396393401</v>
      </c>
      <c r="K106" s="169">
        <v>79558.541666666701</v>
      </c>
      <c r="L106" s="167" t="s">
        <v>131</v>
      </c>
    </row>
    <row r="107" spans="1:12">
      <c r="A107" s="167" t="s">
        <v>5</v>
      </c>
      <c r="B107" s="167" t="s">
        <v>49</v>
      </c>
      <c r="C107" s="167" t="s">
        <v>131</v>
      </c>
      <c r="D107" s="168">
        <v>561841</v>
      </c>
      <c r="E107" s="169">
        <v>585630.38606373104</v>
      </c>
      <c r="F107" s="170">
        <v>9751</v>
      </c>
      <c r="G107" s="167" t="s">
        <v>114</v>
      </c>
      <c r="H107" s="171">
        <v>2.4007836803062901</v>
      </c>
      <c r="I107" s="171"/>
      <c r="J107" s="171">
        <v>2.5197497808912699</v>
      </c>
      <c r="K107" s="169">
        <v>23410.041666666701</v>
      </c>
      <c r="L107" s="167" t="s">
        <v>131</v>
      </c>
    </row>
    <row r="108" spans="1:12">
      <c r="A108" s="167" t="s">
        <v>5</v>
      </c>
      <c r="B108" s="167" t="s">
        <v>50</v>
      </c>
      <c r="C108" s="167" t="s">
        <v>131</v>
      </c>
      <c r="D108" s="168">
        <v>470403</v>
      </c>
      <c r="E108" s="169">
        <v>486842.07425608102</v>
      </c>
      <c r="F108" s="170">
        <v>7869</v>
      </c>
      <c r="G108" s="167" t="s">
        <v>114</v>
      </c>
      <c r="H108" s="171">
        <v>2.49080251620282</v>
      </c>
      <c r="I108" s="171"/>
      <c r="J108" s="171">
        <v>2.5377542797535599</v>
      </c>
      <c r="K108" s="169">
        <v>19600.125</v>
      </c>
      <c r="L108" s="167" t="s">
        <v>131</v>
      </c>
    </row>
    <row r="109" spans="1:12">
      <c r="A109" s="167" t="s">
        <v>5</v>
      </c>
      <c r="B109" s="167" t="s">
        <v>51</v>
      </c>
      <c r="C109" s="167" t="s">
        <v>131</v>
      </c>
      <c r="D109" s="168">
        <v>522988.5</v>
      </c>
      <c r="E109" s="169">
        <v>423560.14259164198</v>
      </c>
      <c r="F109" s="170">
        <v>6677</v>
      </c>
      <c r="G109" s="167" t="s">
        <v>114</v>
      </c>
      <c r="H109" s="171">
        <v>3.2636195147521301</v>
      </c>
      <c r="I109" s="171"/>
      <c r="J109" s="171">
        <v>3.2429827875300301</v>
      </c>
      <c r="K109" s="169">
        <v>21791.1875</v>
      </c>
      <c r="L109" s="167" t="s">
        <v>131</v>
      </c>
    </row>
    <row r="110" spans="1:12">
      <c r="A110" s="167" t="s">
        <v>5</v>
      </c>
      <c r="B110" s="173" t="s">
        <v>52</v>
      </c>
      <c r="C110" s="167" t="s">
        <v>131</v>
      </c>
      <c r="D110" s="168">
        <v>16353.5</v>
      </c>
      <c r="E110" s="169">
        <v>16485.8027922236</v>
      </c>
      <c r="F110" s="170">
        <v>343</v>
      </c>
      <c r="G110" s="167" t="s">
        <v>114</v>
      </c>
      <c r="H110" s="171">
        <v>1.98657677356657</v>
      </c>
      <c r="I110" s="171"/>
      <c r="J110" s="171">
        <v>2.6053627831681299</v>
      </c>
      <c r="K110" s="169">
        <v>681.39583333333303</v>
      </c>
      <c r="L110" s="167" t="s">
        <v>131</v>
      </c>
    </row>
    <row r="111" spans="1:12">
      <c r="A111" s="167" t="s">
        <v>5</v>
      </c>
      <c r="B111" s="173" t="s">
        <v>53</v>
      </c>
      <c r="C111" s="167" t="s">
        <v>131</v>
      </c>
      <c r="D111" s="168">
        <v>41934.5</v>
      </c>
      <c r="E111" s="169">
        <v>35215.2795539492</v>
      </c>
      <c r="F111" s="170">
        <v>549</v>
      </c>
      <c r="G111" s="167" t="s">
        <v>114</v>
      </c>
      <c r="H111" s="171">
        <v>3.1826426836672699</v>
      </c>
      <c r="I111" s="171"/>
      <c r="J111" s="171">
        <v>3.1275763394138201</v>
      </c>
      <c r="K111" s="169">
        <v>1747.2708333333301</v>
      </c>
      <c r="L111" s="167" t="s">
        <v>131</v>
      </c>
    </row>
    <row r="112" spans="1:12">
      <c r="A112" s="167" t="s">
        <v>5</v>
      </c>
      <c r="B112" s="167" t="s">
        <v>54</v>
      </c>
      <c r="C112" s="167" t="s">
        <v>131</v>
      </c>
      <c r="D112" s="168">
        <v>379180</v>
      </c>
      <c r="E112" s="169">
        <v>391090.69850544701</v>
      </c>
      <c r="F112" s="170">
        <v>6899</v>
      </c>
      <c r="G112" s="167" t="s">
        <v>114</v>
      </c>
      <c r="H112" s="171">
        <v>2.2900661931680899</v>
      </c>
      <c r="I112" s="171"/>
      <c r="J112" s="171">
        <v>2.54645218255384</v>
      </c>
      <c r="K112" s="169">
        <v>15799.166666666701</v>
      </c>
      <c r="L112" s="167" t="s">
        <v>131</v>
      </c>
    </row>
    <row r="113" spans="1:12">
      <c r="A113" s="167" t="s">
        <v>5</v>
      </c>
      <c r="B113" s="167" t="s">
        <v>55</v>
      </c>
      <c r="C113" s="167" t="s">
        <v>131</v>
      </c>
      <c r="D113" s="168">
        <v>262684</v>
      </c>
      <c r="E113" s="169">
        <v>268560.95379827201</v>
      </c>
      <c r="F113" s="170">
        <v>4459</v>
      </c>
      <c r="G113" s="167" t="s">
        <v>114</v>
      </c>
      <c r="H113" s="171">
        <v>2.4546236076848298</v>
      </c>
      <c r="I113" s="171"/>
      <c r="J113" s="171">
        <v>2.56896590494968</v>
      </c>
      <c r="K113" s="169">
        <v>10945.166666666701</v>
      </c>
      <c r="L113" s="167" t="s">
        <v>131</v>
      </c>
    </row>
    <row r="114" spans="1:12">
      <c r="A114" s="167" t="s">
        <v>5</v>
      </c>
      <c r="B114" s="167" t="s">
        <v>56</v>
      </c>
      <c r="C114" s="167" t="s">
        <v>131</v>
      </c>
      <c r="D114" s="168">
        <v>324775.5</v>
      </c>
      <c r="E114" s="169">
        <v>308871.85495009599</v>
      </c>
      <c r="F114" s="170">
        <v>5529</v>
      </c>
      <c r="G114" s="167" t="s">
        <v>114</v>
      </c>
      <c r="H114" s="171">
        <v>2.4475153734852602</v>
      </c>
      <c r="I114" s="171"/>
      <c r="J114" s="171">
        <v>2.7616746530498899</v>
      </c>
      <c r="K114" s="169">
        <v>13532.3125</v>
      </c>
      <c r="L114" s="167" t="s">
        <v>131</v>
      </c>
    </row>
    <row r="115" spans="1:12">
      <c r="A115" s="167" t="s">
        <v>5</v>
      </c>
      <c r="B115" s="173" t="s">
        <v>132</v>
      </c>
      <c r="C115" s="167" t="s">
        <v>131</v>
      </c>
      <c r="D115" s="168">
        <v>843263.5</v>
      </c>
      <c r="E115" s="169">
        <v>798730.20818441198</v>
      </c>
      <c r="F115" s="170">
        <v>14244</v>
      </c>
      <c r="G115" s="167" t="s">
        <v>114</v>
      </c>
      <c r="H115" s="171">
        <v>2.46672136806141</v>
      </c>
      <c r="I115" s="171"/>
      <c r="J115" s="171">
        <v>2.7728781332659498</v>
      </c>
      <c r="K115" s="169">
        <v>35135.979166666701</v>
      </c>
      <c r="L115" s="167" t="s">
        <v>131</v>
      </c>
    </row>
    <row r="116" spans="1:12">
      <c r="A116" s="167" t="s">
        <v>5</v>
      </c>
      <c r="B116" s="167" t="s">
        <v>57</v>
      </c>
      <c r="C116" s="167" t="s">
        <v>131</v>
      </c>
      <c r="D116" s="168">
        <v>1384169</v>
      </c>
      <c r="E116" s="169">
        <v>1413620.41875663</v>
      </c>
      <c r="F116" s="170">
        <v>20767</v>
      </c>
      <c r="G116" s="167" t="s">
        <v>114</v>
      </c>
      <c r="H116" s="171">
        <v>2.7771805428484302</v>
      </c>
      <c r="I116" s="171"/>
      <c r="J116" s="171">
        <v>2.5717212833905401</v>
      </c>
      <c r="K116" s="169">
        <v>57673.708333333401</v>
      </c>
      <c r="L116" s="167" t="s">
        <v>131</v>
      </c>
    </row>
    <row r="117" spans="1:12">
      <c r="A117" s="167" t="s">
        <v>5</v>
      </c>
      <c r="B117" s="167" t="s">
        <v>58</v>
      </c>
      <c r="C117" s="167" t="s">
        <v>131</v>
      </c>
      <c r="D117" s="168">
        <v>43019</v>
      </c>
      <c r="E117" s="169">
        <v>43178.352431478197</v>
      </c>
      <c r="F117" s="170">
        <v>733</v>
      </c>
      <c r="G117" s="167" t="s">
        <v>114</v>
      </c>
      <c r="H117" s="171">
        <v>2.4453728967712598</v>
      </c>
      <c r="I117" s="171"/>
      <c r="J117" s="171">
        <v>2.6167475976477599</v>
      </c>
      <c r="K117" s="169">
        <v>1792.4583333333301</v>
      </c>
      <c r="L117" s="167" t="s">
        <v>131</v>
      </c>
    </row>
    <row r="118" spans="1:12">
      <c r="A118" s="167" t="s">
        <v>5</v>
      </c>
      <c r="B118" s="167" t="s">
        <v>59</v>
      </c>
      <c r="C118" s="167" t="s">
        <v>131</v>
      </c>
      <c r="D118" s="168">
        <v>387076.5</v>
      </c>
      <c r="E118" s="169">
        <v>389830.399232911</v>
      </c>
      <c r="F118" s="170">
        <v>6685</v>
      </c>
      <c r="G118" s="167" t="s">
        <v>114</v>
      </c>
      <c r="H118" s="171">
        <v>2.4125934928945401</v>
      </c>
      <c r="I118" s="171"/>
      <c r="J118" s="171">
        <v>2.6078865407082299</v>
      </c>
      <c r="K118" s="169">
        <v>16128.1875</v>
      </c>
      <c r="L118" s="167" t="s">
        <v>131</v>
      </c>
    </row>
    <row r="119" spans="1:12">
      <c r="A119" s="167" t="s">
        <v>5</v>
      </c>
      <c r="B119" s="167" t="s">
        <v>60</v>
      </c>
      <c r="C119" s="167" t="s">
        <v>131</v>
      </c>
      <c r="D119" s="168">
        <v>55866</v>
      </c>
      <c r="E119" s="169">
        <v>74839.845945126406</v>
      </c>
      <c r="F119" s="170">
        <v>1374</v>
      </c>
      <c r="G119" s="167" t="s">
        <v>114</v>
      </c>
      <c r="H119" s="171">
        <v>1.6941411935953401</v>
      </c>
      <c r="I119" s="171"/>
      <c r="J119" s="171">
        <v>1.9605696815032301</v>
      </c>
      <c r="K119" s="169">
        <v>2327.75</v>
      </c>
      <c r="L119" s="167" t="s">
        <v>131</v>
      </c>
    </row>
    <row r="120" spans="1:12">
      <c r="A120" s="167" t="s">
        <v>5</v>
      </c>
      <c r="B120" s="167" t="s">
        <v>61</v>
      </c>
      <c r="C120" s="167" t="s">
        <v>131</v>
      </c>
      <c r="D120" s="168">
        <v>330587.5</v>
      </c>
      <c r="E120" s="169">
        <v>358160.23615172697</v>
      </c>
      <c r="F120" s="170">
        <v>6749</v>
      </c>
      <c r="G120" s="167" t="s">
        <v>114</v>
      </c>
      <c r="H120" s="171">
        <v>2.04096594557218</v>
      </c>
      <c r="I120" s="171"/>
      <c r="J120" s="171">
        <v>2.4242457934442401</v>
      </c>
      <c r="K120" s="169">
        <v>13774.479166666701</v>
      </c>
      <c r="L120" s="167" t="s">
        <v>131</v>
      </c>
    </row>
    <row r="121" spans="1:12">
      <c r="A121" s="167" t="s">
        <v>5</v>
      </c>
      <c r="B121" s="167" t="s">
        <v>133</v>
      </c>
      <c r="C121" s="167" t="s">
        <v>131</v>
      </c>
      <c r="D121" s="168">
        <v>10063533</v>
      </c>
      <c r="E121" s="169">
        <v>10017942.2723238</v>
      </c>
      <c r="F121" s="170">
        <v>159651</v>
      </c>
      <c r="G121" s="167" t="s">
        <v>114</v>
      </c>
      <c r="H121" s="171">
        <v>2.6264406424012399</v>
      </c>
      <c r="I121" s="171"/>
      <c r="J121" s="171">
        <v>2.63839333057116</v>
      </c>
      <c r="K121" s="169">
        <v>419313.875</v>
      </c>
      <c r="L121" s="167" t="s">
        <v>131</v>
      </c>
    </row>
    <row r="122" spans="1:12">
      <c r="A122" s="167" t="s">
        <v>5</v>
      </c>
      <c r="B122" s="167" t="s">
        <v>45</v>
      </c>
      <c r="C122" s="167" t="s">
        <v>69</v>
      </c>
      <c r="D122" s="168">
        <v>715059.5</v>
      </c>
      <c r="E122" s="169">
        <v>724606.42556696595</v>
      </c>
      <c r="F122" s="170">
        <v>10624</v>
      </c>
      <c r="G122" s="167" t="s">
        <v>131</v>
      </c>
      <c r="H122" s="171">
        <v>2.8044188472640599</v>
      </c>
      <c r="I122" s="171"/>
      <c r="J122" s="171">
        <v>2.3114020565322302</v>
      </c>
      <c r="K122" s="169">
        <v>29794.145833333299</v>
      </c>
      <c r="L122" s="167" t="s">
        <v>118</v>
      </c>
    </row>
    <row r="123" spans="1:12">
      <c r="A123" s="167" t="s">
        <v>5</v>
      </c>
      <c r="B123" s="167" t="s">
        <v>46</v>
      </c>
      <c r="C123" s="167" t="s">
        <v>69</v>
      </c>
      <c r="D123" s="168">
        <v>507903.5</v>
      </c>
      <c r="E123" s="169">
        <v>549183.42949376197</v>
      </c>
      <c r="F123" s="170">
        <v>10187</v>
      </c>
      <c r="G123" s="167" t="s">
        <v>131</v>
      </c>
      <c r="H123" s="171">
        <v>2.0774168875363999</v>
      </c>
      <c r="I123" s="171"/>
      <c r="J123" s="171">
        <v>2.1662036144572001</v>
      </c>
      <c r="K123" s="169">
        <v>21162.645833333299</v>
      </c>
      <c r="L123" s="167" t="s">
        <v>118</v>
      </c>
    </row>
    <row r="124" spans="1:12">
      <c r="A124" s="167" t="s">
        <v>5</v>
      </c>
      <c r="B124" s="167" t="s">
        <v>47</v>
      </c>
      <c r="C124" s="167" t="s">
        <v>69</v>
      </c>
      <c r="D124" s="168">
        <v>452488</v>
      </c>
      <c r="E124" s="169">
        <v>479797.817804672</v>
      </c>
      <c r="F124" s="170">
        <v>6463</v>
      </c>
      <c r="G124" s="167" t="s">
        <v>131</v>
      </c>
      <c r="H124" s="171">
        <v>2.9171695291144499</v>
      </c>
      <c r="I124" s="171"/>
      <c r="J124" s="171">
        <v>2.2089419000811801</v>
      </c>
      <c r="K124" s="169">
        <v>18853.666666666701</v>
      </c>
      <c r="L124" s="167" t="s">
        <v>118</v>
      </c>
    </row>
    <row r="125" spans="1:12">
      <c r="A125" s="167" t="s">
        <v>5</v>
      </c>
      <c r="B125" s="173" t="s">
        <v>120</v>
      </c>
      <c r="C125" s="167" t="s">
        <v>69</v>
      </c>
      <c r="D125" s="168">
        <v>507943.5</v>
      </c>
      <c r="E125" s="169">
        <v>570522.83053484396</v>
      </c>
      <c r="F125" s="170">
        <v>10670</v>
      </c>
      <c r="G125" s="167" t="s">
        <v>131</v>
      </c>
      <c r="H125" s="171">
        <v>1.98353444236176</v>
      </c>
      <c r="I125" s="171"/>
      <c r="J125" s="171">
        <v>2.0853448044120499</v>
      </c>
      <c r="K125" s="169">
        <v>21164.3125</v>
      </c>
      <c r="L125" s="167" t="s">
        <v>118</v>
      </c>
    </row>
    <row r="126" spans="1:12">
      <c r="A126" s="167" t="s">
        <v>5</v>
      </c>
      <c r="B126" s="173" t="s">
        <v>48</v>
      </c>
      <c r="C126" s="167" t="s">
        <v>69</v>
      </c>
      <c r="D126" s="168">
        <v>755384</v>
      </c>
      <c r="E126" s="169">
        <v>735461.790925732</v>
      </c>
      <c r="F126" s="170">
        <v>11529</v>
      </c>
      <c r="G126" s="167" t="s">
        <v>131</v>
      </c>
      <c r="H126" s="171">
        <v>2.7300141671726399</v>
      </c>
      <c r="I126" s="171"/>
      <c r="J126" s="171">
        <v>2.4057093828985701</v>
      </c>
      <c r="K126" s="169">
        <v>31474.333333333299</v>
      </c>
      <c r="L126" s="167" t="s">
        <v>118</v>
      </c>
    </row>
    <row r="127" spans="1:12">
      <c r="A127" s="167" t="s">
        <v>5</v>
      </c>
      <c r="B127" s="167" t="s">
        <v>49</v>
      </c>
      <c r="C127" s="167" t="s">
        <v>69</v>
      </c>
      <c r="D127" s="168">
        <v>411425</v>
      </c>
      <c r="E127" s="169">
        <v>456651.10826561501</v>
      </c>
      <c r="F127" s="170">
        <v>7787</v>
      </c>
      <c r="G127" s="167" t="s">
        <v>131</v>
      </c>
      <c r="H127" s="171">
        <v>2.2014522066692401</v>
      </c>
      <c r="I127" s="171"/>
      <c r="J127" s="171">
        <v>2.1102876492237699</v>
      </c>
      <c r="K127" s="169">
        <v>17142.708333333299</v>
      </c>
      <c r="L127" s="167" t="s">
        <v>118</v>
      </c>
    </row>
    <row r="128" spans="1:12">
      <c r="A128" s="167" t="s">
        <v>5</v>
      </c>
      <c r="B128" s="167" t="s">
        <v>50</v>
      </c>
      <c r="C128" s="167" t="s">
        <v>69</v>
      </c>
      <c r="D128" s="168">
        <v>355025.5</v>
      </c>
      <c r="E128" s="169">
        <v>397601.618973587</v>
      </c>
      <c r="F128" s="170">
        <v>6870</v>
      </c>
      <c r="G128" s="167" t="s">
        <v>131</v>
      </c>
      <c r="H128" s="171">
        <v>2.15323568655992</v>
      </c>
      <c r="I128" s="171"/>
      <c r="J128" s="171">
        <v>2.0914471710206501</v>
      </c>
      <c r="K128" s="169">
        <v>14792.729166666701</v>
      </c>
      <c r="L128" s="167" t="s">
        <v>118</v>
      </c>
    </row>
    <row r="129" spans="1:12">
      <c r="A129" s="167" t="s">
        <v>5</v>
      </c>
      <c r="B129" s="167" t="s">
        <v>51</v>
      </c>
      <c r="C129" s="167" t="s">
        <v>69</v>
      </c>
      <c r="D129" s="168">
        <v>270828.5</v>
      </c>
      <c r="E129" s="169">
        <v>240946.213663206</v>
      </c>
      <c r="F129" s="170">
        <v>4349</v>
      </c>
      <c r="G129" s="167" t="s">
        <v>131</v>
      </c>
      <c r="H129" s="171">
        <v>2.5947392120794102</v>
      </c>
      <c r="I129" s="171"/>
      <c r="J129" s="171">
        <v>2.6327508020044101</v>
      </c>
      <c r="K129" s="169">
        <v>11284.520833333299</v>
      </c>
      <c r="L129" s="167" t="s">
        <v>118</v>
      </c>
    </row>
    <row r="130" spans="1:12">
      <c r="A130" s="167" t="s">
        <v>5</v>
      </c>
      <c r="B130" s="173" t="s">
        <v>52</v>
      </c>
      <c r="C130" s="167" t="s">
        <v>69</v>
      </c>
      <c r="D130" s="168">
        <v>89738</v>
      </c>
      <c r="E130" s="169">
        <v>106549.08479692</v>
      </c>
      <c r="F130" s="170">
        <v>2286</v>
      </c>
      <c r="G130" s="167" t="s">
        <v>131</v>
      </c>
      <c r="H130" s="171">
        <v>1.63564450277049</v>
      </c>
      <c r="I130" s="171"/>
      <c r="J130" s="171">
        <v>1.97270505659965</v>
      </c>
      <c r="K130" s="169">
        <v>3739.0833333333298</v>
      </c>
      <c r="L130" s="167" t="s">
        <v>118</v>
      </c>
    </row>
    <row r="131" spans="1:12">
      <c r="A131" s="167" t="s">
        <v>5</v>
      </c>
      <c r="B131" s="173" t="s">
        <v>53</v>
      </c>
      <c r="C131" s="167" t="s">
        <v>69</v>
      </c>
      <c r="D131" s="168">
        <v>21498.5</v>
      </c>
      <c r="E131" s="169">
        <v>26165.3640945019</v>
      </c>
      <c r="F131" s="170">
        <v>569</v>
      </c>
      <c r="G131" s="167" t="s">
        <v>131</v>
      </c>
      <c r="H131" s="171">
        <v>1.5742896895137699</v>
      </c>
      <c r="I131" s="171"/>
      <c r="J131" s="171">
        <v>1.9244953771766999</v>
      </c>
      <c r="K131" s="169">
        <v>895.77083333333405</v>
      </c>
      <c r="L131" s="167" t="s">
        <v>118</v>
      </c>
    </row>
    <row r="132" spans="1:12">
      <c r="A132" s="167" t="s">
        <v>5</v>
      </c>
      <c r="B132" s="167" t="s">
        <v>54</v>
      </c>
      <c r="C132" s="167" t="s">
        <v>69</v>
      </c>
      <c r="D132" s="168">
        <v>197106</v>
      </c>
      <c r="E132" s="169">
        <v>226769.57939910001</v>
      </c>
      <c r="F132" s="170">
        <v>4321</v>
      </c>
      <c r="G132" s="167" t="s">
        <v>131</v>
      </c>
      <c r="H132" s="171">
        <v>1.90065956954409</v>
      </c>
      <c r="I132" s="171"/>
      <c r="J132" s="171">
        <v>2.0358723562222001</v>
      </c>
      <c r="K132" s="169">
        <v>8212.75</v>
      </c>
      <c r="L132" s="167" t="s">
        <v>118</v>
      </c>
    </row>
    <row r="133" spans="1:12">
      <c r="A133" s="167" t="s">
        <v>5</v>
      </c>
      <c r="B133" s="167" t="s">
        <v>55</v>
      </c>
      <c r="C133" s="167" t="s">
        <v>69</v>
      </c>
      <c r="D133" s="168">
        <v>197014.5</v>
      </c>
      <c r="E133" s="169">
        <v>215658.17345685599</v>
      </c>
      <c r="F133" s="170">
        <v>3644</v>
      </c>
      <c r="G133" s="167" t="s">
        <v>131</v>
      </c>
      <c r="H133" s="171">
        <v>2.2527270856202</v>
      </c>
      <c r="I133" s="171"/>
      <c r="J133" s="171">
        <v>2.1397732974811801</v>
      </c>
      <c r="K133" s="169">
        <v>8208.9375</v>
      </c>
      <c r="L133" s="167" t="s">
        <v>118</v>
      </c>
    </row>
    <row r="134" spans="1:12">
      <c r="A134" s="167" t="s">
        <v>5</v>
      </c>
      <c r="B134" s="167" t="s">
        <v>56</v>
      </c>
      <c r="C134" s="167" t="s">
        <v>69</v>
      </c>
      <c r="D134" s="168">
        <v>189219</v>
      </c>
      <c r="E134" s="169">
        <v>186700.054472952</v>
      </c>
      <c r="F134" s="170">
        <v>3781</v>
      </c>
      <c r="G134" s="167" t="s">
        <v>131</v>
      </c>
      <c r="H134" s="171">
        <v>2.0851957154192</v>
      </c>
      <c r="I134" s="171"/>
      <c r="J134" s="171">
        <v>2.3738637774970801</v>
      </c>
      <c r="K134" s="169">
        <v>7884.125</v>
      </c>
      <c r="L134" s="167" t="s">
        <v>118</v>
      </c>
    </row>
    <row r="135" spans="1:12">
      <c r="A135" s="167" t="s">
        <v>5</v>
      </c>
      <c r="B135" s="173" t="s">
        <v>132</v>
      </c>
      <c r="C135" s="167" t="s">
        <v>69</v>
      </c>
      <c r="D135" s="168">
        <v>572260</v>
      </c>
      <c r="E135" s="169">
        <v>565357.48575251899</v>
      </c>
      <c r="F135" s="170">
        <v>10923</v>
      </c>
      <c r="G135" s="167" t="s">
        <v>131</v>
      </c>
      <c r="H135" s="171">
        <v>2.1829320394275098</v>
      </c>
      <c r="I135" s="171"/>
      <c r="J135" s="171">
        <v>2.37085906888856</v>
      </c>
      <c r="K135" s="169">
        <v>23844.166666666701</v>
      </c>
      <c r="L135" s="167" t="s">
        <v>118</v>
      </c>
    </row>
    <row r="136" spans="1:12">
      <c r="A136" s="167" t="s">
        <v>5</v>
      </c>
      <c r="B136" s="167" t="s">
        <v>57</v>
      </c>
      <c r="C136" s="167" t="s">
        <v>69</v>
      </c>
      <c r="D136" s="168">
        <v>1090596</v>
      </c>
      <c r="E136" s="169">
        <v>1169242.7857302299</v>
      </c>
      <c r="F136" s="170">
        <v>16915</v>
      </c>
      <c r="G136" s="167" t="s">
        <v>131</v>
      </c>
      <c r="H136" s="171">
        <v>2.6864617203665402</v>
      </c>
      <c r="I136" s="171"/>
      <c r="J136" s="171">
        <v>2.1847145289232102</v>
      </c>
      <c r="K136" s="169">
        <v>45441.5</v>
      </c>
      <c r="L136" s="167" t="s">
        <v>118</v>
      </c>
    </row>
    <row r="137" spans="1:12">
      <c r="A137" s="167" t="s">
        <v>5</v>
      </c>
      <c r="B137" s="167" t="s">
        <v>58</v>
      </c>
      <c r="C137" s="167" t="s">
        <v>69</v>
      </c>
      <c r="D137" s="168">
        <v>37094.5</v>
      </c>
      <c r="E137" s="169">
        <v>40381.240130178201</v>
      </c>
      <c r="F137" s="170">
        <v>850</v>
      </c>
      <c r="G137" s="167" t="s">
        <v>131</v>
      </c>
      <c r="H137" s="171">
        <v>1.81835784313726</v>
      </c>
      <c r="I137" s="171"/>
      <c r="J137" s="171">
        <v>2.1516189702317399</v>
      </c>
      <c r="K137" s="169">
        <v>1545.6041666666699</v>
      </c>
      <c r="L137" s="167" t="s">
        <v>118</v>
      </c>
    </row>
    <row r="138" spans="1:12">
      <c r="A138" s="167" t="s">
        <v>5</v>
      </c>
      <c r="B138" s="167" t="s">
        <v>59</v>
      </c>
      <c r="C138" s="167" t="s">
        <v>69</v>
      </c>
      <c r="D138" s="168">
        <v>404726.5</v>
      </c>
      <c r="E138" s="169">
        <v>426833.062469311</v>
      </c>
      <c r="F138" s="170">
        <v>7681</v>
      </c>
      <c r="G138" s="167" t="s">
        <v>131</v>
      </c>
      <c r="H138" s="171">
        <v>2.1954959206700502</v>
      </c>
      <c r="I138" s="171"/>
      <c r="J138" s="171">
        <v>2.22095154828222</v>
      </c>
      <c r="K138" s="169">
        <v>16863.604166666701</v>
      </c>
      <c r="L138" s="167" t="s">
        <v>118</v>
      </c>
    </row>
    <row r="139" spans="1:12">
      <c r="A139" s="167" t="s">
        <v>5</v>
      </c>
      <c r="B139" s="167" t="s">
        <v>60</v>
      </c>
      <c r="C139" s="167" t="s">
        <v>69</v>
      </c>
      <c r="D139" s="168">
        <v>15900</v>
      </c>
      <c r="E139" s="169">
        <v>21884.855315727698</v>
      </c>
      <c r="F139" s="170">
        <v>502</v>
      </c>
      <c r="G139" s="167" t="s">
        <v>131</v>
      </c>
      <c r="H139" s="171">
        <v>1.3197211155378501</v>
      </c>
      <c r="I139" s="171"/>
      <c r="J139" s="171">
        <v>1.70172327902286</v>
      </c>
      <c r="K139" s="169">
        <v>662.5</v>
      </c>
      <c r="L139" s="167" t="s">
        <v>118</v>
      </c>
    </row>
    <row r="140" spans="1:12">
      <c r="A140" s="167" t="s">
        <v>5</v>
      </c>
      <c r="B140" s="167" t="s">
        <v>61</v>
      </c>
      <c r="C140" s="167" t="s">
        <v>69</v>
      </c>
      <c r="D140" s="168">
        <v>122023</v>
      </c>
      <c r="E140" s="169">
        <v>143918.12795453399</v>
      </c>
      <c r="F140" s="170">
        <v>3029</v>
      </c>
      <c r="G140" s="167" t="s">
        <v>131</v>
      </c>
      <c r="H140" s="171">
        <v>1.6785380213491801</v>
      </c>
      <c r="I140" s="171"/>
      <c r="J140" s="171">
        <v>1.98591973814673</v>
      </c>
      <c r="K140" s="169">
        <v>5084.2916666666697</v>
      </c>
      <c r="L140" s="167" t="s">
        <v>118</v>
      </c>
    </row>
    <row r="141" spans="1:12">
      <c r="A141" s="167" t="s">
        <v>5</v>
      </c>
      <c r="B141" s="167" t="s">
        <v>133</v>
      </c>
      <c r="C141" s="167" t="s">
        <v>69</v>
      </c>
      <c r="D141" s="168">
        <v>6913233.5</v>
      </c>
      <c r="E141" s="169">
        <v>7284231.0488012098</v>
      </c>
      <c r="F141" s="170">
        <v>122980</v>
      </c>
      <c r="G141" s="167" t="s">
        <v>131</v>
      </c>
      <c r="H141" s="171">
        <v>2.3422621225673601</v>
      </c>
      <c r="I141" s="171"/>
      <c r="J141" s="171">
        <v>2.22296696288603</v>
      </c>
      <c r="K141" s="169">
        <v>288051.39583333302</v>
      </c>
      <c r="L141" s="167" t="s">
        <v>118</v>
      </c>
    </row>
    <row r="142" spans="1:12">
      <c r="A142" s="167" t="s">
        <v>5</v>
      </c>
      <c r="B142" s="167" t="s">
        <v>45</v>
      </c>
      <c r="C142" s="167" t="s">
        <v>71</v>
      </c>
      <c r="D142" s="168">
        <v>3702401</v>
      </c>
      <c r="E142" s="169">
        <v>3804821.0891882102</v>
      </c>
      <c r="F142" s="170">
        <v>60417</v>
      </c>
      <c r="G142" s="167" t="s">
        <v>131</v>
      </c>
      <c r="H142" s="171">
        <v>2.5533659124639301</v>
      </c>
      <c r="I142" s="171"/>
      <c r="J142" s="171">
        <v>2.6617255741377601</v>
      </c>
      <c r="K142" s="169">
        <v>154266.70833333299</v>
      </c>
      <c r="L142" s="167" t="s">
        <v>71</v>
      </c>
    </row>
    <row r="143" spans="1:12">
      <c r="A143" s="167" t="s">
        <v>5</v>
      </c>
      <c r="B143" s="167" t="s">
        <v>46</v>
      </c>
      <c r="C143" s="167" t="s">
        <v>71</v>
      </c>
      <c r="D143" s="168">
        <v>1783060</v>
      </c>
      <c r="E143" s="169">
        <v>1638622.1761162099</v>
      </c>
      <c r="F143" s="170">
        <v>25517</v>
      </c>
      <c r="G143" s="167" t="s">
        <v>131</v>
      </c>
      <c r="H143" s="171">
        <v>2.9115556948962098</v>
      </c>
      <c r="I143" s="171"/>
      <c r="J143" s="171">
        <v>2.9764678253058499</v>
      </c>
      <c r="K143" s="169">
        <v>74294.166666666701</v>
      </c>
      <c r="L143" s="167" t="s">
        <v>71</v>
      </c>
    </row>
    <row r="144" spans="1:12">
      <c r="A144" s="167" t="s">
        <v>5</v>
      </c>
      <c r="B144" s="167" t="s">
        <v>47</v>
      </c>
      <c r="C144" s="167" t="s">
        <v>71</v>
      </c>
      <c r="D144" s="168">
        <v>3833651.5</v>
      </c>
      <c r="E144" s="169">
        <v>4137236.8742533098</v>
      </c>
      <c r="F144" s="170">
        <v>48655</v>
      </c>
      <c r="G144" s="167" t="s">
        <v>131</v>
      </c>
      <c r="H144" s="171">
        <v>3.28302289932518</v>
      </c>
      <c r="I144" s="171"/>
      <c r="J144" s="171">
        <v>2.5346401305915598</v>
      </c>
      <c r="K144" s="169">
        <v>159735.47916666701</v>
      </c>
      <c r="L144" s="167" t="s">
        <v>71</v>
      </c>
    </row>
    <row r="145" spans="1:12">
      <c r="A145" s="167" t="s">
        <v>5</v>
      </c>
      <c r="B145" s="173" t="s">
        <v>120</v>
      </c>
      <c r="C145" s="167" t="s">
        <v>71</v>
      </c>
      <c r="D145" s="168">
        <v>2477248</v>
      </c>
      <c r="E145" s="169">
        <v>2641357.24441633</v>
      </c>
      <c r="F145" s="170">
        <v>46697</v>
      </c>
      <c r="G145" s="167" t="s">
        <v>131</v>
      </c>
      <c r="H145" s="171">
        <v>2.2103918167476899</v>
      </c>
      <c r="I145" s="171"/>
      <c r="J145" s="171">
        <v>2.5654077697538602</v>
      </c>
      <c r="K145" s="169">
        <v>103218.66666666701</v>
      </c>
      <c r="L145" s="167" t="s">
        <v>71</v>
      </c>
    </row>
    <row r="146" spans="1:12">
      <c r="A146" s="167" t="s">
        <v>5</v>
      </c>
      <c r="B146" s="173" t="s">
        <v>48</v>
      </c>
      <c r="C146" s="167" t="s">
        <v>71</v>
      </c>
      <c r="D146" s="168">
        <v>2387202</v>
      </c>
      <c r="E146" s="169">
        <v>2049618.52870779</v>
      </c>
      <c r="F146" s="170">
        <v>30138</v>
      </c>
      <c r="G146" s="167" t="s">
        <v>131</v>
      </c>
      <c r="H146" s="171">
        <v>3.30037660096888</v>
      </c>
      <c r="I146" s="171"/>
      <c r="J146" s="171">
        <v>3.18588572592492</v>
      </c>
      <c r="K146" s="169">
        <v>99466.75</v>
      </c>
      <c r="L146" s="167" t="s">
        <v>71</v>
      </c>
    </row>
    <row r="147" spans="1:12">
      <c r="A147" s="167" t="s">
        <v>5</v>
      </c>
      <c r="B147" s="167" t="s">
        <v>49</v>
      </c>
      <c r="C147" s="167" t="s">
        <v>71</v>
      </c>
      <c r="D147" s="168">
        <v>1185033.5</v>
      </c>
      <c r="E147" s="169">
        <v>1099323.4443013601</v>
      </c>
      <c r="F147" s="170">
        <v>17165</v>
      </c>
      <c r="G147" s="167" t="s">
        <v>131</v>
      </c>
      <c r="H147" s="171">
        <v>2.8765741819594099</v>
      </c>
      <c r="I147" s="171"/>
      <c r="J147" s="171">
        <v>2.9486226735608301</v>
      </c>
      <c r="K147" s="169">
        <v>49376.395833333401</v>
      </c>
      <c r="L147" s="167" t="s">
        <v>71</v>
      </c>
    </row>
    <row r="148" spans="1:12">
      <c r="A148" s="167" t="s">
        <v>5</v>
      </c>
      <c r="B148" s="167" t="s">
        <v>50</v>
      </c>
      <c r="C148" s="167" t="s">
        <v>71</v>
      </c>
      <c r="D148" s="168">
        <v>599909.5</v>
      </c>
      <c r="E148" s="169">
        <v>583370.17504341505</v>
      </c>
      <c r="F148" s="170">
        <v>9232</v>
      </c>
      <c r="G148" s="167" t="s">
        <v>131</v>
      </c>
      <c r="H148" s="171">
        <v>2.7075638178798398</v>
      </c>
      <c r="I148" s="171"/>
      <c r="J148" s="171">
        <v>2.8129083377804198</v>
      </c>
      <c r="K148" s="169">
        <v>24996.229166666701</v>
      </c>
      <c r="L148" s="167" t="s">
        <v>71</v>
      </c>
    </row>
    <row r="149" spans="1:12">
      <c r="A149" s="167" t="s">
        <v>5</v>
      </c>
      <c r="B149" s="167" t="s">
        <v>51</v>
      </c>
      <c r="C149" s="167" t="s">
        <v>71</v>
      </c>
      <c r="D149" s="168">
        <v>1302013.5</v>
      </c>
      <c r="E149" s="169">
        <v>1073120.42275526</v>
      </c>
      <c r="F149" s="170">
        <v>16692</v>
      </c>
      <c r="G149" s="167" t="s">
        <v>131</v>
      </c>
      <c r="H149" s="171">
        <v>3.2500936077162699</v>
      </c>
      <c r="I149" s="171"/>
      <c r="J149" s="171">
        <v>3.3188000663553101</v>
      </c>
      <c r="K149" s="169">
        <v>54250.5625</v>
      </c>
      <c r="L149" s="167" t="s">
        <v>71</v>
      </c>
    </row>
    <row r="150" spans="1:12">
      <c r="A150" s="167" t="s">
        <v>5</v>
      </c>
      <c r="B150" s="173" t="s">
        <v>52</v>
      </c>
      <c r="C150" s="167" t="s">
        <v>71</v>
      </c>
      <c r="D150" s="168">
        <v>864829</v>
      </c>
      <c r="E150" s="169">
        <v>959936.20857923198</v>
      </c>
      <c r="F150" s="170">
        <v>17416</v>
      </c>
      <c r="G150" s="167" t="s">
        <v>131</v>
      </c>
      <c r="H150" s="171">
        <v>2.06904809753483</v>
      </c>
      <c r="I150" s="171"/>
      <c r="J150" s="171">
        <v>2.4643474182410698</v>
      </c>
      <c r="K150" s="169">
        <v>36034.541666666701</v>
      </c>
      <c r="L150" s="167" t="s">
        <v>71</v>
      </c>
    </row>
    <row r="151" spans="1:12">
      <c r="A151" s="167" t="s">
        <v>5</v>
      </c>
      <c r="B151" s="173" t="s">
        <v>53</v>
      </c>
      <c r="C151" s="167" t="s">
        <v>71</v>
      </c>
      <c r="D151" s="168">
        <v>454806.5</v>
      </c>
      <c r="E151" s="169">
        <v>425790.78114976099</v>
      </c>
      <c r="F151" s="170">
        <v>6966</v>
      </c>
      <c r="G151" s="167" t="s">
        <v>131</v>
      </c>
      <c r="H151" s="171">
        <v>2.7203948942482499</v>
      </c>
      <c r="I151" s="171"/>
      <c r="J151" s="171">
        <v>2.9217595456567298</v>
      </c>
      <c r="K151" s="169">
        <v>18950.270833333299</v>
      </c>
      <c r="L151" s="167" t="s">
        <v>71</v>
      </c>
    </row>
    <row r="152" spans="1:12">
      <c r="A152" s="167" t="s">
        <v>5</v>
      </c>
      <c r="B152" s="167" t="s">
        <v>54</v>
      </c>
      <c r="C152" s="167" t="s">
        <v>71</v>
      </c>
      <c r="D152" s="168">
        <v>1974274</v>
      </c>
      <c r="E152" s="169">
        <v>2070014.9735389201</v>
      </c>
      <c r="F152" s="170">
        <v>32119</v>
      </c>
      <c r="G152" s="167" t="s">
        <v>131</v>
      </c>
      <c r="H152" s="171">
        <v>2.5611450128169202</v>
      </c>
      <c r="I152" s="171"/>
      <c r="J152" s="171">
        <v>2.60884334876385</v>
      </c>
      <c r="K152" s="169">
        <v>82261.416666666701</v>
      </c>
      <c r="L152" s="167" t="s">
        <v>71</v>
      </c>
    </row>
    <row r="153" spans="1:12">
      <c r="A153" s="167" t="s">
        <v>5</v>
      </c>
      <c r="B153" s="167" t="s">
        <v>55</v>
      </c>
      <c r="C153" s="167" t="s">
        <v>71</v>
      </c>
      <c r="D153" s="168">
        <v>205091</v>
      </c>
      <c r="E153" s="169">
        <v>188372.38775646401</v>
      </c>
      <c r="F153" s="170">
        <v>3049</v>
      </c>
      <c r="G153" s="167" t="s">
        <v>131</v>
      </c>
      <c r="H153" s="171">
        <v>2.8027085383185701</v>
      </c>
      <c r="I153" s="171"/>
      <c r="J153" s="171">
        <v>2.9781284318355299</v>
      </c>
      <c r="K153" s="169">
        <v>8545.4583333333394</v>
      </c>
      <c r="L153" s="167" t="s">
        <v>71</v>
      </c>
    </row>
    <row r="154" spans="1:12">
      <c r="A154" s="167" t="s">
        <v>5</v>
      </c>
      <c r="B154" s="167" t="s">
        <v>56</v>
      </c>
      <c r="C154" s="167" t="s">
        <v>71</v>
      </c>
      <c r="D154" s="168">
        <v>919872</v>
      </c>
      <c r="E154" s="169">
        <v>850293.86060118605</v>
      </c>
      <c r="F154" s="170">
        <v>15262</v>
      </c>
      <c r="G154" s="167" t="s">
        <v>131</v>
      </c>
      <c r="H154" s="171">
        <v>2.51133534268117</v>
      </c>
      <c r="I154" s="171"/>
      <c r="J154" s="171">
        <v>2.9591870595212399</v>
      </c>
      <c r="K154" s="169">
        <v>38328</v>
      </c>
      <c r="L154" s="167" t="s">
        <v>71</v>
      </c>
    </row>
    <row r="155" spans="1:12">
      <c r="A155" s="167" t="s">
        <v>5</v>
      </c>
      <c r="B155" s="173" t="s">
        <v>132</v>
      </c>
      <c r="C155" s="167" t="s">
        <v>71</v>
      </c>
      <c r="D155" s="168">
        <v>1102602.5</v>
      </c>
      <c r="E155" s="169">
        <v>993349.41075827798</v>
      </c>
      <c r="F155" s="170">
        <v>17315</v>
      </c>
      <c r="G155" s="167" t="s">
        <v>131</v>
      </c>
      <c r="H155" s="171">
        <v>2.6532931465973602</v>
      </c>
      <c r="I155" s="171"/>
      <c r="J155" s="171">
        <v>3.0362043438990001</v>
      </c>
      <c r="K155" s="169">
        <v>45941.770833333299</v>
      </c>
      <c r="L155" s="167" t="s">
        <v>71</v>
      </c>
    </row>
    <row r="156" spans="1:12">
      <c r="A156" s="167" t="s">
        <v>5</v>
      </c>
      <c r="B156" s="167" t="s">
        <v>57</v>
      </c>
      <c r="C156" s="167" t="s">
        <v>71</v>
      </c>
      <c r="D156" s="168">
        <v>2852780.5</v>
      </c>
      <c r="E156" s="169">
        <v>2802184.09980876</v>
      </c>
      <c r="F156" s="170">
        <v>42301</v>
      </c>
      <c r="G156" s="167" t="s">
        <v>131</v>
      </c>
      <c r="H156" s="171">
        <v>2.81000104410455</v>
      </c>
      <c r="I156" s="171"/>
      <c r="J156" s="171">
        <v>2.78474707027017</v>
      </c>
      <c r="K156" s="169">
        <v>118865.85416666701</v>
      </c>
      <c r="L156" s="167" t="s">
        <v>71</v>
      </c>
    </row>
    <row r="157" spans="1:12">
      <c r="A157" s="167" t="s">
        <v>5</v>
      </c>
      <c r="B157" s="167" t="s">
        <v>58</v>
      </c>
      <c r="C157" s="167" t="s">
        <v>71</v>
      </c>
      <c r="D157" s="168">
        <v>212116</v>
      </c>
      <c r="E157" s="169">
        <v>205877.28818543401</v>
      </c>
      <c r="F157" s="170">
        <v>3536</v>
      </c>
      <c r="G157" s="167" t="s">
        <v>131</v>
      </c>
      <c r="H157" s="171">
        <v>2.4994815233785799</v>
      </c>
      <c r="I157" s="171"/>
      <c r="J157" s="171">
        <v>2.8182469950309899</v>
      </c>
      <c r="K157" s="169">
        <v>8838.1666666666697</v>
      </c>
      <c r="L157" s="167" t="s">
        <v>71</v>
      </c>
    </row>
    <row r="158" spans="1:12">
      <c r="A158" s="167" t="s">
        <v>5</v>
      </c>
      <c r="B158" s="167" t="s">
        <v>59</v>
      </c>
      <c r="C158" s="167" t="s">
        <v>71</v>
      </c>
      <c r="D158" s="168">
        <v>3655412.5</v>
      </c>
      <c r="E158" s="169">
        <v>3486264.8940822398</v>
      </c>
      <c r="F158" s="170">
        <v>53909</v>
      </c>
      <c r="G158" s="167" t="s">
        <v>131</v>
      </c>
      <c r="H158" s="171">
        <v>2.8252954825106502</v>
      </c>
      <c r="I158" s="171"/>
      <c r="J158" s="171">
        <v>2.8680721532815698</v>
      </c>
      <c r="K158" s="169">
        <v>152308.85416666701</v>
      </c>
      <c r="L158" s="167" t="s">
        <v>71</v>
      </c>
    </row>
    <row r="159" spans="1:12">
      <c r="A159" s="167" t="s">
        <v>5</v>
      </c>
      <c r="B159" s="167" t="s">
        <v>60</v>
      </c>
      <c r="C159" s="167" t="s">
        <v>71</v>
      </c>
      <c r="D159" s="168">
        <v>143213.5</v>
      </c>
      <c r="E159" s="169">
        <v>194817.32595010501</v>
      </c>
      <c r="F159" s="170">
        <v>3558</v>
      </c>
      <c r="G159" s="167" t="s">
        <v>131</v>
      </c>
      <c r="H159" s="171">
        <v>1.6771301761289099</v>
      </c>
      <c r="I159" s="171"/>
      <c r="J159" s="171">
        <v>2.0108072554055698</v>
      </c>
      <c r="K159" s="169">
        <v>5967.2291666666697</v>
      </c>
      <c r="L159" s="167" t="s">
        <v>71</v>
      </c>
    </row>
    <row r="160" spans="1:12">
      <c r="A160" s="167" t="s">
        <v>5</v>
      </c>
      <c r="B160" s="167" t="s">
        <v>61</v>
      </c>
      <c r="C160" s="167" t="s">
        <v>71</v>
      </c>
      <c r="D160" s="168">
        <v>431225.5</v>
      </c>
      <c r="E160" s="169">
        <v>447262.42884907598</v>
      </c>
      <c r="F160" s="170">
        <v>8356</v>
      </c>
      <c r="G160" s="167" t="s">
        <v>131</v>
      </c>
      <c r="H160" s="171">
        <v>2.1502787418222402</v>
      </c>
      <c r="I160" s="171"/>
      <c r="J160" s="171">
        <v>2.63727901726803</v>
      </c>
      <c r="K160" s="169">
        <v>17967.729166666701</v>
      </c>
      <c r="L160" s="167" t="s">
        <v>71</v>
      </c>
    </row>
    <row r="161" spans="1:12">
      <c r="A161" s="167" t="s">
        <v>5</v>
      </c>
      <c r="B161" s="167" t="s">
        <v>133</v>
      </c>
      <c r="C161" s="167" t="s">
        <v>71</v>
      </c>
      <c r="D161" s="168">
        <v>30086742</v>
      </c>
      <c r="E161" s="169">
        <v>29651633.614041299</v>
      </c>
      <c r="F161" s="170">
        <v>458300</v>
      </c>
      <c r="G161" s="167" t="s">
        <v>131</v>
      </c>
      <c r="H161" s="171">
        <v>2.7353572987126298</v>
      </c>
      <c r="I161" s="171"/>
      <c r="J161" s="171">
        <v>2.7754959607086298</v>
      </c>
      <c r="K161" s="169">
        <v>1253614.25</v>
      </c>
      <c r="L161" s="167" t="s">
        <v>71</v>
      </c>
    </row>
    <row r="162" spans="1:12">
      <c r="A162" s="167" t="s">
        <v>5</v>
      </c>
      <c r="B162" s="167" t="s">
        <v>45</v>
      </c>
      <c r="C162" s="167" t="s">
        <v>70</v>
      </c>
      <c r="D162" s="168">
        <v>962694.5</v>
      </c>
      <c r="E162" s="169">
        <v>959743.97410115495</v>
      </c>
      <c r="F162" s="170">
        <v>13676</v>
      </c>
      <c r="G162" s="167" t="s">
        <v>131</v>
      </c>
      <c r="H162" s="171">
        <v>2.9330411548211002</v>
      </c>
      <c r="I162" s="171"/>
      <c r="J162" s="171">
        <v>2.56654344811525</v>
      </c>
      <c r="K162" s="169">
        <v>40112.270833333299</v>
      </c>
      <c r="L162" s="167" t="s">
        <v>70</v>
      </c>
    </row>
    <row r="163" spans="1:12">
      <c r="A163" s="167" t="s">
        <v>5</v>
      </c>
      <c r="B163" s="167" t="s">
        <v>46</v>
      </c>
      <c r="C163" s="167" t="s">
        <v>70</v>
      </c>
      <c r="D163" s="168">
        <v>31322</v>
      </c>
      <c r="E163" s="169">
        <v>33107.613282990002</v>
      </c>
      <c r="F163" s="170">
        <v>662</v>
      </c>
      <c r="G163" s="167" t="s">
        <v>131</v>
      </c>
      <c r="H163" s="171">
        <v>1.97142497482377</v>
      </c>
      <c r="I163" s="171"/>
      <c r="J163" s="171">
        <v>2.4206786263049498</v>
      </c>
      <c r="K163" s="169">
        <v>1305.0833333333301</v>
      </c>
      <c r="L163" s="167" t="s">
        <v>70</v>
      </c>
    </row>
    <row r="164" spans="1:12">
      <c r="A164" s="167" t="s">
        <v>5</v>
      </c>
      <c r="B164" s="167" t="s">
        <v>47</v>
      </c>
      <c r="C164" s="167" t="s">
        <v>70</v>
      </c>
      <c r="D164" s="168">
        <v>133680.5</v>
      </c>
      <c r="E164" s="169">
        <v>146012.21663097199</v>
      </c>
      <c r="F164" s="170">
        <v>1973</v>
      </c>
      <c r="G164" s="167" t="s">
        <v>131</v>
      </c>
      <c r="H164" s="171">
        <v>2.8231225713803001</v>
      </c>
      <c r="I164" s="171"/>
      <c r="J164" s="171">
        <v>2.34257978469063</v>
      </c>
      <c r="K164" s="169">
        <v>5570.0208333333303</v>
      </c>
      <c r="L164" s="167" t="s">
        <v>70</v>
      </c>
    </row>
    <row r="165" spans="1:12">
      <c r="A165" s="167" t="s">
        <v>5</v>
      </c>
      <c r="B165" s="173" t="s">
        <v>120</v>
      </c>
      <c r="C165" s="167" t="s">
        <v>70</v>
      </c>
      <c r="D165" s="168">
        <v>306559</v>
      </c>
      <c r="E165" s="169">
        <v>353735.959567727</v>
      </c>
      <c r="F165" s="170">
        <v>6241</v>
      </c>
      <c r="G165" s="167" t="s">
        <v>131</v>
      </c>
      <c r="H165" s="171">
        <v>2.0466738770496198</v>
      </c>
      <c r="I165" s="171"/>
      <c r="J165" s="171">
        <v>2.2174323740667901</v>
      </c>
      <c r="K165" s="169">
        <v>12773.291666666701</v>
      </c>
      <c r="L165" s="167" t="s">
        <v>70</v>
      </c>
    </row>
    <row r="166" spans="1:12">
      <c r="A166" s="167" t="s">
        <v>5</v>
      </c>
      <c r="B166" s="173" t="s">
        <v>48</v>
      </c>
      <c r="C166" s="167" t="s">
        <v>70</v>
      </c>
      <c r="D166" s="168">
        <v>1248040</v>
      </c>
      <c r="E166" s="169">
        <v>1210831.0941618399</v>
      </c>
      <c r="F166" s="170">
        <v>18935</v>
      </c>
      <c r="G166" s="167" t="s">
        <v>131</v>
      </c>
      <c r="H166" s="171">
        <v>2.7463251474342001</v>
      </c>
      <c r="I166" s="171"/>
      <c r="J166" s="171">
        <v>2.6373056413275702</v>
      </c>
      <c r="K166" s="169">
        <v>52001.666666666701</v>
      </c>
      <c r="L166" s="167" t="s">
        <v>70</v>
      </c>
    </row>
    <row r="167" spans="1:12">
      <c r="A167" s="167" t="s">
        <v>5</v>
      </c>
      <c r="B167" s="167" t="s">
        <v>49</v>
      </c>
      <c r="C167" s="167" t="s">
        <v>70</v>
      </c>
      <c r="D167" s="168">
        <v>63989</v>
      </c>
      <c r="E167" s="169">
        <v>67880.807709257002</v>
      </c>
      <c r="F167" s="170">
        <v>1338</v>
      </c>
      <c r="G167" s="167" t="s">
        <v>131</v>
      </c>
      <c r="H167" s="171">
        <v>1.9926818634778301</v>
      </c>
      <c r="I167" s="171"/>
      <c r="J167" s="171">
        <v>2.4119807975223702</v>
      </c>
      <c r="K167" s="169">
        <v>2666.2083333333298</v>
      </c>
      <c r="L167" s="167" t="s">
        <v>70</v>
      </c>
    </row>
    <row r="168" spans="1:12">
      <c r="A168" s="167" t="s">
        <v>5</v>
      </c>
      <c r="B168" s="167" t="s">
        <v>50</v>
      </c>
      <c r="C168" s="167" t="s">
        <v>70</v>
      </c>
      <c r="D168" s="168">
        <v>24310.5</v>
      </c>
      <c r="E168" s="169">
        <v>28103.782728092101</v>
      </c>
      <c r="F168" s="170">
        <v>469</v>
      </c>
      <c r="G168" s="167" t="s">
        <v>131</v>
      </c>
      <c r="H168" s="171">
        <v>2.1597814498933898</v>
      </c>
      <c r="I168" s="171"/>
      <c r="J168" s="171">
        <v>2.21332217908355</v>
      </c>
      <c r="K168" s="169">
        <v>1012.9375</v>
      </c>
      <c r="L168" s="167" t="s">
        <v>70</v>
      </c>
    </row>
    <row r="169" spans="1:12">
      <c r="A169" s="167" t="s">
        <v>5</v>
      </c>
      <c r="B169" s="167" t="s">
        <v>51</v>
      </c>
      <c r="C169" s="167" t="s">
        <v>70</v>
      </c>
      <c r="D169" s="168">
        <v>39077</v>
      </c>
      <c r="E169" s="169">
        <v>37638.307858551299</v>
      </c>
      <c r="F169" s="170">
        <v>689</v>
      </c>
      <c r="G169" s="167" t="s">
        <v>131</v>
      </c>
      <c r="H169" s="171">
        <v>2.3631470730527302</v>
      </c>
      <c r="I169" s="171"/>
      <c r="J169" s="171">
        <v>2.6564806005290298</v>
      </c>
      <c r="K169" s="169">
        <v>1628.2083333333301</v>
      </c>
      <c r="L169" s="167" t="s">
        <v>70</v>
      </c>
    </row>
    <row r="170" spans="1:12">
      <c r="A170" s="167" t="s">
        <v>5</v>
      </c>
      <c r="B170" s="173" t="s">
        <v>52</v>
      </c>
      <c r="C170" s="167" t="s">
        <v>70</v>
      </c>
      <c r="D170" s="168">
        <v>11446</v>
      </c>
      <c r="E170" s="169">
        <v>14769.643068613101</v>
      </c>
      <c r="F170" s="170">
        <v>386</v>
      </c>
      <c r="G170" s="167" t="s">
        <v>131</v>
      </c>
      <c r="H170" s="171">
        <v>1.2355354058721899</v>
      </c>
      <c r="I170" s="171"/>
      <c r="J170" s="171">
        <v>1.98289293588008</v>
      </c>
      <c r="K170" s="169">
        <v>476.91666666666703</v>
      </c>
      <c r="L170" s="167" t="s">
        <v>70</v>
      </c>
    </row>
    <row r="171" spans="1:12">
      <c r="A171" s="167" t="s">
        <v>5</v>
      </c>
      <c r="B171" s="173" t="s">
        <v>53</v>
      </c>
      <c r="C171" s="167" t="s">
        <v>70</v>
      </c>
      <c r="D171" s="168">
        <v>6230.5</v>
      </c>
      <c r="E171" s="169">
        <v>6361.3282750896997</v>
      </c>
      <c r="F171" s="170">
        <v>172</v>
      </c>
      <c r="G171" s="167" t="s">
        <v>131</v>
      </c>
      <c r="H171" s="171">
        <v>1.5093265503876001</v>
      </c>
      <c r="I171" s="171"/>
      <c r="J171" s="171">
        <v>2.5060551062592298</v>
      </c>
      <c r="K171" s="169">
        <v>259.60416666666703</v>
      </c>
      <c r="L171" s="167" t="s">
        <v>70</v>
      </c>
    </row>
    <row r="172" spans="1:12">
      <c r="A172" s="167" t="s">
        <v>5</v>
      </c>
      <c r="B172" s="167" t="s">
        <v>54</v>
      </c>
      <c r="C172" s="167" t="s">
        <v>70</v>
      </c>
      <c r="D172" s="168">
        <v>51860</v>
      </c>
      <c r="E172" s="169">
        <v>60072.875245092997</v>
      </c>
      <c r="F172" s="170">
        <v>1127</v>
      </c>
      <c r="G172" s="167" t="s">
        <v>131</v>
      </c>
      <c r="H172" s="171">
        <v>1.91733215025141</v>
      </c>
      <c r="I172" s="171"/>
      <c r="J172" s="171">
        <v>2.2088672573084698</v>
      </c>
      <c r="K172" s="169">
        <v>2160.8333333333298</v>
      </c>
      <c r="L172" s="167" t="s">
        <v>70</v>
      </c>
    </row>
    <row r="173" spans="1:12">
      <c r="A173" s="167" t="s">
        <v>5</v>
      </c>
      <c r="B173" s="167" t="s">
        <v>55</v>
      </c>
      <c r="C173" s="167" t="s">
        <v>70</v>
      </c>
      <c r="D173" s="168">
        <v>9402.5</v>
      </c>
      <c r="E173" s="169">
        <v>9271.5970587935008</v>
      </c>
      <c r="F173" s="170">
        <v>158</v>
      </c>
      <c r="G173" s="167" t="s">
        <v>131</v>
      </c>
      <c r="H173" s="171">
        <v>2.4795622362869199</v>
      </c>
      <c r="I173" s="171"/>
      <c r="J173" s="171">
        <v>2.5948025562820498</v>
      </c>
      <c r="K173" s="169">
        <v>391.77083333333297</v>
      </c>
      <c r="L173" s="167" t="s">
        <v>70</v>
      </c>
    </row>
    <row r="174" spans="1:12">
      <c r="A174" s="167" t="s">
        <v>5</v>
      </c>
      <c r="B174" s="167" t="s">
        <v>56</v>
      </c>
      <c r="C174" s="167" t="s">
        <v>70</v>
      </c>
      <c r="D174" s="168">
        <v>12450.5</v>
      </c>
      <c r="E174" s="169">
        <v>12840.2743682742</v>
      </c>
      <c r="F174" s="170">
        <v>267</v>
      </c>
      <c r="G174" s="167" t="s">
        <v>131</v>
      </c>
      <c r="H174" s="171">
        <v>1.94296192259675</v>
      </c>
      <c r="I174" s="171"/>
      <c r="J174" s="171">
        <v>2.4810071332537098</v>
      </c>
      <c r="K174" s="169">
        <v>518.77083333333303</v>
      </c>
      <c r="L174" s="167" t="s">
        <v>70</v>
      </c>
    </row>
    <row r="175" spans="1:12">
      <c r="A175" s="167" t="s">
        <v>5</v>
      </c>
      <c r="B175" s="173" t="s">
        <v>132</v>
      </c>
      <c r="C175" s="167" t="s">
        <v>70</v>
      </c>
      <c r="D175" s="168">
        <v>21588.5</v>
      </c>
      <c r="E175" s="169">
        <v>23705.949075932</v>
      </c>
      <c r="F175" s="170">
        <v>550</v>
      </c>
      <c r="G175" s="167" t="s">
        <v>131</v>
      </c>
      <c r="H175" s="171">
        <v>1.63549242424242</v>
      </c>
      <c r="I175" s="171"/>
      <c r="J175" s="171">
        <v>2.3301326479086999</v>
      </c>
      <c r="K175" s="169">
        <v>899.52083333333405</v>
      </c>
      <c r="L175" s="167" t="s">
        <v>70</v>
      </c>
    </row>
    <row r="176" spans="1:12">
      <c r="A176" s="167" t="s">
        <v>5</v>
      </c>
      <c r="B176" s="167" t="s">
        <v>57</v>
      </c>
      <c r="C176" s="167" t="s">
        <v>70</v>
      </c>
      <c r="D176" s="168">
        <v>123962</v>
      </c>
      <c r="E176" s="169">
        <v>117881.084440101</v>
      </c>
      <c r="F176" s="170">
        <v>2020</v>
      </c>
      <c r="G176" s="167" t="s">
        <v>131</v>
      </c>
      <c r="H176" s="171">
        <v>2.5569719471947199</v>
      </c>
      <c r="I176" s="171"/>
      <c r="J176" s="171">
        <v>2.69066714743649</v>
      </c>
      <c r="K176" s="169">
        <v>5165.0833333333303</v>
      </c>
      <c r="L176" s="167" t="s">
        <v>70</v>
      </c>
    </row>
    <row r="177" spans="1:12">
      <c r="A177" s="167" t="s">
        <v>5</v>
      </c>
      <c r="B177" s="167" t="s">
        <v>58</v>
      </c>
      <c r="C177" s="167" t="s">
        <v>70</v>
      </c>
      <c r="D177" s="168">
        <v>2846</v>
      </c>
      <c r="E177" s="169">
        <v>3367.8677894070102</v>
      </c>
      <c r="F177" s="170">
        <v>77</v>
      </c>
      <c r="G177" s="167" t="s">
        <v>131</v>
      </c>
      <c r="H177" s="171">
        <v>1.5400432900432901</v>
      </c>
      <c r="I177" s="171"/>
      <c r="J177" s="171">
        <v>2.1621976226595399</v>
      </c>
      <c r="K177" s="169">
        <v>118.583333333333</v>
      </c>
      <c r="L177" s="167" t="s">
        <v>70</v>
      </c>
    </row>
    <row r="178" spans="1:12">
      <c r="A178" s="167" t="s">
        <v>5</v>
      </c>
      <c r="B178" s="167" t="s">
        <v>59</v>
      </c>
      <c r="C178" s="167" t="s">
        <v>70</v>
      </c>
      <c r="D178" s="168">
        <v>409438</v>
      </c>
      <c r="E178" s="169">
        <v>434154.59154473903</v>
      </c>
      <c r="F178" s="170">
        <v>7411</v>
      </c>
      <c r="G178" s="167" t="s">
        <v>131</v>
      </c>
      <c r="H178" s="171">
        <v>2.3019722934376801</v>
      </c>
      <c r="I178" s="171"/>
      <c r="J178" s="171">
        <v>2.4130108393045799</v>
      </c>
      <c r="K178" s="169">
        <v>17059.916666666701</v>
      </c>
      <c r="L178" s="167" t="s">
        <v>70</v>
      </c>
    </row>
    <row r="179" spans="1:12">
      <c r="A179" s="167" t="s">
        <v>5</v>
      </c>
      <c r="B179" s="167" t="s">
        <v>60</v>
      </c>
      <c r="C179" s="167" t="s">
        <v>70</v>
      </c>
      <c r="D179" s="168">
        <v>1045.5</v>
      </c>
      <c r="E179" s="169">
        <v>1788.83379264466</v>
      </c>
      <c r="F179" s="170">
        <v>43</v>
      </c>
      <c r="G179" s="167" t="s">
        <v>131</v>
      </c>
      <c r="H179" s="171">
        <v>1.01308139534884</v>
      </c>
      <c r="I179" s="171"/>
      <c r="J179" s="171">
        <v>1.4954419894119599</v>
      </c>
      <c r="K179" s="169">
        <v>43.5625</v>
      </c>
      <c r="L179" s="167" t="s">
        <v>70</v>
      </c>
    </row>
    <row r="180" spans="1:12">
      <c r="A180" s="167" t="s">
        <v>5</v>
      </c>
      <c r="B180" s="167" t="s">
        <v>61</v>
      </c>
      <c r="C180" s="167" t="s">
        <v>70</v>
      </c>
      <c r="D180" s="168">
        <v>8273.5</v>
      </c>
      <c r="E180" s="169">
        <v>11058.5364580728</v>
      </c>
      <c r="F180" s="170">
        <v>284</v>
      </c>
      <c r="G180" s="167" t="s">
        <v>131</v>
      </c>
      <c r="H180" s="171">
        <v>1.21383509389671</v>
      </c>
      <c r="I180" s="171"/>
      <c r="J180" s="171">
        <v>1.9142874018832201</v>
      </c>
      <c r="K180" s="169">
        <v>344.72916666666703</v>
      </c>
      <c r="L180" s="167" t="s">
        <v>70</v>
      </c>
    </row>
    <row r="181" spans="1:12">
      <c r="A181" s="167" t="s">
        <v>5</v>
      </c>
      <c r="B181" s="167" t="s">
        <v>133</v>
      </c>
      <c r="C181" s="167" t="s">
        <v>70</v>
      </c>
      <c r="D181" s="168">
        <v>3468215.5</v>
      </c>
      <c r="E181" s="169">
        <v>3532326.33715735</v>
      </c>
      <c r="F181" s="170">
        <v>56478</v>
      </c>
      <c r="G181" s="167" t="s">
        <v>131</v>
      </c>
      <c r="H181" s="171">
        <v>2.5586773463413501</v>
      </c>
      <c r="I181" s="171"/>
      <c r="J181" s="171">
        <v>2.5122379941886601</v>
      </c>
      <c r="K181" s="169">
        <v>144508.97916666701</v>
      </c>
      <c r="L181" s="167" t="s">
        <v>70</v>
      </c>
    </row>
    <row r="182" spans="1:12">
      <c r="A182" s="167" t="s">
        <v>6</v>
      </c>
      <c r="B182" s="167" t="s">
        <v>45</v>
      </c>
      <c r="C182" s="167" t="s">
        <v>131</v>
      </c>
      <c r="D182" s="168">
        <v>697030</v>
      </c>
      <c r="E182" s="169">
        <v>667385.273467522</v>
      </c>
      <c r="F182" s="170">
        <v>18737</v>
      </c>
      <c r="G182" s="167" t="s">
        <v>131</v>
      </c>
      <c r="H182" s="171">
        <v>1.5500302431908299</v>
      </c>
      <c r="I182" s="171"/>
      <c r="J182" s="171">
        <v>1.45670960574663</v>
      </c>
      <c r="K182" s="169">
        <v>29042.916666666701</v>
      </c>
      <c r="L182" s="167" t="s">
        <v>131</v>
      </c>
    </row>
    <row r="183" spans="1:12">
      <c r="A183" s="167" t="s">
        <v>6</v>
      </c>
      <c r="B183" s="167" t="s">
        <v>46</v>
      </c>
      <c r="C183" s="167" t="s">
        <v>131</v>
      </c>
      <c r="D183" s="168">
        <v>153840</v>
      </c>
      <c r="E183" s="169">
        <v>153312.65615760299</v>
      </c>
      <c r="F183" s="170">
        <v>5403</v>
      </c>
      <c r="G183" s="167" t="s">
        <v>131</v>
      </c>
      <c r="H183" s="171">
        <v>1.1863779381824899</v>
      </c>
      <c r="I183" s="171"/>
      <c r="J183" s="171">
        <v>1.3995531504808401</v>
      </c>
      <c r="K183" s="169">
        <v>6410</v>
      </c>
      <c r="L183" s="167" t="s">
        <v>131</v>
      </c>
    </row>
    <row r="184" spans="1:12">
      <c r="A184" s="167" t="s">
        <v>6</v>
      </c>
      <c r="B184" s="167" t="s">
        <v>47</v>
      </c>
      <c r="C184" s="167" t="s">
        <v>131</v>
      </c>
      <c r="D184" s="168">
        <v>484018</v>
      </c>
      <c r="E184" s="169">
        <v>484293.850469294</v>
      </c>
      <c r="F184" s="170">
        <v>11995</v>
      </c>
      <c r="G184" s="167" t="s">
        <v>131</v>
      </c>
      <c r="H184" s="171">
        <v>1.6813186049743001</v>
      </c>
      <c r="I184" s="171"/>
      <c r="J184" s="171">
        <v>1.39396121799929</v>
      </c>
      <c r="K184" s="169">
        <v>20167.416666666701</v>
      </c>
      <c r="L184" s="167" t="s">
        <v>131</v>
      </c>
    </row>
    <row r="185" spans="1:12">
      <c r="A185" s="167" t="s">
        <v>6</v>
      </c>
      <c r="B185" s="173" t="s">
        <v>120</v>
      </c>
      <c r="C185" s="167" t="s">
        <v>131</v>
      </c>
      <c r="D185" s="168">
        <v>508624</v>
      </c>
      <c r="E185" s="169">
        <v>498742.36576509598</v>
      </c>
      <c r="F185" s="170">
        <v>13338</v>
      </c>
      <c r="G185" s="167" t="s">
        <v>131</v>
      </c>
      <c r="H185" s="171">
        <v>1.5888938871395</v>
      </c>
      <c r="I185" s="171"/>
      <c r="J185" s="171">
        <v>1.4223900999133201</v>
      </c>
      <c r="K185" s="169">
        <v>21192.666666666701</v>
      </c>
      <c r="L185" s="167" t="s">
        <v>131</v>
      </c>
    </row>
    <row r="186" spans="1:12">
      <c r="A186" s="167" t="s">
        <v>6</v>
      </c>
      <c r="B186" s="173" t="s">
        <v>48</v>
      </c>
      <c r="C186" s="167" t="s">
        <v>131</v>
      </c>
      <c r="D186" s="168">
        <v>297072.5</v>
      </c>
      <c r="E186" s="169">
        <v>301632.31725294999</v>
      </c>
      <c r="F186" s="170">
        <v>11368</v>
      </c>
      <c r="G186" s="167" t="s">
        <v>131</v>
      </c>
      <c r="H186" s="171">
        <v>1.0888477158104599</v>
      </c>
      <c r="I186" s="171"/>
      <c r="J186" s="171">
        <v>1.373670948008</v>
      </c>
      <c r="K186" s="169">
        <v>12378.020833333299</v>
      </c>
      <c r="L186" s="167" t="s">
        <v>131</v>
      </c>
    </row>
    <row r="187" spans="1:12">
      <c r="A187" s="167" t="s">
        <v>6</v>
      </c>
      <c r="B187" s="167" t="s">
        <v>49</v>
      </c>
      <c r="C187" s="167" t="s">
        <v>131</v>
      </c>
      <c r="D187" s="168">
        <v>132475.5</v>
      </c>
      <c r="E187" s="169">
        <v>126965.35384040599</v>
      </c>
      <c r="F187" s="170">
        <v>3817</v>
      </c>
      <c r="G187" s="167" t="s">
        <v>131</v>
      </c>
      <c r="H187" s="171">
        <v>1.44611278490962</v>
      </c>
      <c r="I187" s="171"/>
      <c r="J187" s="171">
        <v>1.4552864070337701</v>
      </c>
      <c r="K187" s="169">
        <v>5519.8125</v>
      </c>
      <c r="L187" s="167" t="s">
        <v>131</v>
      </c>
    </row>
    <row r="188" spans="1:12">
      <c r="A188" s="167" t="s">
        <v>6</v>
      </c>
      <c r="B188" s="167" t="s">
        <v>50</v>
      </c>
      <c r="C188" s="167" t="s">
        <v>131</v>
      </c>
      <c r="D188" s="168">
        <v>80757.5</v>
      </c>
      <c r="E188" s="169">
        <v>89646.281861410695</v>
      </c>
      <c r="F188" s="170">
        <v>3111</v>
      </c>
      <c r="G188" s="167" t="s">
        <v>131</v>
      </c>
      <c r="H188" s="171">
        <v>1.0816122897246301</v>
      </c>
      <c r="I188" s="171"/>
      <c r="J188" s="171">
        <v>1.2564601451216899</v>
      </c>
      <c r="K188" s="169">
        <v>3364.8958333333298</v>
      </c>
      <c r="L188" s="167" t="s">
        <v>131</v>
      </c>
    </row>
    <row r="189" spans="1:12">
      <c r="A189" s="167" t="s">
        <v>6</v>
      </c>
      <c r="B189" s="167" t="s">
        <v>51</v>
      </c>
      <c r="C189" s="167" t="s">
        <v>131</v>
      </c>
      <c r="D189" s="168">
        <v>157176</v>
      </c>
      <c r="E189" s="169">
        <v>137001.242018677</v>
      </c>
      <c r="F189" s="170">
        <v>4282</v>
      </c>
      <c r="G189" s="167" t="s">
        <v>131</v>
      </c>
      <c r="H189" s="171">
        <v>1.5294255021018199</v>
      </c>
      <c r="I189" s="171"/>
      <c r="J189" s="171">
        <v>1.6001469226838201</v>
      </c>
      <c r="K189" s="169">
        <v>6549</v>
      </c>
      <c r="L189" s="167" t="s">
        <v>131</v>
      </c>
    </row>
    <row r="190" spans="1:12">
      <c r="A190" s="167" t="s">
        <v>6</v>
      </c>
      <c r="B190" s="173" t="s">
        <v>52</v>
      </c>
      <c r="C190" s="167" t="s">
        <v>131</v>
      </c>
      <c r="D190" s="168">
        <v>96144</v>
      </c>
      <c r="E190" s="169">
        <v>106703.673054664</v>
      </c>
      <c r="F190" s="170">
        <v>3654</v>
      </c>
      <c r="G190" s="167" t="s">
        <v>131</v>
      </c>
      <c r="H190" s="171">
        <v>1.0963327859879599</v>
      </c>
      <c r="I190" s="171"/>
      <c r="J190" s="171">
        <v>1.25672701286543</v>
      </c>
      <c r="K190" s="169">
        <v>4006</v>
      </c>
      <c r="L190" s="167" t="s">
        <v>131</v>
      </c>
    </row>
    <row r="191" spans="1:12">
      <c r="A191" s="167" t="s">
        <v>6</v>
      </c>
      <c r="B191" s="173" t="s">
        <v>53</v>
      </c>
      <c r="C191" s="167" t="s">
        <v>131</v>
      </c>
      <c r="D191" s="168">
        <v>51331</v>
      </c>
      <c r="E191" s="169">
        <v>61612.585976795497</v>
      </c>
      <c r="F191" s="170">
        <v>2317</v>
      </c>
      <c r="G191" s="167" t="s">
        <v>131</v>
      </c>
      <c r="H191" s="171">
        <v>0.92308660624370997</v>
      </c>
      <c r="I191" s="171"/>
      <c r="J191" s="171">
        <v>1.16200613421761</v>
      </c>
      <c r="K191" s="169">
        <v>2138.7916666666702</v>
      </c>
      <c r="L191" s="167" t="s">
        <v>131</v>
      </c>
    </row>
    <row r="192" spans="1:12">
      <c r="A192" s="167" t="s">
        <v>6</v>
      </c>
      <c r="B192" s="167" t="s">
        <v>54</v>
      </c>
      <c r="C192" s="167" t="s">
        <v>131</v>
      </c>
      <c r="D192" s="168">
        <v>265470</v>
      </c>
      <c r="E192" s="169">
        <v>285843.11980186601</v>
      </c>
      <c r="F192" s="170">
        <v>7966</v>
      </c>
      <c r="G192" s="167" t="s">
        <v>131</v>
      </c>
      <c r="H192" s="171">
        <v>1.38855761988451</v>
      </c>
      <c r="I192" s="171"/>
      <c r="J192" s="171">
        <v>1.29534615232725</v>
      </c>
      <c r="K192" s="169">
        <v>11061.25</v>
      </c>
      <c r="L192" s="167" t="s">
        <v>131</v>
      </c>
    </row>
    <row r="193" spans="1:12">
      <c r="A193" s="167" t="s">
        <v>6</v>
      </c>
      <c r="B193" s="167" t="s">
        <v>55</v>
      </c>
      <c r="C193" s="167" t="s">
        <v>131</v>
      </c>
      <c r="D193" s="168">
        <v>36936.5</v>
      </c>
      <c r="E193" s="169">
        <v>34462.481894773999</v>
      </c>
      <c r="F193" s="170">
        <v>1378</v>
      </c>
      <c r="G193" s="167" t="s">
        <v>131</v>
      </c>
      <c r="H193" s="171">
        <v>1.1168511127237499</v>
      </c>
      <c r="I193" s="171"/>
      <c r="J193" s="171">
        <v>1.49488341091638</v>
      </c>
      <c r="K193" s="169">
        <v>1539.0208333333301</v>
      </c>
      <c r="L193" s="167" t="s">
        <v>131</v>
      </c>
    </row>
    <row r="194" spans="1:12">
      <c r="A194" s="167" t="s">
        <v>6</v>
      </c>
      <c r="B194" s="167" t="s">
        <v>56</v>
      </c>
      <c r="C194" s="167" t="s">
        <v>131</v>
      </c>
      <c r="D194" s="168">
        <v>96234</v>
      </c>
      <c r="E194" s="169">
        <v>95665.432308936099</v>
      </c>
      <c r="F194" s="170">
        <v>2975</v>
      </c>
      <c r="G194" s="167" t="s">
        <v>131</v>
      </c>
      <c r="H194" s="171">
        <v>1.3478151260504201</v>
      </c>
      <c r="I194" s="171"/>
      <c r="J194" s="171">
        <v>1.4030451028102</v>
      </c>
      <c r="K194" s="169">
        <v>4009.75</v>
      </c>
      <c r="L194" s="167" t="s">
        <v>131</v>
      </c>
    </row>
    <row r="195" spans="1:12">
      <c r="A195" s="167" t="s">
        <v>6</v>
      </c>
      <c r="B195" s="173" t="s">
        <v>132</v>
      </c>
      <c r="C195" s="167" t="s">
        <v>131</v>
      </c>
      <c r="D195" s="168">
        <v>147499</v>
      </c>
      <c r="E195" s="169">
        <v>144232.83053129201</v>
      </c>
      <c r="F195" s="170">
        <v>5503</v>
      </c>
      <c r="G195" s="167" t="s">
        <v>131</v>
      </c>
      <c r="H195" s="171">
        <v>1.1168074989399699</v>
      </c>
      <c r="I195" s="171"/>
      <c r="J195" s="171">
        <v>1.42634006784635</v>
      </c>
      <c r="K195" s="169">
        <v>6145.7916666666697</v>
      </c>
      <c r="L195" s="167" t="s">
        <v>131</v>
      </c>
    </row>
    <row r="196" spans="1:12">
      <c r="A196" s="167" t="s">
        <v>6</v>
      </c>
      <c r="B196" s="167" t="s">
        <v>57</v>
      </c>
      <c r="C196" s="167" t="s">
        <v>131</v>
      </c>
      <c r="D196" s="168">
        <v>380405</v>
      </c>
      <c r="E196" s="169">
        <v>363571.78142501402</v>
      </c>
      <c r="F196" s="170">
        <v>10805</v>
      </c>
      <c r="G196" s="167" t="s">
        <v>131</v>
      </c>
      <c r="H196" s="171">
        <v>1.46693274718495</v>
      </c>
      <c r="I196" s="171"/>
      <c r="J196" s="171">
        <v>1.4593322541595199</v>
      </c>
      <c r="K196" s="169">
        <v>15850.208333333299</v>
      </c>
      <c r="L196" s="167" t="s">
        <v>131</v>
      </c>
    </row>
    <row r="197" spans="1:12">
      <c r="A197" s="167" t="s">
        <v>6</v>
      </c>
      <c r="B197" s="167" t="s">
        <v>58</v>
      </c>
      <c r="C197" s="167" t="s">
        <v>131</v>
      </c>
      <c r="D197" s="168">
        <v>21099</v>
      </c>
      <c r="E197" s="169">
        <v>23993.603476692999</v>
      </c>
      <c r="F197" s="170">
        <v>1096</v>
      </c>
      <c r="G197" s="167" t="s">
        <v>131</v>
      </c>
      <c r="H197" s="171">
        <v>0.80212135036496002</v>
      </c>
      <c r="I197" s="171"/>
      <c r="J197" s="171">
        <v>1.22649145745429</v>
      </c>
      <c r="K197" s="169">
        <v>879.125</v>
      </c>
      <c r="L197" s="167" t="s">
        <v>131</v>
      </c>
    </row>
    <row r="198" spans="1:12">
      <c r="A198" s="167" t="s">
        <v>6</v>
      </c>
      <c r="B198" s="167" t="s">
        <v>59</v>
      </c>
      <c r="C198" s="167" t="s">
        <v>131</v>
      </c>
      <c r="D198" s="168">
        <v>385471</v>
      </c>
      <c r="E198" s="169">
        <v>417880.38202196697</v>
      </c>
      <c r="F198" s="170">
        <v>10812</v>
      </c>
      <c r="G198" s="167" t="s">
        <v>131</v>
      </c>
      <c r="H198" s="171">
        <v>1.4855060734985801</v>
      </c>
      <c r="I198" s="171"/>
      <c r="J198" s="171">
        <v>1.2865831530890699</v>
      </c>
      <c r="K198" s="169">
        <v>16061.291666666701</v>
      </c>
      <c r="L198" s="167" t="s">
        <v>131</v>
      </c>
    </row>
    <row r="199" spans="1:12">
      <c r="A199" s="167" t="s">
        <v>6</v>
      </c>
      <c r="B199" s="167" t="s">
        <v>60</v>
      </c>
      <c r="C199" s="167" t="s">
        <v>131</v>
      </c>
      <c r="D199" s="168">
        <v>14735.5</v>
      </c>
      <c r="E199" s="169">
        <v>18920.2794619657</v>
      </c>
      <c r="F199" s="170">
        <v>896</v>
      </c>
      <c r="G199" s="167" t="s">
        <v>131</v>
      </c>
      <c r="H199" s="171">
        <v>0.68524460565475998</v>
      </c>
      <c r="I199" s="171"/>
      <c r="J199" s="171">
        <v>1.08626419014371</v>
      </c>
      <c r="K199" s="169">
        <v>613.97916666666697</v>
      </c>
      <c r="L199" s="167" t="s">
        <v>131</v>
      </c>
    </row>
    <row r="200" spans="1:12">
      <c r="A200" s="167" t="s">
        <v>6</v>
      </c>
      <c r="B200" s="167" t="s">
        <v>61</v>
      </c>
      <c r="C200" s="167" t="s">
        <v>131</v>
      </c>
      <c r="D200" s="168">
        <v>56270</v>
      </c>
      <c r="E200" s="169">
        <v>50722.989213063302</v>
      </c>
      <c r="F200" s="170">
        <v>1912</v>
      </c>
      <c r="G200" s="167" t="s">
        <v>131</v>
      </c>
      <c r="H200" s="171">
        <v>1.2262465132496501</v>
      </c>
      <c r="I200" s="171"/>
      <c r="J200" s="171">
        <v>1.5472846194360399</v>
      </c>
      <c r="K200" s="169">
        <v>2344.5833333333298</v>
      </c>
      <c r="L200" s="167" t="s">
        <v>131</v>
      </c>
    </row>
    <row r="201" spans="1:12">
      <c r="A201" s="167" t="s">
        <v>6</v>
      </c>
      <c r="B201" s="167" t="s">
        <v>133</v>
      </c>
      <c r="C201" s="167" t="s">
        <v>131</v>
      </c>
      <c r="D201" s="168">
        <v>4062588.5</v>
      </c>
      <c r="E201" s="169">
        <v>4062588.4999999902</v>
      </c>
      <c r="F201" s="170">
        <v>121365</v>
      </c>
      <c r="G201" s="167" t="s">
        <v>131</v>
      </c>
      <c r="H201" s="171">
        <v>1.3947556612971901</v>
      </c>
      <c r="I201" s="171"/>
      <c r="J201" s="171">
        <v>1.3947556612971901</v>
      </c>
      <c r="K201" s="169">
        <v>169274.52083333299</v>
      </c>
      <c r="L201" s="167" t="s">
        <v>131</v>
      </c>
    </row>
    <row r="202" spans="1:12">
      <c r="A202" s="167" t="s">
        <v>6</v>
      </c>
      <c r="B202" s="167" t="s">
        <v>45</v>
      </c>
      <c r="C202" s="167" t="s">
        <v>131</v>
      </c>
      <c r="D202" s="168">
        <v>94036.5</v>
      </c>
      <c r="E202" s="169">
        <v>92997.768673973304</v>
      </c>
      <c r="F202" s="170">
        <v>2752</v>
      </c>
      <c r="G202" s="167" t="s">
        <v>110</v>
      </c>
      <c r="H202" s="171">
        <v>1.4237599927325599</v>
      </c>
      <c r="I202" s="171"/>
      <c r="J202" s="171">
        <v>1.4124591786862299</v>
      </c>
      <c r="K202" s="169">
        <v>3918.1875</v>
      </c>
      <c r="L202" s="167" t="s">
        <v>131</v>
      </c>
    </row>
    <row r="203" spans="1:12">
      <c r="A203" s="167" t="s">
        <v>6</v>
      </c>
      <c r="B203" s="167" t="s">
        <v>46</v>
      </c>
      <c r="C203" s="167" t="s">
        <v>131</v>
      </c>
      <c r="D203" s="168">
        <v>19935.5</v>
      </c>
      <c r="E203" s="169">
        <v>20665.644899634</v>
      </c>
      <c r="F203" s="170">
        <v>644</v>
      </c>
      <c r="G203" s="167" t="s">
        <v>110</v>
      </c>
      <c r="H203" s="171">
        <v>1.28982272256729</v>
      </c>
      <c r="I203" s="171"/>
      <c r="J203" s="171">
        <v>1.34750426124927</v>
      </c>
      <c r="K203" s="169">
        <v>830.64583333333405</v>
      </c>
      <c r="L203" s="167" t="s">
        <v>131</v>
      </c>
    </row>
    <row r="204" spans="1:12">
      <c r="A204" s="167" t="s">
        <v>6</v>
      </c>
      <c r="B204" s="167" t="s">
        <v>47</v>
      </c>
      <c r="C204" s="167" t="s">
        <v>131</v>
      </c>
      <c r="D204" s="168">
        <v>131365.5</v>
      </c>
      <c r="E204" s="169">
        <v>133328.95407374299</v>
      </c>
      <c r="F204" s="170">
        <v>3269</v>
      </c>
      <c r="G204" s="167" t="s">
        <v>110</v>
      </c>
      <c r="H204" s="171">
        <v>1.6743843683083499</v>
      </c>
      <c r="I204" s="171"/>
      <c r="J204" s="171">
        <v>1.3762864310642799</v>
      </c>
      <c r="K204" s="169">
        <v>5473.5625</v>
      </c>
      <c r="L204" s="167" t="s">
        <v>131</v>
      </c>
    </row>
    <row r="205" spans="1:12">
      <c r="A205" s="167" t="s">
        <v>6</v>
      </c>
      <c r="B205" s="173" t="s">
        <v>120</v>
      </c>
      <c r="C205" s="167" t="s">
        <v>131</v>
      </c>
      <c r="D205" s="168">
        <v>116759</v>
      </c>
      <c r="E205" s="169">
        <v>120920.864809622</v>
      </c>
      <c r="F205" s="170">
        <v>3161</v>
      </c>
      <c r="G205" s="167" t="s">
        <v>110</v>
      </c>
      <c r="H205" s="171">
        <v>1.5390567331013401</v>
      </c>
      <c r="I205" s="171"/>
      <c r="J205" s="171">
        <v>1.34877994378932</v>
      </c>
      <c r="K205" s="169">
        <v>4864.9583333333303</v>
      </c>
      <c r="L205" s="167" t="s">
        <v>131</v>
      </c>
    </row>
    <row r="206" spans="1:12">
      <c r="A206" s="167" t="s">
        <v>6</v>
      </c>
      <c r="B206" s="173" t="s">
        <v>48</v>
      </c>
      <c r="C206" s="167" t="s">
        <v>131</v>
      </c>
      <c r="D206" s="168">
        <v>36790</v>
      </c>
      <c r="E206" s="169">
        <v>38085.473692164102</v>
      </c>
      <c r="F206" s="170">
        <v>1417</v>
      </c>
      <c r="G206" s="167" t="s">
        <v>110</v>
      </c>
      <c r="H206" s="171">
        <v>1.0818042813455699</v>
      </c>
      <c r="I206" s="171"/>
      <c r="J206" s="171">
        <v>1.34934313385243</v>
      </c>
      <c r="K206" s="169">
        <v>1532.9166666666699</v>
      </c>
      <c r="L206" s="167" t="s">
        <v>131</v>
      </c>
    </row>
    <row r="207" spans="1:12">
      <c r="A207" s="167" t="s">
        <v>6</v>
      </c>
      <c r="B207" s="167" t="s">
        <v>49</v>
      </c>
      <c r="C207" s="167" t="s">
        <v>131</v>
      </c>
      <c r="D207" s="168">
        <v>17840</v>
      </c>
      <c r="E207" s="169">
        <v>18044.566981509499</v>
      </c>
      <c r="F207" s="170">
        <v>529</v>
      </c>
      <c r="G207" s="167" t="s">
        <v>110</v>
      </c>
      <c r="H207" s="171">
        <v>1.40516698172653</v>
      </c>
      <c r="I207" s="171"/>
      <c r="J207" s="171">
        <v>1.3810212543378799</v>
      </c>
      <c r="K207" s="169">
        <v>743.33333333333303</v>
      </c>
      <c r="L207" s="167" t="s">
        <v>131</v>
      </c>
    </row>
    <row r="208" spans="1:12">
      <c r="A208" s="167" t="s">
        <v>6</v>
      </c>
      <c r="B208" s="167" t="s">
        <v>50</v>
      </c>
      <c r="C208" s="167" t="s">
        <v>131</v>
      </c>
      <c r="D208" s="168">
        <v>5668.5</v>
      </c>
      <c r="E208" s="169">
        <v>6718.4318068350003</v>
      </c>
      <c r="F208" s="170">
        <v>242</v>
      </c>
      <c r="G208" s="167" t="s">
        <v>110</v>
      </c>
      <c r="H208" s="171">
        <v>0.97598140495868002</v>
      </c>
      <c r="I208" s="171"/>
      <c r="J208" s="171">
        <v>1.17856140471601</v>
      </c>
      <c r="K208" s="169">
        <v>236.1875</v>
      </c>
      <c r="L208" s="167" t="s">
        <v>131</v>
      </c>
    </row>
    <row r="209" spans="1:12">
      <c r="A209" s="167" t="s">
        <v>6</v>
      </c>
      <c r="B209" s="167" t="s">
        <v>51</v>
      </c>
      <c r="C209" s="167" t="s">
        <v>131</v>
      </c>
      <c r="D209" s="168">
        <v>13188.5</v>
      </c>
      <c r="E209" s="169">
        <v>10875.7653444063</v>
      </c>
      <c r="F209" s="170">
        <v>333</v>
      </c>
      <c r="G209" s="167" t="s">
        <v>110</v>
      </c>
      <c r="H209" s="171">
        <v>1.65021271271271</v>
      </c>
      <c r="I209" s="171"/>
      <c r="J209" s="171">
        <v>1.6938991582223799</v>
      </c>
      <c r="K209" s="169">
        <v>549.52083333333303</v>
      </c>
      <c r="L209" s="167" t="s">
        <v>131</v>
      </c>
    </row>
    <row r="210" spans="1:12">
      <c r="A210" s="167" t="s">
        <v>6</v>
      </c>
      <c r="B210" s="173" t="s">
        <v>52</v>
      </c>
      <c r="C210" s="167" t="s">
        <v>131</v>
      </c>
      <c r="D210" s="168">
        <v>17485.5</v>
      </c>
      <c r="E210" s="169">
        <v>20254.0312685891</v>
      </c>
      <c r="F210" s="170">
        <v>671</v>
      </c>
      <c r="G210" s="167" t="s">
        <v>110</v>
      </c>
      <c r="H210" s="171">
        <v>1.08578614008942</v>
      </c>
      <c r="I210" s="171"/>
      <c r="J210" s="171">
        <v>1.20592016293782</v>
      </c>
      <c r="K210" s="169">
        <v>728.5625</v>
      </c>
      <c r="L210" s="167" t="s">
        <v>131</v>
      </c>
    </row>
    <row r="211" spans="1:12">
      <c r="A211" s="167" t="s">
        <v>6</v>
      </c>
      <c r="B211" s="173" t="s">
        <v>53</v>
      </c>
      <c r="C211" s="167" t="s">
        <v>131</v>
      </c>
      <c r="D211" s="168">
        <v>5361.5</v>
      </c>
      <c r="E211" s="169">
        <v>6673.4750557233001</v>
      </c>
      <c r="F211" s="170">
        <v>267</v>
      </c>
      <c r="G211" s="167" t="s">
        <v>110</v>
      </c>
      <c r="H211" s="171">
        <v>0.83668851435705005</v>
      </c>
      <c r="I211" s="171"/>
      <c r="J211" s="171">
        <v>1.12224129675745</v>
      </c>
      <c r="K211" s="169">
        <v>223.395833333333</v>
      </c>
      <c r="L211" s="167" t="s">
        <v>131</v>
      </c>
    </row>
    <row r="212" spans="1:12">
      <c r="A212" s="167" t="s">
        <v>6</v>
      </c>
      <c r="B212" s="167" t="s">
        <v>54</v>
      </c>
      <c r="C212" s="167" t="s">
        <v>131</v>
      </c>
      <c r="D212" s="168">
        <v>49433.5</v>
      </c>
      <c r="E212" s="169">
        <v>57082.851005245</v>
      </c>
      <c r="F212" s="170">
        <v>1591</v>
      </c>
      <c r="G212" s="167" t="s">
        <v>110</v>
      </c>
      <c r="H212" s="171">
        <v>1.2946129268803701</v>
      </c>
      <c r="I212" s="171"/>
      <c r="J212" s="171">
        <v>1.20967214945694</v>
      </c>
      <c r="K212" s="169">
        <v>2059.7291666666702</v>
      </c>
      <c r="L212" s="167" t="s">
        <v>131</v>
      </c>
    </row>
    <row r="213" spans="1:12">
      <c r="A213" s="167" t="s">
        <v>6</v>
      </c>
      <c r="B213" s="167" t="s">
        <v>55</v>
      </c>
      <c r="C213" s="167" t="s">
        <v>131</v>
      </c>
      <c r="D213" s="168">
        <v>1151</v>
      </c>
      <c r="E213" s="169">
        <v>1291.2744422043299</v>
      </c>
      <c r="F213" s="170">
        <v>58</v>
      </c>
      <c r="G213" s="167" t="s">
        <v>110</v>
      </c>
      <c r="H213" s="171">
        <v>0.82686781609195004</v>
      </c>
      <c r="I213" s="171"/>
      <c r="J213" s="171">
        <v>1.24511293703199</v>
      </c>
      <c r="K213" s="169">
        <v>47.9583333333333</v>
      </c>
      <c r="L213" s="167" t="s">
        <v>131</v>
      </c>
    </row>
    <row r="214" spans="1:12">
      <c r="A214" s="167" t="s">
        <v>6</v>
      </c>
      <c r="B214" s="167" t="s">
        <v>56</v>
      </c>
      <c r="C214" s="167" t="s">
        <v>131</v>
      </c>
      <c r="D214" s="168">
        <v>8647</v>
      </c>
      <c r="E214" s="169">
        <v>9511.5486870857803</v>
      </c>
      <c r="F214" s="170">
        <v>298</v>
      </c>
      <c r="G214" s="167" t="s">
        <v>110</v>
      </c>
      <c r="H214" s="171">
        <v>1.2090324384787501</v>
      </c>
      <c r="I214" s="171"/>
      <c r="J214" s="171">
        <v>1.26989028543726</v>
      </c>
      <c r="K214" s="169">
        <v>360.29166666666703</v>
      </c>
      <c r="L214" s="167" t="s">
        <v>131</v>
      </c>
    </row>
    <row r="215" spans="1:12">
      <c r="A215" s="167" t="s">
        <v>6</v>
      </c>
      <c r="B215" s="173" t="s">
        <v>132</v>
      </c>
      <c r="C215" s="167" t="s">
        <v>131</v>
      </c>
      <c r="D215" s="168">
        <v>1417.5</v>
      </c>
      <c r="E215" s="169">
        <v>1342.90318161255</v>
      </c>
      <c r="F215" s="170">
        <v>57</v>
      </c>
      <c r="G215" s="167" t="s">
        <v>110</v>
      </c>
      <c r="H215" s="171">
        <v>1.0361842105263199</v>
      </c>
      <c r="I215" s="171"/>
      <c r="J215" s="171">
        <v>1.4744509920439901</v>
      </c>
      <c r="K215" s="169">
        <v>59.0625</v>
      </c>
      <c r="L215" s="167" t="s">
        <v>131</v>
      </c>
    </row>
    <row r="216" spans="1:12">
      <c r="A216" s="167" t="s">
        <v>6</v>
      </c>
      <c r="B216" s="167" t="s">
        <v>57</v>
      </c>
      <c r="C216" s="167" t="s">
        <v>131</v>
      </c>
      <c r="D216" s="168">
        <v>34444.5</v>
      </c>
      <c r="E216" s="169">
        <v>35800.864204325298</v>
      </c>
      <c r="F216" s="170">
        <v>1067</v>
      </c>
      <c r="G216" s="167" t="s">
        <v>110</v>
      </c>
      <c r="H216" s="171">
        <v>1.3450679475164</v>
      </c>
      <c r="I216" s="171"/>
      <c r="J216" s="171">
        <v>1.34393527042892</v>
      </c>
      <c r="K216" s="169">
        <v>1435.1875</v>
      </c>
      <c r="L216" s="167" t="s">
        <v>131</v>
      </c>
    </row>
    <row r="217" spans="1:12">
      <c r="A217" s="167" t="s">
        <v>6</v>
      </c>
      <c r="B217" s="167" t="s">
        <v>58</v>
      </c>
      <c r="C217" s="167" t="s">
        <v>131</v>
      </c>
      <c r="D217" s="168">
        <v>2630</v>
      </c>
      <c r="E217" s="169">
        <v>3593.3748549534898</v>
      </c>
      <c r="F217" s="170">
        <v>155</v>
      </c>
      <c r="G217" s="167" t="s">
        <v>110</v>
      </c>
      <c r="H217" s="171">
        <v>0.70698924731182999</v>
      </c>
      <c r="I217" s="171"/>
      <c r="J217" s="171">
        <v>1.02236318254071</v>
      </c>
      <c r="K217" s="169">
        <v>109.583333333333</v>
      </c>
      <c r="L217" s="167" t="s">
        <v>131</v>
      </c>
    </row>
    <row r="218" spans="1:12">
      <c r="A218" s="167" t="s">
        <v>6</v>
      </c>
      <c r="B218" s="167" t="s">
        <v>59</v>
      </c>
      <c r="C218" s="167" t="s">
        <v>131</v>
      </c>
      <c r="D218" s="168">
        <v>85737</v>
      </c>
      <c r="E218" s="169">
        <v>98698.008505086895</v>
      </c>
      <c r="F218" s="170">
        <v>2637</v>
      </c>
      <c r="G218" s="167" t="s">
        <v>110</v>
      </c>
      <c r="H218" s="171">
        <v>1.35471179370497</v>
      </c>
      <c r="I218" s="171"/>
      <c r="J218" s="171">
        <v>1.2134220166874301</v>
      </c>
      <c r="K218" s="169">
        <v>3572.375</v>
      </c>
      <c r="L218" s="167" t="s">
        <v>131</v>
      </c>
    </row>
    <row r="219" spans="1:12">
      <c r="A219" s="167" t="s">
        <v>6</v>
      </c>
      <c r="B219" s="167" t="s">
        <v>60</v>
      </c>
      <c r="C219" s="167" t="s">
        <v>131</v>
      </c>
      <c r="D219" s="168">
        <v>546.5</v>
      </c>
      <c r="E219" s="169">
        <v>735.61142970807896</v>
      </c>
      <c r="F219" s="170">
        <v>34</v>
      </c>
      <c r="G219" s="167" t="s">
        <v>110</v>
      </c>
      <c r="H219" s="171">
        <v>0.66973039215686003</v>
      </c>
      <c r="I219" s="171"/>
      <c r="J219" s="171">
        <v>1.0377522291213901</v>
      </c>
      <c r="K219" s="169">
        <v>22.7708333333333</v>
      </c>
      <c r="L219" s="167" t="s">
        <v>131</v>
      </c>
    </row>
    <row r="220" spans="1:12">
      <c r="A220" s="167" t="s">
        <v>6</v>
      </c>
      <c r="B220" s="167" t="s">
        <v>61</v>
      </c>
      <c r="C220" s="167" t="s">
        <v>131</v>
      </c>
      <c r="D220" s="168">
        <v>4989</v>
      </c>
      <c r="E220" s="169">
        <v>3854.1372088610901</v>
      </c>
      <c r="F220" s="170">
        <v>130</v>
      </c>
      <c r="G220" s="167" t="s">
        <v>110</v>
      </c>
      <c r="H220" s="171">
        <v>1.5990384615384601</v>
      </c>
      <c r="I220" s="171"/>
      <c r="J220" s="171">
        <v>1.8081660449207799</v>
      </c>
      <c r="K220" s="169">
        <v>207.875</v>
      </c>
      <c r="L220" s="167" t="s">
        <v>131</v>
      </c>
    </row>
    <row r="221" spans="1:12">
      <c r="A221" s="167" t="s">
        <v>6</v>
      </c>
      <c r="B221" s="167" t="s">
        <v>133</v>
      </c>
      <c r="C221" s="167" t="s">
        <v>131</v>
      </c>
      <c r="D221" s="168">
        <v>647426.5</v>
      </c>
      <c r="E221" s="169">
        <v>680475.55012528202</v>
      </c>
      <c r="F221" s="170">
        <v>19312</v>
      </c>
      <c r="G221" s="167" t="s">
        <v>110</v>
      </c>
      <c r="H221" s="171">
        <v>1.39685709230875</v>
      </c>
      <c r="I221" s="171"/>
      <c r="J221" s="171">
        <v>1.32901512494774</v>
      </c>
      <c r="K221" s="169">
        <v>26976.104166666701</v>
      </c>
      <c r="L221" s="167" t="s">
        <v>131</v>
      </c>
    </row>
    <row r="222" spans="1:12">
      <c r="A222" s="167" t="s">
        <v>6</v>
      </c>
      <c r="B222" s="167" t="s">
        <v>45</v>
      </c>
      <c r="C222" s="167" t="s">
        <v>131</v>
      </c>
      <c r="D222" s="168">
        <v>157619.5</v>
      </c>
      <c r="E222" s="169">
        <v>147207.883459465</v>
      </c>
      <c r="F222" s="170">
        <v>4082</v>
      </c>
      <c r="G222" s="167" t="s">
        <v>111</v>
      </c>
      <c r="H222" s="171">
        <v>1.6088875959497</v>
      </c>
      <c r="I222" s="171"/>
      <c r="J222" s="171">
        <v>1.5428995860172801</v>
      </c>
      <c r="K222" s="169">
        <v>6567.4791666666697</v>
      </c>
      <c r="L222" s="167" t="s">
        <v>131</v>
      </c>
    </row>
    <row r="223" spans="1:12">
      <c r="A223" s="167" t="s">
        <v>6</v>
      </c>
      <c r="B223" s="167" t="s">
        <v>46</v>
      </c>
      <c r="C223" s="167" t="s">
        <v>131</v>
      </c>
      <c r="D223" s="168">
        <v>33507.5</v>
      </c>
      <c r="E223" s="169">
        <v>34913.942847687998</v>
      </c>
      <c r="F223" s="170">
        <v>1146</v>
      </c>
      <c r="G223" s="167" t="s">
        <v>111</v>
      </c>
      <c r="H223" s="171">
        <v>1.2182773414776</v>
      </c>
      <c r="I223" s="171"/>
      <c r="J223" s="171">
        <v>1.3829354681271899</v>
      </c>
      <c r="K223" s="169">
        <v>1396.1458333333301</v>
      </c>
      <c r="L223" s="167" t="s">
        <v>131</v>
      </c>
    </row>
    <row r="224" spans="1:12">
      <c r="A224" s="167" t="s">
        <v>6</v>
      </c>
      <c r="B224" s="167" t="s">
        <v>47</v>
      </c>
      <c r="C224" s="167" t="s">
        <v>131</v>
      </c>
      <c r="D224" s="168">
        <v>115267</v>
      </c>
      <c r="E224" s="169">
        <v>117238.101352552</v>
      </c>
      <c r="F224" s="170">
        <v>2809</v>
      </c>
      <c r="G224" s="167" t="s">
        <v>111</v>
      </c>
      <c r="H224" s="171">
        <v>1.7097869941853601</v>
      </c>
      <c r="I224" s="171"/>
      <c r="J224" s="171">
        <v>1.41675579957472</v>
      </c>
      <c r="K224" s="169">
        <v>4802.7916666666697</v>
      </c>
      <c r="L224" s="167" t="s">
        <v>131</v>
      </c>
    </row>
    <row r="225" spans="1:12">
      <c r="A225" s="167" t="s">
        <v>6</v>
      </c>
      <c r="B225" s="173" t="s">
        <v>120</v>
      </c>
      <c r="C225" s="167" t="s">
        <v>131</v>
      </c>
      <c r="D225" s="168">
        <v>98448.5</v>
      </c>
      <c r="E225" s="169">
        <v>95869.567220853205</v>
      </c>
      <c r="F225" s="170">
        <v>2536</v>
      </c>
      <c r="G225" s="167" t="s">
        <v>111</v>
      </c>
      <c r="H225" s="171">
        <v>1.61751610147214</v>
      </c>
      <c r="I225" s="171"/>
      <c r="J225" s="171">
        <v>1.47974582083589</v>
      </c>
      <c r="K225" s="169">
        <v>4102.0208333333303</v>
      </c>
      <c r="L225" s="167" t="s">
        <v>131</v>
      </c>
    </row>
    <row r="226" spans="1:12">
      <c r="A226" s="167" t="s">
        <v>6</v>
      </c>
      <c r="B226" s="173" t="s">
        <v>48</v>
      </c>
      <c r="C226" s="167" t="s">
        <v>131</v>
      </c>
      <c r="D226" s="168">
        <v>51789</v>
      </c>
      <c r="E226" s="169">
        <v>54132.539921214098</v>
      </c>
      <c r="F226" s="170">
        <v>2055</v>
      </c>
      <c r="G226" s="167" t="s">
        <v>111</v>
      </c>
      <c r="H226" s="171">
        <v>1.05006082725061</v>
      </c>
      <c r="I226" s="171"/>
      <c r="J226" s="171">
        <v>1.3785988310827799</v>
      </c>
      <c r="K226" s="169">
        <v>2157.875</v>
      </c>
      <c r="L226" s="167" t="s">
        <v>131</v>
      </c>
    </row>
    <row r="227" spans="1:12">
      <c r="A227" s="167" t="s">
        <v>6</v>
      </c>
      <c r="B227" s="167" t="s">
        <v>49</v>
      </c>
      <c r="C227" s="167" t="s">
        <v>131</v>
      </c>
      <c r="D227" s="168">
        <v>28023</v>
      </c>
      <c r="E227" s="169">
        <v>28595.223598573601</v>
      </c>
      <c r="F227" s="170">
        <v>855</v>
      </c>
      <c r="G227" s="167" t="s">
        <v>111</v>
      </c>
      <c r="H227" s="171">
        <v>1.3656432748538001</v>
      </c>
      <c r="I227" s="171"/>
      <c r="J227" s="171">
        <v>1.4121470251521699</v>
      </c>
      <c r="K227" s="169">
        <v>1167.625</v>
      </c>
      <c r="L227" s="167" t="s">
        <v>131</v>
      </c>
    </row>
    <row r="228" spans="1:12">
      <c r="A228" s="167" t="s">
        <v>6</v>
      </c>
      <c r="B228" s="167" t="s">
        <v>50</v>
      </c>
      <c r="C228" s="167" t="s">
        <v>131</v>
      </c>
      <c r="D228" s="168">
        <v>14638</v>
      </c>
      <c r="E228" s="169">
        <v>15887.186330021599</v>
      </c>
      <c r="F228" s="170">
        <v>580</v>
      </c>
      <c r="G228" s="167" t="s">
        <v>111</v>
      </c>
      <c r="H228" s="171">
        <v>1.0515804597701199</v>
      </c>
      <c r="I228" s="171"/>
      <c r="J228" s="171">
        <v>1.32768038539647</v>
      </c>
      <c r="K228" s="169">
        <v>609.91666666666697</v>
      </c>
      <c r="L228" s="167" t="s">
        <v>131</v>
      </c>
    </row>
    <row r="229" spans="1:12">
      <c r="A229" s="167" t="s">
        <v>6</v>
      </c>
      <c r="B229" s="167" t="s">
        <v>51</v>
      </c>
      <c r="C229" s="167" t="s">
        <v>131</v>
      </c>
      <c r="D229" s="168">
        <v>16828</v>
      </c>
      <c r="E229" s="169">
        <v>16049.284055247401</v>
      </c>
      <c r="F229" s="170">
        <v>533</v>
      </c>
      <c r="G229" s="167" t="s">
        <v>111</v>
      </c>
      <c r="H229" s="171">
        <v>1.31550969355847</v>
      </c>
      <c r="I229" s="171"/>
      <c r="J229" s="171">
        <v>1.5108996659737901</v>
      </c>
      <c r="K229" s="169">
        <v>701.16666666666697</v>
      </c>
      <c r="L229" s="167" t="s">
        <v>131</v>
      </c>
    </row>
    <row r="230" spans="1:12">
      <c r="A230" s="167" t="s">
        <v>6</v>
      </c>
      <c r="B230" s="173" t="s">
        <v>52</v>
      </c>
      <c r="C230" s="167" t="s">
        <v>131</v>
      </c>
      <c r="D230" s="168">
        <v>18593.5</v>
      </c>
      <c r="E230" s="169">
        <v>21386.5373104348</v>
      </c>
      <c r="F230" s="170">
        <v>729</v>
      </c>
      <c r="G230" s="167" t="s">
        <v>111</v>
      </c>
      <c r="H230" s="171">
        <v>1.0627286236854101</v>
      </c>
      <c r="I230" s="171"/>
      <c r="J230" s="171">
        <v>1.25279340902709</v>
      </c>
      <c r="K230" s="169">
        <v>774.72916666666697</v>
      </c>
      <c r="L230" s="167" t="s">
        <v>131</v>
      </c>
    </row>
    <row r="231" spans="1:12">
      <c r="A231" s="167" t="s">
        <v>6</v>
      </c>
      <c r="B231" s="173" t="s">
        <v>53</v>
      </c>
      <c r="C231" s="167" t="s">
        <v>131</v>
      </c>
      <c r="D231" s="168">
        <v>9862.5</v>
      </c>
      <c r="E231" s="169">
        <v>11112.3620109393</v>
      </c>
      <c r="F231" s="170">
        <v>376</v>
      </c>
      <c r="G231" s="167" t="s">
        <v>111</v>
      </c>
      <c r="H231" s="171">
        <v>1.09291888297872</v>
      </c>
      <c r="I231" s="171"/>
      <c r="J231" s="171">
        <v>1.2789083433205699</v>
      </c>
      <c r="K231" s="169">
        <v>410.9375</v>
      </c>
      <c r="L231" s="167" t="s">
        <v>131</v>
      </c>
    </row>
    <row r="232" spans="1:12">
      <c r="A232" s="167" t="s">
        <v>6</v>
      </c>
      <c r="B232" s="167" t="s">
        <v>54</v>
      </c>
      <c r="C232" s="167" t="s">
        <v>131</v>
      </c>
      <c r="D232" s="168">
        <v>55000.5</v>
      </c>
      <c r="E232" s="169">
        <v>58488.756963077503</v>
      </c>
      <c r="F232" s="170">
        <v>1615</v>
      </c>
      <c r="G232" s="167" t="s">
        <v>111</v>
      </c>
      <c r="H232" s="171">
        <v>1.4190015479876199</v>
      </c>
      <c r="I232" s="171"/>
      <c r="J232" s="171">
        <v>1.3550428580484299</v>
      </c>
      <c r="K232" s="169">
        <v>2291.6875</v>
      </c>
      <c r="L232" s="167" t="s">
        <v>131</v>
      </c>
    </row>
    <row r="233" spans="1:12">
      <c r="A233" s="167" t="s">
        <v>6</v>
      </c>
      <c r="B233" s="167" t="s">
        <v>55</v>
      </c>
      <c r="C233" s="167" t="s">
        <v>131</v>
      </c>
      <c r="D233" s="168">
        <v>4149.5</v>
      </c>
      <c r="E233" s="169">
        <v>4215.9099156710499</v>
      </c>
      <c r="F233" s="170">
        <v>180</v>
      </c>
      <c r="G233" s="167" t="s">
        <v>111</v>
      </c>
      <c r="H233" s="171">
        <v>0.96053240740740997</v>
      </c>
      <c r="I233" s="171"/>
      <c r="J233" s="171">
        <v>1.4182840929569001</v>
      </c>
      <c r="K233" s="169">
        <v>172.895833333333</v>
      </c>
      <c r="L233" s="167" t="s">
        <v>131</v>
      </c>
    </row>
    <row r="234" spans="1:12">
      <c r="A234" s="167" t="s">
        <v>6</v>
      </c>
      <c r="B234" s="167" t="s">
        <v>56</v>
      </c>
      <c r="C234" s="167" t="s">
        <v>131</v>
      </c>
      <c r="D234" s="168">
        <v>8976.5</v>
      </c>
      <c r="E234" s="169">
        <v>9130.9455526014808</v>
      </c>
      <c r="F234" s="170">
        <v>298</v>
      </c>
      <c r="G234" s="167" t="s">
        <v>111</v>
      </c>
      <c r="H234" s="171">
        <v>1.25510346756152</v>
      </c>
      <c r="I234" s="171"/>
      <c r="J234" s="171">
        <v>1.4166092315609899</v>
      </c>
      <c r="K234" s="169">
        <v>374.02083333333297</v>
      </c>
      <c r="L234" s="167" t="s">
        <v>131</v>
      </c>
    </row>
    <row r="235" spans="1:12">
      <c r="A235" s="167" t="s">
        <v>6</v>
      </c>
      <c r="B235" s="173" t="s">
        <v>132</v>
      </c>
      <c r="C235" s="167" t="s">
        <v>131</v>
      </c>
      <c r="D235" s="168">
        <v>10939.5</v>
      </c>
      <c r="E235" s="169">
        <v>10609.701247237301</v>
      </c>
      <c r="F235" s="170">
        <v>377</v>
      </c>
      <c r="G235" s="167" t="s">
        <v>111</v>
      </c>
      <c r="H235" s="171">
        <v>1.2090517241379299</v>
      </c>
      <c r="I235" s="171"/>
      <c r="J235" s="171">
        <v>1.48577519357767</v>
      </c>
      <c r="K235" s="169">
        <v>455.8125</v>
      </c>
      <c r="L235" s="167" t="s">
        <v>131</v>
      </c>
    </row>
    <row r="236" spans="1:12">
      <c r="A236" s="167" t="s">
        <v>6</v>
      </c>
      <c r="B236" s="167" t="s">
        <v>57</v>
      </c>
      <c r="C236" s="167" t="s">
        <v>131</v>
      </c>
      <c r="D236" s="168">
        <v>42206.5</v>
      </c>
      <c r="E236" s="169">
        <v>38864.767548248397</v>
      </c>
      <c r="F236" s="170">
        <v>1101</v>
      </c>
      <c r="G236" s="167" t="s">
        <v>111</v>
      </c>
      <c r="H236" s="171">
        <v>1.5972789887980601</v>
      </c>
      <c r="I236" s="171"/>
      <c r="J236" s="171">
        <v>1.5648836408704501</v>
      </c>
      <c r="K236" s="169">
        <v>1758.6041666666699</v>
      </c>
      <c r="L236" s="167" t="s">
        <v>131</v>
      </c>
    </row>
    <row r="237" spans="1:12">
      <c r="A237" s="167" t="s">
        <v>6</v>
      </c>
      <c r="B237" s="167" t="s">
        <v>58</v>
      </c>
      <c r="C237" s="167" t="s">
        <v>131</v>
      </c>
      <c r="D237" s="168">
        <v>3647.5</v>
      </c>
      <c r="E237" s="169">
        <v>4065.4241046603202</v>
      </c>
      <c r="F237" s="170">
        <v>187</v>
      </c>
      <c r="G237" s="167" t="s">
        <v>111</v>
      </c>
      <c r="H237" s="171">
        <v>0.81272281639929</v>
      </c>
      <c r="I237" s="171"/>
      <c r="J237" s="171">
        <v>1.29285026332397</v>
      </c>
      <c r="K237" s="169">
        <v>151.979166666667</v>
      </c>
      <c r="L237" s="167" t="s">
        <v>131</v>
      </c>
    </row>
    <row r="238" spans="1:12">
      <c r="A238" s="167" t="s">
        <v>6</v>
      </c>
      <c r="B238" s="167" t="s">
        <v>59</v>
      </c>
      <c r="C238" s="167" t="s">
        <v>131</v>
      </c>
      <c r="D238" s="168">
        <v>102164.5</v>
      </c>
      <c r="E238" s="169">
        <v>109947.48036139199</v>
      </c>
      <c r="F238" s="170">
        <v>2793</v>
      </c>
      <c r="G238" s="167" t="s">
        <v>111</v>
      </c>
      <c r="H238" s="171">
        <v>1.5241153478935401</v>
      </c>
      <c r="I238" s="171"/>
      <c r="J238" s="171">
        <v>1.3389782366993299</v>
      </c>
      <c r="K238" s="169">
        <v>4256.8541666666697</v>
      </c>
      <c r="L238" s="167" t="s">
        <v>131</v>
      </c>
    </row>
    <row r="239" spans="1:12">
      <c r="A239" s="167" t="s">
        <v>6</v>
      </c>
      <c r="B239" s="167" t="s">
        <v>60</v>
      </c>
      <c r="C239" s="167" t="s">
        <v>131</v>
      </c>
      <c r="D239" s="168">
        <v>1497.5</v>
      </c>
      <c r="E239" s="169">
        <v>2083.55938529082</v>
      </c>
      <c r="F239" s="170">
        <v>85</v>
      </c>
      <c r="G239" s="167" t="s">
        <v>111</v>
      </c>
      <c r="H239" s="171">
        <v>0.73406862745098</v>
      </c>
      <c r="I239" s="171"/>
      <c r="J239" s="171">
        <v>1.03566603441331</v>
      </c>
      <c r="K239" s="169">
        <v>62.3958333333333</v>
      </c>
      <c r="L239" s="167" t="s">
        <v>131</v>
      </c>
    </row>
    <row r="240" spans="1:12">
      <c r="A240" s="167" t="s">
        <v>6</v>
      </c>
      <c r="B240" s="167" t="s">
        <v>61</v>
      </c>
      <c r="C240" s="167" t="s">
        <v>131</v>
      </c>
      <c r="D240" s="168">
        <v>1583</v>
      </c>
      <c r="E240" s="169">
        <v>1757.25807453741</v>
      </c>
      <c r="F240" s="170">
        <v>65</v>
      </c>
      <c r="G240" s="167" t="s">
        <v>111</v>
      </c>
      <c r="H240" s="171">
        <v>1.0147435897435899</v>
      </c>
      <c r="I240" s="171"/>
      <c r="J240" s="171">
        <v>1.2980880527616701</v>
      </c>
      <c r="K240" s="169">
        <v>65.9583333333333</v>
      </c>
      <c r="L240" s="167" t="s">
        <v>131</v>
      </c>
    </row>
    <row r="241" spans="1:12">
      <c r="A241" s="167" t="s">
        <v>6</v>
      </c>
      <c r="B241" s="167" t="s">
        <v>133</v>
      </c>
      <c r="C241" s="167" t="s">
        <v>131</v>
      </c>
      <c r="D241" s="168">
        <v>774741.5</v>
      </c>
      <c r="E241" s="169">
        <v>781556.43125970499</v>
      </c>
      <c r="F241" s="170">
        <v>22402</v>
      </c>
      <c r="G241" s="167" t="s">
        <v>111</v>
      </c>
      <c r="H241" s="171">
        <v>1.44098276195578</v>
      </c>
      <c r="I241" s="171"/>
      <c r="J241" s="171">
        <v>1.42841783628135</v>
      </c>
      <c r="K241" s="169">
        <v>32280.895833333299</v>
      </c>
      <c r="L241" s="167" t="s">
        <v>131</v>
      </c>
    </row>
    <row r="242" spans="1:12">
      <c r="A242" s="167" t="s">
        <v>6</v>
      </c>
      <c r="B242" s="167" t="s">
        <v>45</v>
      </c>
      <c r="C242" s="167" t="s">
        <v>131</v>
      </c>
      <c r="D242" s="168">
        <v>146011.5</v>
      </c>
      <c r="E242" s="169">
        <v>141159.61619235401</v>
      </c>
      <c r="F242" s="170">
        <v>4411</v>
      </c>
      <c r="G242" s="167" t="s">
        <v>112</v>
      </c>
      <c r="H242" s="171">
        <v>1.37923656767173</v>
      </c>
      <c r="I242" s="171"/>
      <c r="J242" s="171">
        <v>1.46080796459337</v>
      </c>
      <c r="K242" s="169">
        <v>6083.8125</v>
      </c>
      <c r="L242" s="167" t="s">
        <v>131</v>
      </c>
    </row>
    <row r="243" spans="1:12">
      <c r="A243" s="167" t="s">
        <v>6</v>
      </c>
      <c r="B243" s="167" t="s">
        <v>46</v>
      </c>
      <c r="C243" s="167" t="s">
        <v>131</v>
      </c>
      <c r="D243" s="168">
        <v>30885.5</v>
      </c>
      <c r="E243" s="169">
        <v>30714.090234143201</v>
      </c>
      <c r="F243" s="170">
        <v>1073</v>
      </c>
      <c r="G243" s="167" t="s">
        <v>112</v>
      </c>
      <c r="H243" s="171">
        <v>1.19934374029202</v>
      </c>
      <c r="I243" s="171"/>
      <c r="J243" s="171">
        <v>1.42014770058309</v>
      </c>
      <c r="K243" s="169">
        <v>1286.8958333333301</v>
      </c>
      <c r="L243" s="167" t="s">
        <v>131</v>
      </c>
    </row>
    <row r="244" spans="1:12">
      <c r="A244" s="167" t="s">
        <v>6</v>
      </c>
      <c r="B244" s="167" t="s">
        <v>47</v>
      </c>
      <c r="C244" s="167" t="s">
        <v>131</v>
      </c>
      <c r="D244" s="168">
        <v>92297.5</v>
      </c>
      <c r="E244" s="169">
        <v>89491.873369376</v>
      </c>
      <c r="F244" s="170">
        <v>2124</v>
      </c>
      <c r="G244" s="167" t="s">
        <v>112</v>
      </c>
      <c r="H244" s="171">
        <v>1.81060695229127</v>
      </c>
      <c r="I244" s="171"/>
      <c r="J244" s="171">
        <v>1.4565415319530299</v>
      </c>
      <c r="K244" s="169">
        <v>3845.7291666666702</v>
      </c>
      <c r="L244" s="167" t="s">
        <v>131</v>
      </c>
    </row>
    <row r="245" spans="1:12">
      <c r="A245" s="167" t="s">
        <v>6</v>
      </c>
      <c r="B245" s="173" t="s">
        <v>120</v>
      </c>
      <c r="C245" s="167" t="s">
        <v>131</v>
      </c>
      <c r="D245" s="168">
        <v>112571.5</v>
      </c>
      <c r="E245" s="169">
        <v>100135.094130795</v>
      </c>
      <c r="F245" s="170">
        <v>2748</v>
      </c>
      <c r="G245" s="167" t="s">
        <v>112</v>
      </c>
      <c r="H245" s="171">
        <v>1.7068701479864099</v>
      </c>
      <c r="I245" s="171"/>
      <c r="J245" s="171">
        <v>1.5876642911218899</v>
      </c>
      <c r="K245" s="169">
        <v>4690.4791666666697</v>
      </c>
      <c r="L245" s="167" t="s">
        <v>131</v>
      </c>
    </row>
    <row r="246" spans="1:12">
      <c r="A246" s="167" t="s">
        <v>6</v>
      </c>
      <c r="B246" s="173" t="s">
        <v>48</v>
      </c>
      <c r="C246" s="167" t="s">
        <v>131</v>
      </c>
      <c r="D246" s="168">
        <v>46353</v>
      </c>
      <c r="E246" s="169">
        <v>47165.2752227905</v>
      </c>
      <c r="F246" s="170">
        <v>1597</v>
      </c>
      <c r="G246" s="167" t="s">
        <v>112</v>
      </c>
      <c r="H246" s="171">
        <v>1.20937695679399</v>
      </c>
      <c r="I246" s="171"/>
      <c r="J246" s="171">
        <v>1.3879442070257499</v>
      </c>
      <c r="K246" s="169">
        <v>1931.375</v>
      </c>
      <c r="L246" s="167" t="s">
        <v>131</v>
      </c>
    </row>
    <row r="247" spans="1:12">
      <c r="A247" s="167" t="s">
        <v>6</v>
      </c>
      <c r="B247" s="167" t="s">
        <v>49</v>
      </c>
      <c r="C247" s="167" t="s">
        <v>131</v>
      </c>
      <c r="D247" s="168">
        <v>14276</v>
      </c>
      <c r="E247" s="169">
        <v>13180.7455566882</v>
      </c>
      <c r="F247" s="170">
        <v>341</v>
      </c>
      <c r="G247" s="167" t="s">
        <v>112</v>
      </c>
      <c r="H247" s="171">
        <v>1.74437927663734</v>
      </c>
      <c r="I247" s="171"/>
      <c r="J247" s="171">
        <v>1.5296183931517899</v>
      </c>
      <c r="K247" s="169">
        <v>594.83333333333303</v>
      </c>
      <c r="L247" s="167" t="s">
        <v>131</v>
      </c>
    </row>
    <row r="248" spans="1:12">
      <c r="A248" s="167" t="s">
        <v>6</v>
      </c>
      <c r="B248" s="167" t="s">
        <v>50</v>
      </c>
      <c r="C248" s="167" t="s">
        <v>131</v>
      </c>
      <c r="D248" s="168">
        <v>8528.5</v>
      </c>
      <c r="E248" s="169">
        <v>10629.9054443473</v>
      </c>
      <c r="F248" s="170">
        <v>311</v>
      </c>
      <c r="G248" s="167" t="s">
        <v>112</v>
      </c>
      <c r="H248" s="171">
        <v>1.14261789924973</v>
      </c>
      <c r="I248" s="171"/>
      <c r="J248" s="171">
        <v>1.13307794637866</v>
      </c>
      <c r="K248" s="169">
        <v>355.35416666666703</v>
      </c>
      <c r="L248" s="167" t="s">
        <v>131</v>
      </c>
    </row>
    <row r="249" spans="1:12">
      <c r="A249" s="167" t="s">
        <v>6</v>
      </c>
      <c r="B249" s="167" t="s">
        <v>51</v>
      </c>
      <c r="C249" s="167" t="s">
        <v>131</v>
      </c>
      <c r="D249" s="168">
        <v>39901</v>
      </c>
      <c r="E249" s="169">
        <v>33511.714982458499</v>
      </c>
      <c r="F249" s="170">
        <v>1047</v>
      </c>
      <c r="G249" s="167" t="s">
        <v>112</v>
      </c>
      <c r="H249" s="171">
        <v>1.5879099013053199</v>
      </c>
      <c r="I249" s="171"/>
      <c r="J249" s="171">
        <v>1.68152628633416</v>
      </c>
      <c r="K249" s="169">
        <v>1662.5416666666699</v>
      </c>
      <c r="L249" s="167" t="s">
        <v>131</v>
      </c>
    </row>
    <row r="250" spans="1:12">
      <c r="A250" s="167" t="s">
        <v>6</v>
      </c>
      <c r="B250" s="173" t="s">
        <v>52</v>
      </c>
      <c r="C250" s="167" t="s">
        <v>131</v>
      </c>
      <c r="D250" s="168">
        <v>34477.5</v>
      </c>
      <c r="E250" s="169">
        <v>36226.736734935803</v>
      </c>
      <c r="F250" s="170">
        <v>1236</v>
      </c>
      <c r="G250" s="167" t="s">
        <v>112</v>
      </c>
      <c r="H250" s="171">
        <v>1.1622673948220099</v>
      </c>
      <c r="I250" s="171"/>
      <c r="J250" s="171">
        <v>1.3440737101942</v>
      </c>
      <c r="K250" s="169">
        <v>1436.5625</v>
      </c>
      <c r="L250" s="167" t="s">
        <v>131</v>
      </c>
    </row>
    <row r="251" spans="1:12">
      <c r="A251" s="167" t="s">
        <v>6</v>
      </c>
      <c r="B251" s="173" t="s">
        <v>53</v>
      </c>
      <c r="C251" s="167" t="s">
        <v>131</v>
      </c>
      <c r="D251" s="168">
        <v>19488</v>
      </c>
      <c r="E251" s="169">
        <v>25118.453159208198</v>
      </c>
      <c r="F251" s="170">
        <v>930</v>
      </c>
      <c r="G251" s="167" t="s">
        <v>112</v>
      </c>
      <c r="H251" s="171">
        <v>0.87311827956988997</v>
      </c>
      <c r="I251" s="171"/>
      <c r="J251" s="171">
        <v>1.0956981138936901</v>
      </c>
      <c r="K251" s="169">
        <v>812</v>
      </c>
      <c r="L251" s="167" t="s">
        <v>131</v>
      </c>
    </row>
    <row r="252" spans="1:12">
      <c r="A252" s="167" t="s">
        <v>6</v>
      </c>
      <c r="B252" s="167" t="s">
        <v>54</v>
      </c>
      <c r="C252" s="167" t="s">
        <v>131</v>
      </c>
      <c r="D252" s="168">
        <v>57150.5</v>
      </c>
      <c r="E252" s="169">
        <v>61126.441955934097</v>
      </c>
      <c r="F252" s="170">
        <v>1661</v>
      </c>
      <c r="G252" s="167" t="s">
        <v>112</v>
      </c>
      <c r="H252" s="171">
        <v>1.4336368653421601</v>
      </c>
      <c r="I252" s="171"/>
      <c r="J252" s="171">
        <v>1.3204058856832499</v>
      </c>
      <c r="K252" s="169">
        <v>2381.2708333333298</v>
      </c>
      <c r="L252" s="167" t="s">
        <v>131</v>
      </c>
    </row>
    <row r="253" spans="1:12">
      <c r="A253" s="167" t="s">
        <v>6</v>
      </c>
      <c r="B253" s="167" t="s">
        <v>55</v>
      </c>
      <c r="C253" s="167" t="s">
        <v>131</v>
      </c>
      <c r="D253" s="168">
        <v>5979</v>
      </c>
      <c r="E253" s="169">
        <v>4665.1761151184801</v>
      </c>
      <c r="F253" s="170">
        <v>195</v>
      </c>
      <c r="G253" s="167" t="s">
        <v>112</v>
      </c>
      <c r="H253" s="171">
        <v>1.2775641025641</v>
      </c>
      <c r="I253" s="171"/>
      <c r="J253" s="171">
        <v>1.8099936211612699</v>
      </c>
      <c r="K253" s="169">
        <v>249.125</v>
      </c>
      <c r="L253" s="167" t="s">
        <v>131</v>
      </c>
    </row>
    <row r="254" spans="1:12">
      <c r="A254" s="167" t="s">
        <v>6</v>
      </c>
      <c r="B254" s="167" t="s">
        <v>56</v>
      </c>
      <c r="C254" s="167" t="s">
        <v>131</v>
      </c>
      <c r="D254" s="168">
        <v>24699.5</v>
      </c>
      <c r="E254" s="169">
        <v>23988.411271657002</v>
      </c>
      <c r="F254" s="170">
        <v>730</v>
      </c>
      <c r="G254" s="167" t="s">
        <v>112</v>
      </c>
      <c r="H254" s="171">
        <v>1.4097888127853899</v>
      </c>
      <c r="I254" s="171"/>
      <c r="J254" s="171">
        <v>1.4541299185637799</v>
      </c>
      <c r="K254" s="169">
        <v>1029.1458333333301</v>
      </c>
      <c r="L254" s="167" t="s">
        <v>131</v>
      </c>
    </row>
    <row r="255" spans="1:12">
      <c r="A255" s="167" t="s">
        <v>6</v>
      </c>
      <c r="B255" s="173" t="s">
        <v>132</v>
      </c>
      <c r="C255" s="167" t="s">
        <v>131</v>
      </c>
      <c r="D255" s="168">
        <v>32144.5</v>
      </c>
      <c r="E255" s="169">
        <v>31709.340756674599</v>
      </c>
      <c r="F255" s="170">
        <v>1176</v>
      </c>
      <c r="G255" s="167" t="s">
        <v>112</v>
      </c>
      <c r="H255" s="171">
        <v>1.13890660430839</v>
      </c>
      <c r="I255" s="171"/>
      <c r="J255" s="171">
        <v>1.4316471600392899</v>
      </c>
      <c r="K255" s="169">
        <v>1339.3541666666699</v>
      </c>
      <c r="L255" s="167" t="s">
        <v>131</v>
      </c>
    </row>
    <row r="256" spans="1:12">
      <c r="A256" s="167" t="s">
        <v>6</v>
      </c>
      <c r="B256" s="167" t="s">
        <v>57</v>
      </c>
      <c r="C256" s="167" t="s">
        <v>131</v>
      </c>
      <c r="D256" s="168">
        <v>82310</v>
      </c>
      <c r="E256" s="169">
        <v>79931.335120900098</v>
      </c>
      <c r="F256" s="170">
        <v>2412</v>
      </c>
      <c r="G256" s="167" t="s">
        <v>112</v>
      </c>
      <c r="H256" s="171">
        <v>1.42188363736871</v>
      </c>
      <c r="I256" s="171"/>
      <c r="J256" s="171">
        <v>1.4542935194119599</v>
      </c>
      <c r="K256" s="169">
        <v>3429.5833333333298</v>
      </c>
      <c r="L256" s="167" t="s">
        <v>131</v>
      </c>
    </row>
    <row r="257" spans="1:12">
      <c r="A257" s="167" t="s">
        <v>6</v>
      </c>
      <c r="B257" s="167" t="s">
        <v>58</v>
      </c>
      <c r="C257" s="167" t="s">
        <v>131</v>
      </c>
      <c r="D257" s="168">
        <v>2965</v>
      </c>
      <c r="E257" s="169">
        <v>3290.6242078628602</v>
      </c>
      <c r="F257" s="170">
        <v>139</v>
      </c>
      <c r="G257" s="167" t="s">
        <v>112</v>
      </c>
      <c r="H257" s="171">
        <v>0.88878896882493996</v>
      </c>
      <c r="I257" s="171"/>
      <c r="J257" s="171">
        <v>1.2725150977530399</v>
      </c>
      <c r="K257" s="169">
        <v>123.541666666667</v>
      </c>
      <c r="L257" s="167" t="s">
        <v>131</v>
      </c>
    </row>
    <row r="258" spans="1:12">
      <c r="A258" s="167" t="s">
        <v>6</v>
      </c>
      <c r="B258" s="167" t="s">
        <v>59</v>
      </c>
      <c r="C258" s="167" t="s">
        <v>131</v>
      </c>
      <c r="D258" s="168">
        <v>97793.5</v>
      </c>
      <c r="E258" s="169">
        <v>106524.03168909599</v>
      </c>
      <c r="F258" s="170">
        <v>2704</v>
      </c>
      <c r="G258" s="167" t="s">
        <v>112</v>
      </c>
      <c r="H258" s="171">
        <v>1.50692646696253</v>
      </c>
      <c r="I258" s="171"/>
      <c r="J258" s="171">
        <v>1.29651912933305</v>
      </c>
      <c r="K258" s="169">
        <v>4074.7291666666702</v>
      </c>
      <c r="L258" s="167" t="s">
        <v>131</v>
      </c>
    </row>
    <row r="259" spans="1:12">
      <c r="A259" s="167" t="s">
        <v>6</v>
      </c>
      <c r="B259" s="167" t="s">
        <v>60</v>
      </c>
      <c r="C259" s="167" t="s">
        <v>131</v>
      </c>
      <c r="D259" s="168">
        <v>3823.5</v>
      </c>
      <c r="E259" s="169">
        <v>4861.7143720717604</v>
      </c>
      <c r="F259" s="170">
        <v>247</v>
      </c>
      <c r="G259" s="167" t="s">
        <v>112</v>
      </c>
      <c r="H259" s="171">
        <v>0.64498987854251</v>
      </c>
      <c r="I259" s="171"/>
      <c r="J259" s="171">
        <v>1.11067804869978</v>
      </c>
      <c r="K259" s="169">
        <v>159.3125</v>
      </c>
      <c r="L259" s="167" t="s">
        <v>131</v>
      </c>
    </row>
    <row r="260" spans="1:12">
      <c r="A260" s="167" t="s">
        <v>6</v>
      </c>
      <c r="B260" s="167" t="s">
        <v>61</v>
      </c>
      <c r="C260" s="167" t="s">
        <v>131</v>
      </c>
      <c r="D260" s="168">
        <v>11160</v>
      </c>
      <c r="E260" s="169">
        <v>10306.1420945297</v>
      </c>
      <c r="F260" s="170">
        <v>374</v>
      </c>
      <c r="G260" s="167" t="s">
        <v>112</v>
      </c>
      <c r="H260" s="171">
        <v>1.24331550802139</v>
      </c>
      <c r="I260" s="171"/>
      <c r="J260" s="171">
        <v>1.5292715283579701</v>
      </c>
      <c r="K260" s="169">
        <v>465</v>
      </c>
      <c r="L260" s="167" t="s">
        <v>131</v>
      </c>
    </row>
    <row r="261" spans="1:12">
      <c r="A261" s="167" t="s">
        <v>6</v>
      </c>
      <c r="B261" s="167" t="s">
        <v>133</v>
      </c>
      <c r="C261" s="167" t="s">
        <v>131</v>
      </c>
      <c r="D261" s="168">
        <v>862815.5</v>
      </c>
      <c r="E261" s="169">
        <v>853736.72261094104</v>
      </c>
      <c r="F261" s="170">
        <v>25456</v>
      </c>
      <c r="G261" s="167" t="s">
        <v>112</v>
      </c>
      <c r="H261" s="171">
        <v>1.4122660996752601</v>
      </c>
      <c r="I261" s="171"/>
      <c r="J261" s="171">
        <v>1.42728437075754</v>
      </c>
      <c r="K261" s="169">
        <v>35950.645833333299</v>
      </c>
      <c r="L261" s="167" t="s">
        <v>131</v>
      </c>
    </row>
    <row r="262" spans="1:12">
      <c r="A262" s="167" t="s">
        <v>6</v>
      </c>
      <c r="B262" s="167" t="s">
        <v>45</v>
      </c>
      <c r="C262" s="167" t="s">
        <v>131</v>
      </c>
      <c r="D262" s="168">
        <v>143706.5</v>
      </c>
      <c r="E262" s="169">
        <v>138372.67879422201</v>
      </c>
      <c r="F262" s="170">
        <v>3849</v>
      </c>
      <c r="G262" s="167" t="s">
        <v>113</v>
      </c>
      <c r="H262" s="171">
        <v>1.5556692214428001</v>
      </c>
      <c r="I262" s="171"/>
      <c r="J262" s="171">
        <v>1.42390456041258</v>
      </c>
      <c r="K262" s="169">
        <v>5987.7708333333303</v>
      </c>
      <c r="L262" s="167" t="s">
        <v>131</v>
      </c>
    </row>
    <row r="263" spans="1:12">
      <c r="A263" s="167" t="s">
        <v>6</v>
      </c>
      <c r="B263" s="167" t="s">
        <v>46</v>
      </c>
      <c r="C263" s="167" t="s">
        <v>131</v>
      </c>
      <c r="D263" s="168">
        <v>36417</v>
      </c>
      <c r="E263" s="169">
        <v>34348.282016394201</v>
      </c>
      <c r="F263" s="170">
        <v>1287</v>
      </c>
      <c r="G263" s="167" t="s">
        <v>113</v>
      </c>
      <c r="H263" s="171">
        <v>1.1790015540015499</v>
      </c>
      <c r="I263" s="171"/>
      <c r="J263" s="171">
        <v>1.45363028848454</v>
      </c>
      <c r="K263" s="169">
        <v>1517.375</v>
      </c>
      <c r="L263" s="167" t="s">
        <v>131</v>
      </c>
    </row>
    <row r="264" spans="1:12">
      <c r="A264" s="167" t="s">
        <v>6</v>
      </c>
      <c r="B264" s="167" t="s">
        <v>47</v>
      </c>
      <c r="C264" s="167" t="s">
        <v>131</v>
      </c>
      <c r="D264" s="168">
        <v>106015.5</v>
      </c>
      <c r="E264" s="169">
        <v>105976.88698805599</v>
      </c>
      <c r="F264" s="170">
        <v>2822</v>
      </c>
      <c r="G264" s="167" t="s">
        <v>113</v>
      </c>
      <c r="H264" s="171">
        <v>1.56531272147413</v>
      </c>
      <c r="I264" s="171"/>
      <c r="J264" s="171">
        <v>1.3715543603463101</v>
      </c>
      <c r="K264" s="169">
        <v>4417.3125</v>
      </c>
      <c r="L264" s="167" t="s">
        <v>131</v>
      </c>
    </row>
    <row r="265" spans="1:12">
      <c r="A265" s="167" t="s">
        <v>6</v>
      </c>
      <c r="B265" s="173" t="s">
        <v>120</v>
      </c>
      <c r="C265" s="167" t="s">
        <v>131</v>
      </c>
      <c r="D265" s="168">
        <v>99879</v>
      </c>
      <c r="E265" s="169">
        <v>102084.59048581</v>
      </c>
      <c r="F265" s="170">
        <v>2891</v>
      </c>
      <c r="G265" s="167" t="s">
        <v>113</v>
      </c>
      <c r="H265" s="171">
        <v>1.4395105499827101</v>
      </c>
      <c r="I265" s="171"/>
      <c r="J265" s="171">
        <v>1.34143246240747</v>
      </c>
      <c r="K265" s="169">
        <v>4161.625</v>
      </c>
      <c r="L265" s="167" t="s">
        <v>131</v>
      </c>
    </row>
    <row r="266" spans="1:12">
      <c r="A266" s="167" t="s">
        <v>6</v>
      </c>
      <c r="B266" s="173" t="s">
        <v>48</v>
      </c>
      <c r="C266" s="167" t="s">
        <v>131</v>
      </c>
      <c r="D266" s="168">
        <v>60296</v>
      </c>
      <c r="E266" s="169">
        <v>64373.080632229103</v>
      </c>
      <c r="F266" s="170">
        <v>2372</v>
      </c>
      <c r="G266" s="167" t="s">
        <v>113</v>
      </c>
      <c r="H266" s="171">
        <v>1.0591624508150701</v>
      </c>
      <c r="I266" s="171"/>
      <c r="J266" s="171">
        <v>1.28421880925077</v>
      </c>
      <c r="K266" s="169">
        <v>2512.3333333333298</v>
      </c>
      <c r="L266" s="167" t="s">
        <v>131</v>
      </c>
    </row>
    <row r="267" spans="1:12">
      <c r="A267" s="167" t="s">
        <v>6</v>
      </c>
      <c r="B267" s="167" t="s">
        <v>49</v>
      </c>
      <c r="C267" s="167" t="s">
        <v>131</v>
      </c>
      <c r="D267" s="168">
        <v>31673.5</v>
      </c>
      <c r="E267" s="169">
        <v>27162.889499030101</v>
      </c>
      <c r="F267" s="170">
        <v>859</v>
      </c>
      <c r="G267" s="167" t="s">
        <v>113</v>
      </c>
      <c r="H267" s="171">
        <v>1.5363552580519999</v>
      </c>
      <c r="I267" s="171"/>
      <c r="J267" s="171">
        <v>1.59872919986099</v>
      </c>
      <c r="K267" s="169">
        <v>1319.7291666666699</v>
      </c>
      <c r="L267" s="167" t="s">
        <v>131</v>
      </c>
    </row>
    <row r="268" spans="1:12">
      <c r="A268" s="167" t="s">
        <v>6</v>
      </c>
      <c r="B268" s="167" t="s">
        <v>50</v>
      </c>
      <c r="C268" s="167" t="s">
        <v>131</v>
      </c>
      <c r="D268" s="168">
        <v>15782.5</v>
      </c>
      <c r="E268" s="169">
        <v>17493.6340349985</v>
      </c>
      <c r="F268" s="170">
        <v>624</v>
      </c>
      <c r="G268" s="167" t="s">
        <v>113</v>
      </c>
      <c r="H268" s="171">
        <v>1.05385283119658</v>
      </c>
      <c r="I268" s="171"/>
      <c r="J268" s="171">
        <v>1.23694553861676</v>
      </c>
      <c r="K268" s="169">
        <v>657.60416666666697</v>
      </c>
      <c r="L268" s="167" t="s">
        <v>131</v>
      </c>
    </row>
    <row r="269" spans="1:12">
      <c r="A269" s="167" t="s">
        <v>6</v>
      </c>
      <c r="B269" s="167" t="s">
        <v>51</v>
      </c>
      <c r="C269" s="167" t="s">
        <v>131</v>
      </c>
      <c r="D269" s="168">
        <v>43049</v>
      </c>
      <c r="E269" s="169">
        <v>36116.797819273197</v>
      </c>
      <c r="F269" s="170">
        <v>1051</v>
      </c>
      <c r="G269" s="167" t="s">
        <v>113</v>
      </c>
      <c r="H269" s="171">
        <v>1.7066682524579799</v>
      </c>
      <c r="I269" s="171"/>
      <c r="J269" s="171">
        <v>1.63421294729384</v>
      </c>
      <c r="K269" s="169">
        <v>1793.7083333333301</v>
      </c>
      <c r="L269" s="167" t="s">
        <v>131</v>
      </c>
    </row>
    <row r="270" spans="1:12">
      <c r="A270" s="167" t="s">
        <v>6</v>
      </c>
      <c r="B270" s="173" t="s">
        <v>52</v>
      </c>
      <c r="C270" s="167" t="s">
        <v>131</v>
      </c>
      <c r="D270" s="168">
        <v>24779.5</v>
      </c>
      <c r="E270" s="169">
        <v>28019.365142770599</v>
      </c>
      <c r="F270" s="170">
        <v>988</v>
      </c>
      <c r="G270" s="167" t="s">
        <v>113</v>
      </c>
      <c r="H270" s="171">
        <v>1.04501939946019</v>
      </c>
      <c r="I270" s="171"/>
      <c r="J270" s="171">
        <v>1.21252043171475</v>
      </c>
      <c r="K270" s="169">
        <v>1032.4791666666699</v>
      </c>
      <c r="L270" s="167" t="s">
        <v>131</v>
      </c>
    </row>
    <row r="271" spans="1:12">
      <c r="A271" s="167" t="s">
        <v>6</v>
      </c>
      <c r="B271" s="173" t="s">
        <v>53</v>
      </c>
      <c r="C271" s="167" t="s">
        <v>131</v>
      </c>
      <c r="D271" s="168">
        <v>13225.5</v>
      </c>
      <c r="E271" s="169">
        <v>14641.916442285299</v>
      </c>
      <c r="F271" s="170">
        <v>566</v>
      </c>
      <c r="G271" s="167" t="s">
        <v>113</v>
      </c>
      <c r="H271" s="171">
        <v>0.97360865724381995</v>
      </c>
      <c r="I271" s="171"/>
      <c r="J271" s="171">
        <v>1.2384229544285901</v>
      </c>
      <c r="K271" s="169">
        <v>551.0625</v>
      </c>
      <c r="L271" s="167" t="s">
        <v>131</v>
      </c>
    </row>
    <row r="272" spans="1:12">
      <c r="A272" s="167" t="s">
        <v>6</v>
      </c>
      <c r="B272" s="167" t="s">
        <v>54</v>
      </c>
      <c r="C272" s="167" t="s">
        <v>131</v>
      </c>
      <c r="D272" s="168">
        <v>72285</v>
      </c>
      <c r="E272" s="169">
        <v>73954.512724401706</v>
      </c>
      <c r="F272" s="170">
        <v>2092</v>
      </c>
      <c r="G272" s="167" t="s">
        <v>113</v>
      </c>
      <c r="H272" s="171">
        <v>1.43971080305927</v>
      </c>
      <c r="I272" s="171"/>
      <c r="J272" s="171">
        <v>1.3401034426432199</v>
      </c>
      <c r="K272" s="169">
        <v>3011.875</v>
      </c>
      <c r="L272" s="167" t="s">
        <v>131</v>
      </c>
    </row>
    <row r="273" spans="1:12">
      <c r="A273" s="167" t="s">
        <v>6</v>
      </c>
      <c r="B273" s="167" t="s">
        <v>55</v>
      </c>
      <c r="C273" s="167" t="s">
        <v>131</v>
      </c>
      <c r="D273" s="168">
        <v>3537.5</v>
      </c>
      <c r="E273" s="169">
        <v>3113.6051868629402</v>
      </c>
      <c r="F273" s="170">
        <v>123</v>
      </c>
      <c r="G273" s="167" t="s">
        <v>113</v>
      </c>
      <c r="H273" s="171">
        <v>1.1983401084010801</v>
      </c>
      <c r="I273" s="171"/>
      <c r="J273" s="171">
        <v>1.55771400262143</v>
      </c>
      <c r="K273" s="169">
        <v>147.395833333333</v>
      </c>
      <c r="L273" s="167" t="s">
        <v>131</v>
      </c>
    </row>
    <row r="274" spans="1:12">
      <c r="A274" s="167" t="s">
        <v>6</v>
      </c>
      <c r="B274" s="167" t="s">
        <v>56</v>
      </c>
      <c r="C274" s="167" t="s">
        <v>131</v>
      </c>
      <c r="D274" s="168">
        <v>25605</v>
      </c>
      <c r="E274" s="169">
        <v>26068.100382300199</v>
      </c>
      <c r="F274" s="170">
        <v>835</v>
      </c>
      <c r="G274" s="167" t="s">
        <v>113</v>
      </c>
      <c r="H274" s="171">
        <v>1.2776946107784399</v>
      </c>
      <c r="I274" s="171"/>
      <c r="J274" s="171">
        <v>1.34669799302313</v>
      </c>
      <c r="K274" s="169">
        <v>1066.875</v>
      </c>
      <c r="L274" s="167" t="s">
        <v>131</v>
      </c>
    </row>
    <row r="275" spans="1:12">
      <c r="A275" s="167" t="s">
        <v>6</v>
      </c>
      <c r="B275" s="173" t="s">
        <v>132</v>
      </c>
      <c r="C275" s="167" t="s">
        <v>131</v>
      </c>
      <c r="D275" s="168">
        <v>32971.5</v>
      </c>
      <c r="E275" s="169">
        <v>31854.724402028802</v>
      </c>
      <c r="F275" s="170">
        <v>1150</v>
      </c>
      <c r="G275" s="167" t="s">
        <v>113</v>
      </c>
      <c r="H275" s="171">
        <v>1.1946195652173901</v>
      </c>
      <c r="I275" s="171"/>
      <c r="J275" s="171">
        <v>1.41912179714457</v>
      </c>
      <c r="K275" s="169">
        <v>1373.8125</v>
      </c>
      <c r="L275" s="167" t="s">
        <v>131</v>
      </c>
    </row>
    <row r="276" spans="1:12">
      <c r="A276" s="167" t="s">
        <v>6</v>
      </c>
      <c r="B276" s="167" t="s">
        <v>57</v>
      </c>
      <c r="C276" s="167" t="s">
        <v>131</v>
      </c>
      <c r="D276" s="168">
        <v>101131.5</v>
      </c>
      <c r="E276" s="169">
        <v>94374.890493007493</v>
      </c>
      <c r="F276" s="170">
        <v>2955</v>
      </c>
      <c r="G276" s="167" t="s">
        <v>113</v>
      </c>
      <c r="H276" s="171">
        <v>1.42599407783418</v>
      </c>
      <c r="I276" s="171"/>
      <c r="J276" s="171">
        <v>1.46921314575523</v>
      </c>
      <c r="K276" s="169">
        <v>4213.8125</v>
      </c>
      <c r="L276" s="167" t="s">
        <v>131</v>
      </c>
    </row>
    <row r="277" spans="1:12">
      <c r="A277" s="167" t="s">
        <v>6</v>
      </c>
      <c r="B277" s="167" t="s">
        <v>58</v>
      </c>
      <c r="C277" s="167" t="s">
        <v>131</v>
      </c>
      <c r="D277" s="168">
        <v>9203</v>
      </c>
      <c r="E277" s="169">
        <v>10172.932847995</v>
      </c>
      <c r="F277" s="170">
        <v>469</v>
      </c>
      <c r="G277" s="167" t="s">
        <v>113</v>
      </c>
      <c r="H277" s="171">
        <v>0.81760838663823998</v>
      </c>
      <c r="I277" s="171"/>
      <c r="J277" s="171">
        <v>1.2403323235641901</v>
      </c>
      <c r="K277" s="169">
        <v>383.45833333333297</v>
      </c>
      <c r="L277" s="167" t="s">
        <v>131</v>
      </c>
    </row>
    <row r="278" spans="1:12">
      <c r="A278" s="167" t="s">
        <v>6</v>
      </c>
      <c r="B278" s="167" t="s">
        <v>59</v>
      </c>
      <c r="C278" s="167" t="s">
        <v>131</v>
      </c>
      <c r="D278" s="168">
        <v>68865</v>
      </c>
      <c r="E278" s="169">
        <v>72757.598222971195</v>
      </c>
      <c r="F278" s="170">
        <v>1918</v>
      </c>
      <c r="G278" s="167" t="s">
        <v>113</v>
      </c>
      <c r="H278" s="171">
        <v>1.4960245046923899</v>
      </c>
      <c r="I278" s="171"/>
      <c r="J278" s="171">
        <v>1.2977021225171099</v>
      </c>
      <c r="K278" s="169">
        <v>2869.375</v>
      </c>
      <c r="L278" s="167" t="s">
        <v>131</v>
      </c>
    </row>
    <row r="279" spans="1:12">
      <c r="A279" s="167" t="s">
        <v>6</v>
      </c>
      <c r="B279" s="167" t="s">
        <v>60</v>
      </c>
      <c r="C279" s="167" t="s">
        <v>131</v>
      </c>
      <c r="D279" s="168">
        <v>3315</v>
      </c>
      <c r="E279" s="169">
        <v>4142.2643386600603</v>
      </c>
      <c r="F279" s="170">
        <v>197</v>
      </c>
      <c r="G279" s="167" t="s">
        <v>113</v>
      </c>
      <c r="H279" s="171">
        <v>0.70114213197969999</v>
      </c>
      <c r="I279" s="171"/>
      <c r="J279" s="171">
        <v>1.09723724294319</v>
      </c>
      <c r="K279" s="169">
        <v>138.125</v>
      </c>
      <c r="L279" s="167" t="s">
        <v>131</v>
      </c>
    </row>
    <row r="280" spans="1:12">
      <c r="A280" s="167" t="s">
        <v>6</v>
      </c>
      <c r="B280" s="167" t="s">
        <v>61</v>
      </c>
      <c r="C280" s="167" t="s">
        <v>131</v>
      </c>
      <c r="D280" s="168">
        <v>8354.5</v>
      </c>
      <c r="E280" s="169">
        <v>7308.9419303815903</v>
      </c>
      <c r="F280" s="170">
        <v>306</v>
      </c>
      <c r="G280" s="167" t="s">
        <v>113</v>
      </c>
      <c r="H280" s="171">
        <v>1.1375953159041401</v>
      </c>
      <c r="I280" s="171"/>
      <c r="J280" s="171">
        <v>1.5671868155140101</v>
      </c>
      <c r="K280" s="169">
        <v>348.10416666666703</v>
      </c>
      <c r="L280" s="167" t="s">
        <v>131</v>
      </c>
    </row>
    <row r="281" spans="1:12">
      <c r="A281" s="167" t="s">
        <v>6</v>
      </c>
      <c r="B281" s="167" t="s">
        <v>133</v>
      </c>
      <c r="C281" s="167" t="s">
        <v>131</v>
      </c>
      <c r="D281" s="168">
        <v>900092</v>
      </c>
      <c r="E281" s="169">
        <v>892337.692383677</v>
      </c>
      <c r="F281" s="170">
        <v>27354</v>
      </c>
      <c r="G281" s="167" t="s">
        <v>113</v>
      </c>
      <c r="H281" s="171">
        <v>1.37105481221515</v>
      </c>
      <c r="I281" s="171"/>
      <c r="J281" s="171">
        <v>1.38296911423725</v>
      </c>
      <c r="K281" s="169">
        <v>37503.833333333299</v>
      </c>
      <c r="L281" s="167" t="s">
        <v>131</v>
      </c>
    </row>
    <row r="282" spans="1:12">
      <c r="A282" s="167" t="s">
        <v>6</v>
      </c>
      <c r="B282" s="167" t="s">
        <v>45</v>
      </c>
      <c r="C282" s="167" t="s">
        <v>131</v>
      </c>
      <c r="D282" s="168">
        <v>154889</v>
      </c>
      <c r="E282" s="169">
        <v>147027.63880541699</v>
      </c>
      <c r="F282" s="170">
        <v>3625</v>
      </c>
      <c r="G282" s="167" t="s">
        <v>114</v>
      </c>
      <c r="H282" s="171">
        <v>1.78033333333333</v>
      </c>
      <c r="I282" s="171"/>
      <c r="J282" s="171">
        <v>1.43264161560434</v>
      </c>
      <c r="K282" s="169">
        <v>6453.7083333333303</v>
      </c>
      <c r="L282" s="167" t="s">
        <v>131</v>
      </c>
    </row>
    <row r="283" spans="1:12">
      <c r="A283" s="167" t="s">
        <v>6</v>
      </c>
      <c r="B283" s="167" t="s">
        <v>46</v>
      </c>
      <c r="C283" s="167" t="s">
        <v>131</v>
      </c>
      <c r="D283" s="168">
        <v>31901.5</v>
      </c>
      <c r="E283" s="169">
        <v>32258.8468785656</v>
      </c>
      <c r="F283" s="170">
        <v>1249</v>
      </c>
      <c r="G283" s="167" t="s">
        <v>114</v>
      </c>
      <c r="H283" s="171">
        <v>1.0642347211102201</v>
      </c>
      <c r="I283" s="171"/>
      <c r="J283" s="171">
        <v>1.3448635845953101</v>
      </c>
      <c r="K283" s="169">
        <v>1329.2291666666699</v>
      </c>
      <c r="L283" s="167" t="s">
        <v>131</v>
      </c>
    </row>
    <row r="284" spans="1:12">
      <c r="A284" s="167" t="s">
        <v>6</v>
      </c>
      <c r="B284" s="167" t="s">
        <v>47</v>
      </c>
      <c r="C284" s="167" t="s">
        <v>131</v>
      </c>
      <c r="D284" s="168">
        <v>38568</v>
      </c>
      <c r="E284" s="169">
        <v>37936.513970507098</v>
      </c>
      <c r="F284" s="170">
        <v>961</v>
      </c>
      <c r="G284" s="167" t="s">
        <v>114</v>
      </c>
      <c r="H284" s="171">
        <v>1.6722164412070799</v>
      </c>
      <c r="I284" s="171"/>
      <c r="J284" s="171">
        <v>1.3825653464113601</v>
      </c>
      <c r="K284" s="169">
        <v>1607</v>
      </c>
      <c r="L284" s="167" t="s">
        <v>131</v>
      </c>
    </row>
    <row r="285" spans="1:12">
      <c r="A285" s="167" t="s">
        <v>6</v>
      </c>
      <c r="B285" s="173" t="s">
        <v>120</v>
      </c>
      <c r="C285" s="167" t="s">
        <v>131</v>
      </c>
      <c r="D285" s="168">
        <v>80886</v>
      </c>
      <c r="E285" s="169">
        <v>79677.122183031795</v>
      </c>
      <c r="F285" s="170">
        <v>2001</v>
      </c>
      <c r="G285" s="167" t="s">
        <v>114</v>
      </c>
      <c r="H285" s="171">
        <v>1.6842828585707199</v>
      </c>
      <c r="I285" s="171"/>
      <c r="J285" s="171">
        <v>1.38056128000528</v>
      </c>
      <c r="K285" s="169">
        <v>3370.25</v>
      </c>
      <c r="L285" s="167" t="s">
        <v>131</v>
      </c>
    </row>
    <row r="286" spans="1:12">
      <c r="A286" s="167" t="s">
        <v>6</v>
      </c>
      <c r="B286" s="173" t="s">
        <v>48</v>
      </c>
      <c r="C286" s="167" t="s">
        <v>131</v>
      </c>
      <c r="D286" s="168">
        <v>101788</v>
      </c>
      <c r="E286" s="169">
        <v>97829.441832171404</v>
      </c>
      <c r="F286" s="170">
        <v>3926</v>
      </c>
      <c r="G286" s="167" t="s">
        <v>114</v>
      </c>
      <c r="H286" s="171">
        <v>1.08027678723043</v>
      </c>
      <c r="I286" s="171"/>
      <c r="J286" s="171">
        <v>1.41495612937157</v>
      </c>
      <c r="K286" s="169">
        <v>4241.1666666666697</v>
      </c>
      <c r="L286" s="167" t="s">
        <v>131</v>
      </c>
    </row>
    <row r="287" spans="1:12">
      <c r="A287" s="167" t="s">
        <v>6</v>
      </c>
      <c r="B287" s="167" t="s">
        <v>49</v>
      </c>
      <c r="C287" s="167" t="s">
        <v>131</v>
      </c>
      <c r="D287" s="168">
        <v>40385.5</v>
      </c>
      <c r="E287" s="169">
        <v>39729.348950617001</v>
      </c>
      <c r="F287" s="170">
        <v>1229</v>
      </c>
      <c r="G287" s="167" t="s">
        <v>114</v>
      </c>
      <c r="H287" s="171">
        <v>1.36918565229184</v>
      </c>
      <c r="I287" s="171"/>
      <c r="J287" s="171">
        <v>1.3823880953268199</v>
      </c>
      <c r="K287" s="169">
        <v>1682.7291666666699</v>
      </c>
      <c r="L287" s="167" t="s">
        <v>131</v>
      </c>
    </row>
    <row r="288" spans="1:12">
      <c r="A288" s="167" t="s">
        <v>6</v>
      </c>
      <c r="B288" s="167" t="s">
        <v>50</v>
      </c>
      <c r="C288" s="167" t="s">
        <v>131</v>
      </c>
      <c r="D288" s="168">
        <v>36140</v>
      </c>
      <c r="E288" s="169">
        <v>38917.124245208302</v>
      </c>
      <c r="F288" s="170">
        <v>1354</v>
      </c>
      <c r="G288" s="167" t="s">
        <v>114</v>
      </c>
      <c r="H288" s="171">
        <v>1.1121368783850301</v>
      </c>
      <c r="I288" s="171"/>
      <c r="J288" s="171">
        <v>1.262883754667</v>
      </c>
      <c r="K288" s="169">
        <v>1505.8333333333301</v>
      </c>
      <c r="L288" s="167" t="s">
        <v>131</v>
      </c>
    </row>
    <row r="289" spans="1:12">
      <c r="A289" s="167" t="s">
        <v>6</v>
      </c>
      <c r="B289" s="167" t="s">
        <v>51</v>
      </c>
      <c r="C289" s="167" t="s">
        <v>131</v>
      </c>
      <c r="D289" s="168">
        <v>44118</v>
      </c>
      <c r="E289" s="169">
        <v>40335.475701909098</v>
      </c>
      <c r="F289" s="170">
        <v>1315</v>
      </c>
      <c r="G289" s="167" t="s">
        <v>114</v>
      </c>
      <c r="H289" s="171">
        <v>1.3979087452471499</v>
      </c>
      <c r="I289" s="171"/>
      <c r="J289" s="171">
        <v>1.48745762550252</v>
      </c>
      <c r="K289" s="169">
        <v>1838.25</v>
      </c>
      <c r="L289" s="167" t="s">
        <v>131</v>
      </c>
    </row>
    <row r="290" spans="1:12">
      <c r="A290" s="167" t="s">
        <v>6</v>
      </c>
      <c r="B290" s="173" t="s">
        <v>52</v>
      </c>
      <c r="C290" s="167" t="s">
        <v>131</v>
      </c>
      <c r="D290" s="168">
        <v>804.5</v>
      </c>
      <c r="E290" s="169">
        <v>813.16698974415499</v>
      </c>
      <c r="F290" s="170">
        <v>29</v>
      </c>
      <c r="G290" s="167" t="s">
        <v>114</v>
      </c>
      <c r="H290" s="171">
        <v>1.1558908045977001</v>
      </c>
      <c r="I290" s="171"/>
      <c r="J290" s="171">
        <v>1.34543362540288</v>
      </c>
      <c r="K290" s="169">
        <v>33.5208333333333</v>
      </c>
      <c r="L290" s="167" t="s">
        <v>131</v>
      </c>
    </row>
    <row r="291" spans="1:12">
      <c r="A291" s="167" t="s">
        <v>6</v>
      </c>
      <c r="B291" s="173" t="s">
        <v>53</v>
      </c>
      <c r="C291" s="167" t="s">
        <v>131</v>
      </c>
      <c r="D291" s="168">
        <v>3393.5</v>
      </c>
      <c r="E291" s="169">
        <v>4066.3793086393898</v>
      </c>
      <c r="F291" s="170">
        <v>178</v>
      </c>
      <c r="G291" s="167" t="s">
        <v>114</v>
      </c>
      <c r="H291" s="171">
        <v>0.79435861423220999</v>
      </c>
      <c r="I291" s="171"/>
      <c r="J291" s="171">
        <v>1.13489566207904</v>
      </c>
      <c r="K291" s="169">
        <v>141.395833333333</v>
      </c>
      <c r="L291" s="167" t="s">
        <v>131</v>
      </c>
    </row>
    <row r="292" spans="1:12">
      <c r="A292" s="167" t="s">
        <v>6</v>
      </c>
      <c r="B292" s="167" t="s">
        <v>54</v>
      </c>
      <c r="C292" s="167" t="s">
        <v>131</v>
      </c>
      <c r="D292" s="168">
        <v>31600.5</v>
      </c>
      <c r="E292" s="169">
        <v>35190.557153207199</v>
      </c>
      <c r="F292" s="170">
        <v>1007</v>
      </c>
      <c r="G292" s="167" t="s">
        <v>114</v>
      </c>
      <c r="H292" s="171">
        <v>1.3075347567030799</v>
      </c>
      <c r="I292" s="171"/>
      <c r="J292" s="171">
        <v>1.2211915225549901</v>
      </c>
      <c r="K292" s="169">
        <v>1316.6875</v>
      </c>
      <c r="L292" s="167" t="s">
        <v>131</v>
      </c>
    </row>
    <row r="293" spans="1:12">
      <c r="A293" s="167" t="s">
        <v>6</v>
      </c>
      <c r="B293" s="167" t="s">
        <v>55</v>
      </c>
      <c r="C293" s="167" t="s">
        <v>131</v>
      </c>
      <c r="D293" s="168">
        <v>22099</v>
      </c>
      <c r="E293" s="169">
        <v>21156.016234917199</v>
      </c>
      <c r="F293" s="170">
        <v>821</v>
      </c>
      <c r="G293" s="167" t="s">
        <v>114</v>
      </c>
      <c r="H293" s="171">
        <v>1.1215489240763299</v>
      </c>
      <c r="I293" s="171"/>
      <c r="J293" s="171">
        <v>1.42054403100015</v>
      </c>
      <c r="K293" s="169">
        <v>920.79166666666697</v>
      </c>
      <c r="L293" s="167" t="s">
        <v>131</v>
      </c>
    </row>
    <row r="294" spans="1:12">
      <c r="A294" s="167" t="s">
        <v>6</v>
      </c>
      <c r="B294" s="167" t="s">
        <v>56</v>
      </c>
      <c r="C294" s="167" t="s">
        <v>131</v>
      </c>
      <c r="D294" s="168">
        <v>28284.5</v>
      </c>
      <c r="E294" s="169">
        <v>26948.9864152917</v>
      </c>
      <c r="F294" s="170">
        <v>813</v>
      </c>
      <c r="G294" s="167" t="s">
        <v>114</v>
      </c>
      <c r="H294" s="171">
        <v>1.4495951209512099</v>
      </c>
      <c r="I294" s="171"/>
      <c r="J294" s="171">
        <v>1.4273222625889199</v>
      </c>
      <c r="K294" s="169">
        <v>1178.5208333333301</v>
      </c>
      <c r="L294" s="167" t="s">
        <v>131</v>
      </c>
    </row>
    <row r="295" spans="1:12">
      <c r="A295" s="167" t="s">
        <v>6</v>
      </c>
      <c r="B295" s="173" t="s">
        <v>132</v>
      </c>
      <c r="C295" s="167" t="s">
        <v>131</v>
      </c>
      <c r="D295" s="168">
        <v>70026</v>
      </c>
      <c r="E295" s="169">
        <v>68716.160943739204</v>
      </c>
      <c r="F295" s="170">
        <v>2743</v>
      </c>
      <c r="G295" s="167" t="s">
        <v>114</v>
      </c>
      <c r="H295" s="171">
        <v>1.0637076193948201</v>
      </c>
      <c r="I295" s="171"/>
      <c r="J295" s="171">
        <v>1.38585055650593</v>
      </c>
      <c r="K295" s="169">
        <v>2917.75</v>
      </c>
      <c r="L295" s="167" t="s">
        <v>131</v>
      </c>
    </row>
    <row r="296" spans="1:12">
      <c r="A296" s="167" t="s">
        <v>6</v>
      </c>
      <c r="B296" s="167" t="s">
        <v>57</v>
      </c>
      <c r="C296" s="167" t="s">
        <v>131</v>
      </c>
      <c r="D296" s="168">
        <v>120146.5</v>
      </c>
      <c r="E296" s="169">
        <v>114430.572213109</v>
      </c>
      <c r="F296" s="170">
        <v>3265</v>
      </c>
      <c r="G296" s="167" t="s">
        <v>114</v>
      </c>
      <c r="H296" s="171">
        <v>1.5332631444614599</v>
      </c>
      <c r="I296" s="171"/>
      <c r="J296" s="171">
        <v>1.42785801437219</v>
      </c>
      <c r="K296" s="169">
        <v>5006.1041666666697</v>
      </c>
      <c r="L296" s="167" t="s">
        <v>131</v>
      </c>
    </row>
    <row r="297" spans="1:12">
      <c r="A297" s="167" t="s">
        <v>6</v>
      </c>
      <c r="B297" s="167" t="s">
        <v>58</v>
      </c>
      <c r="C297" s="167" t="s">
        <v>131</v>
      </c>
      <c r="D297" s="168">
        <v>2619.5</v>
      </c>
      <c r="E297" s="169">
        <v>2826.1239810042798</v>
      </c>
      <c r="F297" s="170">
        <v>144</v>
      </c>
      <c r="G297" s="167" t="s">
        <v>114</v>
      </c>
      <c r="H297" s="171">
        <v>0.75795717592593004</v>
      </c>
      <c r="I297" s="171"/>
      <c r="J297" s="171">
        <v>1.2605009050339699</v>
      </c>
      <c r="K297" s="169">
        <v>109.145833333333</v>
      </c>
      <c r="L297" s="167" t="s">
        <v>131</v>
      </c>
    </row>
    <row r="298" spans="1:12">
      <c r="A298" s="167" t="s">
        <v>6</v>
      </c>
      <c r="B298" s="167" t="s">
        <v>59</v>
      </c>
      <c r="C298" s="167" t="s">
        <v>131</v>
      </c>
      <c r="D298" s="168">
        <v>30898.5</v>
      </c>
      <c r="E298" s="169">
        <v>29918.8078672839</v>
      </c>
      <c r="F298" s="170">
        <v>758</v>
      </c>
      <c r="G298" s="167" t="s">
        <v>114</v>
      </c>
      <c r="H298" s="171">
        <v>1.6984663588390501</v>
      </c>
      <c r="I298" s="171"/>
      <c r="J298" s="171">
        <v>1.40445905070875</v>
      </c>
      <c r="K298" s="169">
        <v>1287.4375</v>
      </c>
      <c r="L298" s="167" t="s">
        <v>131</v>
      </c>
    </row>
    <row r="299" spans="1:12">
      <c r="A299" s="167" t="s">
        <v>6</v>
      </c>
      <c r="B299" s="167" t="s">
        <v>60</v>
      </c>
      <c r="C299" s="167" t="s">
        <v>131</v>
      </c>
      <c r="D299" s="168">
        <v>5553</v>
      </c>
      <c r="E299" s="169">
        <v>7097.12993623495</v>
      </c>
      <c r="F299" s="170">
        <v>333</v>
      </c>
      <c r="G299" s="167" t="s">
        <v>114</v>
      </c>
      <c r="H299" s="171">
        <v>0.69481981981981999</v>
      </c>
      <c r="I299" s="171"/>
      <c r="J299" s="171">
        <v>1.0640471830381399</v>
      </c>
      <c r="K299" s="169">
        <v>231.375</v>
      </c>
      <c r="L299" s="167" t="s">
        <v>131</v>
      </c>
    </row>
    <row r="300" spans="1:12">
      <c r="A300" s="167" t="s">
        <v>6</v>
      </c>
      <c r="B300" s="167" t="s">
        <v>61</v>
      </c>
      <c r="C300" s="167" t="s">
        <v>131</v>
      </c>
      <c r="D300" s="168">
        <v>30180</v>
      </c>
      <c r="E300" s="169">
        <v>27490.229384107199</v>
      </c>
      <c r="F300" s="170">
        <v>1036</v>
      </c>
      <c r="G300" s="167" t="s">
        <v>114</v>
      </c>
      <c r="H300" s="171">
        <v>1.21380308880309</v>
      </c>
      <c r="I300" s="171"/>
      <c r="J300" s="171">
        <v>1.49298980134084</v>
      </c>
      <c r="K300" s="169">
        <v>1257.5</v>
      </c>
      <c r="L300" s="167" t="s">
        <v>131</v>
      </c>
    </row>
    <row r="301" spans="1:12">
      <c r="A301" s="167" t="s">
        <v>6</v>
      </c>
      <c r="B301" s="167" t="s">
        <v>133</v>
      </c>
      <c r="C301" s="167" t="s">
        <v>131</v>
      </c>
      <c r="D301" s="168">
        <v>874281.5</v>
      </c>
      <c r="E301" s="169">
        <v>852365.64299470501</v>
      </c>
      <c r="F301" s="170">
        <v>26787</v>
      </c>
      <c r="G301" s="167" t="s">
        <v>114</v>
      </c>
      <c r="H301" s="171">
        <v>1.35992816789239</v>
      </c>
      <c r="I301" s="171"/>
      <c r="J301" s="171">
        <v>1.3948943722554401</v>
      </c>
      <c r="K301" s="169">
        <v>36428.395833333299</v>
      </c>
      <c r="L301" s="167" t="s">
        <v>131</v>
      </c>
    </row>
    <row r="302" spans="1:12">
      <c r="A302" s="167" t="s">
        <v>6</v>
      </c>
      <c r="B302" s="167" t="s">
        <v>45</v>
      </c>
      <c r="C302" s="167" t="s">
        <v>69</v>
      </c>
      <c r="D302" s="168">
        <v>89916.5</v>
      </c>
      <c r="E302" s="169">
        <v>86501.7789183688</v>
      </c>
      <c r="F302" s="170">
        <v>2103</v>
      </c>
      <c r="G302" s="167" t="s">
        <v>131</v>
      </c>
      <c r="H302" s="171">
        <v>1.78151252179426</v>
      </c>
      <c r="I302" s="171"/>
      <c r="J302" s="171">
        <v>1.3863451503752799</v>
      </c>
      <c r="K302" s="169">
        <v>3746.5208333333298</v>
      </c>
      <c r="L302" s="167" t="s">
        <v>118</v>
      </c>
    </row>
    <row r="303" spans="1:12">
      <c r="A303" s="167" t="s">
        <v>6</v>
      </c>
      <c r="B303" s="167" t="s">
        <v>46</v>
      </c>
      <c r="C303" s="167" t="s">
        <v>69</v>
      </c>
      <c r="D303" s="168">
        <v>29959.5</v>
      </c>
      <c r="E303" s="169">
        <v>29931.0883630028</v>
      </c>
      <c r="F303" s="170">
        <v>1142</v>
      </c>
      <c r="G303" s="167" t="s">
        <v>131</v>
      </c>
      <c r="H303" s="171">
        <v>1.0930932574430801</v>
      </c>
      <c r="I303" s="171"/>
      <c r="J303" s="171">
        <v>1.3349624954203401</v>
      </c>
      <c r="K303" s="169">
        <v>1248.3125</v>
      </c>
      <c r="L303" s="167" t="s">
        <v>118</v>
      </c>
    </row>
    <row r="304" spans="1:12">
      <c r="A304" s="167" t="s">
        <v>6</v>
      </c>
      <c r="B304" s="167" t="s">
        <v>47</v>
      </c>
      <c r="C304" s="167" t="s">
        <v>69</v>
      </c>
      <c r="D304" s="168">
        <v>36243</v>
      </c>
      <c r="E304" s="169">
        <v>36660.6619567624</v>
      </c>
      <c r="F304" s="170">
        <v>1044</v>
      </c>
      <c r="G304" s="167" t="s">
        <v>131</v>
      </c>
      <c r="H304" s="171">
        <v>1.44647988505747</v>
      </c>
      <c r="I304" s="171"/>
      <c r="J304" s="171">
        <v>1.3185021713912699</v>
      </c>
      <c r="K304" s="169">
        <v>1510.125</v>
      </c>
      <c r="L304" s="167" t="s">
        <v>118</v>
      </c>
    </row>
    <row r="305" spans="1:12">
      <c r="A305" s="167" t="s">
        <v>6</v>
      </c>
      <c r="B305" s="173" t="s">
        <v>120</v>
      </c>
      <c r="C305" s="167" t="s">
        <v>69</v>
      </c>
      <c r="D305" s="168">
        <v>71051</v>
      </c>
      <c r="E305" s="169">
        <v>71996.288739847703</v>
      </c>
      <c r="F305" s="170">
        <v>1892</v>
      </c>
      <c r="G305" s="167" t="s">
        <v>131</v>
      </c>
      <c r="H305" s="171">
        <v>1.5647242776603201</v>
      </c>
      <c r="I305" s="171"/>
      <c r="J305" s="171">
        <v>1.3161854862884399</v>
      </c>
      <c r="K305" s="169">
        <v>2960.4583333333298</v>
      </c>
      <c r="L305" s="167" t="s">
        <v>118</v>
      </c>
    </row>
    <row r="306" spans="1:12">
      <c r="A306" s="167" t="s">
        <v>6</v>
      </c>
      <c r="B306" s="173" t="s">
        <v>48</v>
      </c>
      <c r="C306" s="167" t="s">
        <v>69</v>
      </c>
      <c r="D306" s="168">
        <v>39856</v>
      </c>
      <c r="E306" s="169">
        <v>41839.672558064703</v>
      </c>
      <c r="F306" s="170">
        <v>1461</v>
      </c>
      <c r="G306" s="167" t="s">
        <v>131</v>
      </c>
      <c r="H306" s="171">
        <v>1.1366643851243401</v>
      </c>
      <c r="I306" s="171"/>
      <c r="J306" s="171">
        <v>1.27046424156001</v>
      </c>
      <c r="K306" s="169">
        <v>1660.6666666666699</v>
      </c>
      <c r="L306" s="167" t="s">
        <v>118</v>
      </c>
    </row>
    <row r="307" spans="1:12">
      <c r="A307" s="167" t="s">
        <v>6</v>
      </c>
      <c r="B307" s="167" t="s">
        <v>49</v>
      </c>
      <c r="C307" s="167" t="s">
        <v>69</v>
      </c>
      <c r="D307" s="168">
        <v>26795.5</v>
      </c>
      <c r="E307" s="169">
        <v>27026.3393744073</v>
      </c>
      <c r="F307" s="170">
        <v>813</v>
      </c>
      <c r="G307" s="167" t="s">
        <v>131</v>
      </c>
      <c r="H307" s="171">
        <v>1.3732831078310801</v>
      </c>
      <c r="I307" s="171"/>
      <c r="J307" s="171">
        <v>1.3223050365042099</v>
      </c>
      <c r="K307" s="169">
        <v>1116.4791666666699</v>
      </c>
      <c r="L307" s="167" t="s">
        <v>118</v>
      </c>
    </row>
    <row r="308" spans="1:12">
      <c r="A308" s="167" t="s">
        <v>6</v>
      </c>
      <c r="B308" s="167" t="s">
        <v>50</v>
      </c>
      <c r="C308" s="167" t="s">
        <v>69</v>
      </c>
      <c r="D308" s="168">
        <v>21563.5</v>
      </c>
      <c r="E308" s="169">
        <v>25421.8115138309</v>
      </c>
      <c r="F308" s="170">
        <v>972</v>
      </c>
      <c r="G308" s="167" t="s">
        <v>131</v>
      </c>
      <c r="H308" s="171">
        <v>0.92436128257887995</v>
      </c>
      <c r="I308" s="171"/>
      <c r="J308" s="171">
        <v>1.13127912023315</v>
      </c>
      <c r="K308" s="169">
        <v>898.47916666666697</v>
      </c>
      <c r="L308" s="167" t="s">
        <v>118</v>
      </c>
    </row>
    <row r="309" spans="1:12">
      <c r="A309" s="167" t="s">
        <v>6</v>
      </c>
      <c r="B309" s="167" t="s">
        <v>51</v>
      </c>
      <c r="C309" s="167" t="s">
        <v>69</v>
      </c>
      <c r="D309" s="168">
        <v>23751</v>
      </c>
      <c r="E309" s="169">
        <v>20983.290609228399</v>
      </c>
      <c r="F309" s="170">
        <v>681</v>
      </c>
      <c r="G309" s="167" t="s">
        <v>131</v>
      </c>
      <c r="H309" s="171">
        <v>1.4531938325991201</v>
      </c>
      <c r="I309" s="171"/>
      <c r="J309" s="171">
        <v>1.50961192200608</v>
      </c>
      <c r="K309" s="169">
        <v>989.625</v>
      </c>
      <c r="L309" s="167" t="s">
        <v>118</v>
      </c>
    </row>
    <row r="310" spans="1:12">
      <c r="A310" s="167" t="s">
        <v>6</v>
      </c>
      <c r="B310" s="173" t="s">
        <v>52</v>
      </c>
      <c r="C310" s="167" t="s">
        <v>69</v>
      </c>
      <c r="D310" s="168">
        <v>6288.5</v>
      </c>
      <c r="E310" s="169">
        <v>7581.2586758820999</v>
      </c>
      <c r="F310" s="170">
        <v>288</v>
      </c>
      <c r="G310" s="167" t="s">
        <v>131</v>
      </c>
      <c r="H310" s="171">
        <v>0.90979456018519</v>
      </c>
      <c r="I310" s="171"/>
      <c r="J310" s="171">
        <v>1.1062741457580001</v>
      </c>
      <c r="K310" s="169">
        <v>262.02083333333297</v>
      </c>
      <c r="L310" s="167" t="s">
        <v>118</v>
      </c>
    </row>
    <row r="311" spans="1:12">
      <c r="A311" s="167" t="s">
        <v>6</v>
      </c>
      <c r="B311" s="173" t="s">
        <v>53</v>
      </c>
      <c r="C311" s="167" t="s">
        <v>69</v>
      </c>
      <c r="D311" s="168">
        <v>2334.5</v>
      </c>
      <c r="E311" s="169">
        <v>3278.7635681618899</v>
      </c>
      <c r="F311" s="170">
        <v>147</v>
      </c>
      <c r="G311" s="167" t="s">
        <v>131</v>
      </c>
      <c r="H311" s="171">
        <v>0.66170634920634996</v>
      </c>
      <c r="I311" s="171"/>
      <c r="J311" s="171">
        <v>0.94960018429868998</v>
      </c>
      <c r="K311" s="169">
        <v>97.2708333333334</v>
      </c>
      <c r="L311" s="167" t="s">
        <v>118</v>
      </c>
    </row>
    <row r="312" spans="1:12">
      <c r="A312" s="167" t="s">
        <v>6</v>
      </c>
      <c r="B312" s="167" t="s">
        <v>54</v>
      </c>
      <c r="C312" s="167" t="s">
        <v>69</v>
      </c>
      <c r="D312" s="168">
        <v>19598</v>
      </c>
      <c r="E312" s="169">
        <v>21471.137288171001</v>
      </c>
      <c r="F312" s="170">
        <v>655</v>
      </c>
      <c r="G312" s="167" t="s">
        <v>131</v>
      </c>
      <c r="H312" s="171">
        <v>1.24669211195929</v>
      </c>
      <c r="I312" s="171"/>
      <c r="J312" s="171">
        <v>1.21734511473125</v>
      </c>
      <c r="K312" s="169">
        <v>816.58333333333405</v>
      </c>
      <c r="L312" s="167" t="s">
        <v>118</v>
      </c>
    </row>
    <row r="313" spans="1:12">
      <c r="A313" s="167" t="s">
        <v>6</v>
      </c>
      <c r="B313" s="167" t="s">
        <v>55</v>
      </c>
      <c r="C313" s="167" t="s">
        <v>69</v>
      </c>
      <c r="D313" s="168">
        <v>13041.5</v>
      </c>
      <c r="E313" s="169">
        <v>12713.391245103099</v>
      </c>
      <c r="F313" s="170">
        <v>554</v>
      </c>
      <c r="G313" s="167" t="s">
        <v>131</v>
      </c>
      <c r="H313" s="171">
        <v>0.98085890493381001</v>
      </c>
      <c r="I313" s="171"/>
      <c r="J313" s="171">
        <v>1.3681167063645101</v>
      </c>
      <c r="K313" s="169">
        <v>543.39583333333303</v>
      </c>
      <c r="L313" s="167" t="s">
        <v>118</v>
      </c>
    </row>
    <row r="314" spans="1:12">
      <c r="A314" s="167" t="s">
        <v>6</v>
      </c>
      <c r="B314" s="167" t="s">
        <v>56</v>
      </c>
      <c r="C314" s="167" t="s">
        <v>69</v>
      </c>
      <c r="D314" s="168">
        <v>14869.5</v>
      </c>
      <c r="E314" s="169">
        <v>13104.9168616062</v>
      </c>
      <c r="F314" s="170">
        <v>419</v>
      </c>
      <c r="G314" s="167" t="s">
        <v>131</v>
      </c>
      <c r="H314" s="171">
        <v>1.4786694510739899</v>
      </c>
      <c r="I314" s="171"/>
      <c r="J314" s="171">
        <v>1.51327935733759</v>
      </c>
      <c r="K314" s="169">
        <v>619.5625</v>
      </c>
      <c r="L314" s="167" t="s">
        <v>118</v>
      </c>
    </row>
    <row r="315" spans="1:12">
      <c r="A315" s="167" t="s">
        <v>6</v>
      </c>
      <c r="B315" s="173" t="s">
        <v>132</v>
      </c>
      <c r="C315" s="167" t="s">
        <v>69</v>
      </c>
      <c r="D315" s="168">
        <v>39057.5</v>
      </c>
      <c r="E315" s="169">
        <v>38523.434171312299</v>
      </c>
      <c r="F315" s="170">
        <v>1583</v>
      </c>
      <c r="G315" s="167" t="s">
        <v>131</v>
      </c>
      <c r="H315" s="171">
        <v>1.0280453779743099</v>
      </c>
      <c r="I315" s="171"/>
      <c r="J315" s="171">
        <v>1.3521860738974401</v>
      </c>
      <c r="K315" s="169">
        <v>1627.3958333333301</v>
      </c>
      <c r="L315" s="167" t="s">
        <v>118</v>
      </c>
    </row>
    <row r="316" spans="1:12">
      <c r="A316" s="167" t="s">
        <v>6</v>
      </c>
      <c r="B316" s="167" t="s">
        <v>57</v>
      </c>
      <c r="C316" s="167" t="s">
        <v>69</v>
      </c>
      <c r="D316" s="168">
        <v>78309</v>
      </c>
      <c r="E316" s="169">
        <v>77232.849791762797</v>
      </c>
      <c r="F316" s="170">
        <v>2216</v>
      </c>
      <c r="G316" s="167" t="s">
        <v>131</v>
      </c>
      <c r="H316" s="171">
        <v>1.4724165162454901</v>
      </c>
      <c r="I316" s="171"/>
      <c r="J316" s="171">
        <v>1.3522800183300001</v>
      </c>
      <c r="K316" s="169">
        <v>3262.875</v>
      </c>
      <c r="L316" s="167" t="s">
        <v>118</v>
      </c>
    </row>
    <row r="317" spans="1:12">
      <c r="A317" s="167" t="s">
        <v>6</v>
      </c>
      <c r="B317" s="167" t="s">
        <v>58</v>
      </c>
      <c r="C317" s="167" t="s">
        <v>69</v>
      </c>
      <c r="D317" s="168">
        <v>2593.5</v>
      </c>
      <c r="E317" s="169">
        <v>2886.79361037116</v>
      </c>
      <c r="F317" s="170">
        <v>138</v>
      </c>
      <c r="G317" s="167" t="s">
        <v>131</v>
      </c>
      <c r="H317" s="171">
        <v>0.7830615942029</v>
      </c>
      <c r="I317" s="171"/>
      <c r="J317" s="171">
        <v>1.19819507383861</v>
      </c>
      <c r="K317" s="169">
        <v>108.0625</v>
      </c>
      <c r="L317" s="167" t="s">
        <v>118</v>
      </c>
    </row>
    <row r="318" spans="1:12">
      <c r="A318" s="167" t="s">
        <v>6</v>
      </c>
      <c r="B318" s="167" t="s">
        <v>59</v>
      </c>
      <c r="C318" s="167" t="s">
        <v>69</v>
      </c>
      <c r="D318" s="168">
        <v>33363.5</v>
      </c>
      <c r="E318" s="169">
        <v>32979.963867555802</v>
      </c>
      <c r="F318" s="170">
        <v>896</v>
      </c>
      <c r="G318" s="167" t="s">
        <v>131</v>
      </c>
      <c r="H318" s="171">
        <v>1.5515020461309501</v>
      </c>
      <c r="I318" s="171"/>
      <c r="J318" s="171">
        <v>1.3492065512881299</v>
      </c>
      <c r="K318" s="169">
        <v>1390.1458333333301</v>
      </c>
      <c r="L318" s="167" t="s">
        <v>118</v>
      </c>
    </row>
    <row r="319" spans="1:12">
      <c r="A319" s="167" t="s">
        <v>6</v>
      </c>
      <c r="B319" s="167" t="s">
        <v>60</v>
      </c>
      <c r="C319" s="167" t="s">
        <v>69</v>
      </c>
      <c r="D319" s="168">
        <v>956</v>
      </c>
      <c r="E319" s="169">
        <v>1273.9610892344399</v>
      </c>
      <c r="F319" s="170">
        <v>79</v>
      </c>
      <c r="G319" s="167" t="s">
        <v>131</v>
      </c>
      <c r="H319" s="171">
        <v>0.50421940928270004</v>
      </c>
      <c r="I319" s="171"/>
      <c r="J319" s="171">
        <v>1.00082637421401</v>
      </c>
      <c r="K319" s="169">
        <v>39.8333333333333</v>
      </c>
      <c r="L319" s="167" t="s">
        <v>118</v>
      </c>
    </row>
    <row r="320" spans="1:12">
      <c r="A320" s="167" t="s">
        <v>6</v>
      </c>
      <c r="B320" s="167" t="s">
        <v>61</v>
      </c>
      <c r="C320" s="167" t="s">
        <v>69</v>
      </c>
      <c r="D320" s="168">
        <v>8652.5</v>
      </c>
      <c r="E320" s="169">
        <v>8672.5117796969698</v>
      </c>
      <c r="F320" s="170">
        <v>356</v>
      </c>
      <c r="G320" s="167" t="s">
        <v>131</v>
      </c>
      <c r="H320" s="171">
        <v>1.01269897003745</v>
      </c>
      <c r="I320" s="171"/>
      <c r="J320" s="171">
        <v>1.3306190056626901</v>
      </c>
      <c r="K320" s="169">
        <v>360.52083333333297</v>
      </c>
      <c r="L320" s="167" t="s">
        <v>118</v>
      </c>
    </row>
    <row r="321" spans="1:12">
      <c r="A321" s="167" t="s">
        <v>6</v>
      </c>
      <c r="B321" s="167" t="s">
        <v>133</v>
      </c>
      <c r="C321" s="167" t="s">
        <v>69</v>
      </c>
      <c r="D321" s="168">
        <v>558200</v>
      </c>
      <c r="E321" s="169">
        <v>560079.91398237098</v>
      </c>
      <c r="F321" s="170">
        <v>17439</v>
      </c>
      <c r="G321" s="167" t="s">
        <v>131</v>
      </c>
      <c r="H321" s="171">
        <v>1.33369650400443</v>
      </c>
      <c r="I321" s="171"/>
      <c r="J321" s="171">
        <v>1.3292199379939</v>
      </c>
      <c r="K321" s="169">
        <v>23258.333333333299</v>
      </c>
      <c r="L321" s="167" t="s">
        <v>118</v>
      </c>
    </row>
    <row r="322" spans="1:12">
      <c r="A322" s="167" t="s">
        <v>6</v>
      </c>
      <c r="B322" s="167" t="s">
        <v>45</v>
      </c>
      <c r="C322" s="167" t="s">
        <v>71</v>
      </c>
      <c r="D322" s="168">
        <v>518094.5</v>
      </c>
      <c r="E322" s="169">
        <v>497362.32017912099</v>
      </c>
      <c r="F322" s="170">
        <v>14082</v>
      </c>
      <c r="G322" s="167" t="s">
        <v>131</v>
      </c>
      <c r="H322" s="171">
        <v>1.5329690976660499</v>
      </c>
      <c r="I322" s="171"/>
      <c r="J322" s="171">
        <v>1.4773597370343801</v>
      </c>
      <c r="K322" s="169">
        <v>21587.270833333299</v>
      </c>
      <c r="L322" s="167" t="s">
        <v>71</v>
      </c>
    </row>
    <row r="323" spans="1:12">
      <c r="A323" s="167" t="s">
        <v>6</v>
      </c>
      <c r="B323" s="167" t="s">
        <v>46</v>
      </c>
      <c r="C323" s="167" t="s">
        <v>71</v>
      </c>
      <c r="D323" s="168">
        <v>122766.5</v>
      </c>
      <c r="E323" s="169">
        <v>122161.86181627199</v>
      </c>
      <c r="F323" s="170">
        <v>4191</v>
      </c>
      <c r="G323" s="167" t="s">
        <v>131</v>
      </c>
      <c r="H323" s="171">
        <v>1.2205370635488699</v>
      </c>
      <c r="I323" s="171"/>
      <c r="J323" s="171">
        <v>1.4252609583803599</v>
      </c>
      <c r="K323" s="169">
        <v>5115.2708333333303</v>
      </c>
      <c r="L323" s="167" t="s">
        <v>71</v>
      </c>
    </row>
    <row r="324" spans="1:12">
      <c r="A324" s="167" t="s">
        <v>6</v>
      </c>
      <c r="B324" s="167" t="s">
        <v>47</v>
      </c>
      <c r="C324" s="167" t="s">
        <v>71</v>
      </c>
      <c r="D324" s="168">
        <v>438463</v>
      </c>
      <c r="E324" s="169">
        <v>438853.16777418001</v>
      </c>
      <c r="F324" s="170">
        <v>10669</v>
      </c>
      <c r="G324" s="167" t="s">
        <v>131</v>
      </c>
      <c r="H324" s="171">
        <v>1.7123715124816501</v>
      </c>
      <c r="I324" s="171"/>
      <c r="J324" s="171">
        <v>1.4169804903969101</v>
      </c>
      <c r="K324" s="169">
        <v>18269.291666666701</v>
      </c>
      <c r="L324" s="167" t="s">
        <v>71</v>
      </c>
    </row>
    <row r="325" spans="1:12">
      <c r="A325" s="167" t="s">
        <v>6</v>
      </c>
      <c r="B325" s="173" t="s">
        <v>120</v>
      </c>
      <c r="C325" s="167" t="s">
        <v>71</v>
      </c>
      <c r="D325" s="168">
        <v>407254.5</v>
      </c>
      <c r="E325" s="169">
        <v>394200.40681157698</v>
      </c>
      <c r="F325" s="170">
        <v>10452</v>
      </c>
      <c r="G325" s="167" t="s">
        <v>131</v>
      </c>
      <c r="H325" s="171">
        <v>1.6235110505166499</v>
      </c>
      <c r="I325" s="171"/>
      <c r="J325" s="171">
        <v>1.4652069869054201</v>
      </c>
      <c r="K325" s="169">
        <v>16968.9375</v>
      </c>
      <c r="L325" s="167" t="s">
        <v>71</v>
      </c>
    </row>
    <row r="326" spans="1:12">
      <c r="A326" s="167" t="s">
        <v>6</v>
      </c>
      <c r="B326" s="173" t="s">
        <v>48</v>
      </c>
      <c r="C326" s="167" t="s">
        <v>71</v>
      </c>
      <c r="D326" s="168">
        <v>197461.5</v>
      </c>
      <c r="E326" s="169">
        <v>201158.06002930299</v>
      </c>
      <c r="F326" s="170">
        <v>7415</v>
      </c>
      <c r="G326" s="167" t="s">
        <v>131</v>
      </c>
      <c r="H326" s="171">
        <v>1.1095836142953499</v>
      </c>
      <c r="I326" s="171"/>
      <c r="J326" s="171">
        <v>1.3921792307357299</v>
      </c>
      <c r="K326" s="169">
        <v>8227.5625</v>
      </c>
      <c r="L326" s="167" t="s">
        <v>71</v>
      </c>
    </row>
    <row r="327" spans="1:12">
      <c r="A327" s="167" t="s">
        <v>6</v>
      </c>
      <c r="B327" s="167" t="s">
        <v>49</v>
      </c>
      <c r="C327" s="167" t="s">
        <v>71</v>
      </c>
      <c r="D327" s="168">
        <v>102755.5</v>
      </c>
      <c r="E327" s="169">
        <v>96641.522215374003</v>
      </c>
      <c r="F327" s="170">
        <v>2900</v>
      </c>
      <c r="G327" s="167" t="s">
        <v>131</v>
      </c>
      <c r="H327" s="171">
        <v>1.47637212643678</v>
      </c>
      <c r="I327" s="171"/>
      <c r="J327" s="171">
        <v>1.5079657309690699</v>
      </c>
      <c r="K327" s="169">
        <v>4281.4791666666697</v>
      </c>
      <c r="L327" s="167" t="s">
        <v>71</v>
      </c>
    </row>
    <row r="328" spans="1:12">
      <c r="A328" s="167" t="s">
        <v>6</v>
      </c>
      <c r="B328" s="167" t="s">
        <v>50</v>
      </c>
      <c r="C328" s="167" t="s">
        <v>71</v>
      </c>
      <c r="D328" s="168">
        <v>57840</v>
      </c>
      <c r="E328" s="169">
        <v>62556.976704008099</v>
      </c>
      <c r="F328" s="170">
        <v>2064</v>
      </c>
      <c r="G328" s="167" t="s">
        <v>131</v>
      </c>
      <c r="H328" s="171">
        <v>1.1676356589147301</v>
      </c>
      <c r="I328" s="171"/>
      <c r="J328" s="171">
        <v>1.31130189825693</v>
      </c>
      <c r="K328" s="169">
        <v>2410</v>
      </c>
      <c r="L328" s="167" t="s">
        <v>71</v>
      </c>
    </row>
    <row r="329" spans="1:12">
      <c r="A329" s="167" t="s">
        <v>6</v>
      </c>
      <c r="B329" s="167" t="s">
        <v>51</v>
      </c>
      <c r="C329" s="167" t="s">
        <v>71</v>
      </c>
      <c r="D329" s="168">
        <v>130785.5</v>
      </c>
      <c r="E329" s="169">
        <v>113493.47206081401</v>
      </c>
      <c r="F329" s="170">
        <v>3513</v>
      </c>
      <c r="G329" s="167" t="s">
        <v>131</v>
      </c>
      <c r="H329" s="171">
        <v>1.55120860612961</v>
      </c>
      <c r="I329" s="171"/>
      <c r="J329" s="171">
        <v>1.6343266853171801</v>
      </c>
      <c r="K329" s="169">
        <v>5449.3958333333303</v>
      </c>
      <c r="L329" s="167" t="s">
        <v>71</v>
      </c>
    </row>
    <row r="330" spans="1:12">
      <c r="A330" s="167" t="s">
        <v>6</v>
      </c>
      <c r="B330" s="173" t="s">
        <v>52</v>
      </c>
      <c r="C330" s="167" t="s">
        <v>71</v>
      </c>
      <c r="D330" s="168">
        <v>89057.5</v>
      </c>
      <c r="E330" s="169">
        <v>98416.638410644402</v>
      </c>
      <c r="F330" s="170">
        <v>3330</v>
      </c>
      <c r="G330" s="167" t="s">
        <v>131</v>
      </c>
      <c r="H330" s="171">
        <v>1.11433308308308</v>
      </c>
      <c r="I330" s="171"/>
      <c r="J330" s="171">
        <v>1.2833707297575601</v>
      </c>
      <c r="K330" s="169">
        <v>3710.7291666666702</v>
      </c>
      <c r="L330" s="167" t="s">
        <v>71</v>
      </c>
    </row>
    <row r="331" spans="1:12">
      <c r="A331" s="167" t="s">
        <v>6</v>
      </c>
      <c r="B331" s="173" t="s">
        <v>53</v>
      </c>
      <c r="C331" s="167" t="s">
        <v>71</v>
      </c>
      <c r="D331" s="168">
        <v>48438.5</v>
      </c>
      <c r="E331" s="169">
        <v>57695.209740132501</v>
      </c>
      <c r="F331" s="170">
        <v>2142</v>
      </c>
      <c r="G331" s="167" t="s">
        <v>131</v>
      </c>
      <c r="H331" s="171">
        <v>0.94223661686896998</v>
      </c>
      <c r="I331" s="171"/>
      <c r="J331" s="171">
        <v>1.1906965263350899</v>
      </c>
      <c r="K331" s="169">
        <v>2018.2708333333301</v>
      </c>
      <c r="L331" s="167" t="s">
        <v>71</v>
      </c>
    </row>
    <row r="332" spans="1:12">
      <c r="A332" s="167" t="s">
        <v>6</v>
      </c>
      <c r="B332" s="167" t="s">
        <v>54</v>
      </c>
      <c r="C332" s="167" t="s">
        <v>71</v>
      </c>
      <c r="D332" s="168">
        <v>240795.5</v>
      </c>
      <c r="E332" s="169">
        <v>259133.31908141301</v>
      </c>
      <c r="F332" s="170">
        <v>7157</v>
      </c>
      <c r="G332" s="167" t="s">
        <v>131</v>
      </c>
      <c r="H332" s="171">
        <v>1.4018647245121301</v>
      </c>
      <c r="I332" s="171"/>
      <c r="J332" s="171">
        <v>1.3178781759913201</v>
      </c>
      <c r="K332" s="169">
        <v>10033.145833333299</v>
      </c>
      <c r="L332" s="167" t="s">
        <v>71</v>
      </c>
    </row>
    <row r="333" spans="1:12">
      <c r="A333" s="167" t="s">
        <v>6</v>
      </c>
      <c r="B333" s="167" t="s">
        <v>55</v>
      </c>
      <c r="C333" s="167" t="s">
        <v>71</v>
      </c>
      <c r="D333" s="168">
        <v>20978.5</v>
      </c>
      <c r="E333" s="169">
        <v>20125.808476083501</v>
      </c>
      <c r="F333" s="170">
        <v>788</v>
      </c>
      <c r="G333" s="167" t="s">
        <v>131</v>
      </c>
      <c r="H333" s="171">
        <v>1.10926924703892</v>
      </c>
      <c r="I333" s="171"/>
      <c r="J333" s="171">
        <v>1.4783295362061899</v>
      </c>
      <c r="K333" s="169">
        <v>874.10416666666697</v>
      </c>
      <c r="L333" s="167" t="s">
        <v>71</v>
      </c>
    </row>
    <row r="334" spans="1:12">
      <c r="A334" s="167" t="s">
        <v>6</v>
      </c>
      <c r="B334" s="167" t="s">
        <v>56</v>
      </c>
      <c r="C334" s="167" t="s">
        <v>71</v>
      </c>
      <c r="D334" s="168">
        <v>80976</v>
      </c>
      <c r="E334" s="169">
        <v>82076.401699645998</v>
      </c>
      <c r="F334" s="170">
        <v>2534</v>
      </c>
      <c r="G334" s="167" t="s">
        <v>131</v>
      </c>
      <c r="H334" s="171">
        <v>1.3314917127071799</v>
      </c>
      <c r="I334" s="171"/>
      <c r="J334" s="171">
        <v>1.3992269744221499</v>
      </c>
      <c r="K334" s="169">
        <v>3374</v>
      </c>
      <c r="L334" s="167" t="s">
        <v>71</v>
      </c>
    </row>
    <row r="335" spans="1:12">
      <c r="A335" s="167" t="s">
        <v>6</v>
      </c>
      <c r="B335" s="173" t="s">
        <v>132</v>
      </c>
      <c r="C335" s="167" t="s">
        <v>71</v>
      </c>
      <c r="D335" s="168">
        <v>107251</v>
      </c>
      <c r="E335" s="169">
        <v>104515.704094179</v>
      </c>
      <c r="F335" s="170">
        <v>3850</v>
      </c>
      <c r="G335" s="167" t="s">
        <v>131</v>
      </c>
      <c r="H335" s="171">
        <v>1.16072510822511</v>
      </c>
      <c r="I335" s="171"/>
      <c r="J335" s="171">
        <v>1.4553583999658599</v>
      </c>
      <c r="K335" s="169">
        <v>4468.7916666666697</v>
      </c>
      <c r="L335" s="167" t="s">
        <v>71</v>
      </c>
    </row>
    <row r="336" spans="1:12">
      <c r="A336" s="167" t="s">
        <v>6</v>
      </c>
      <c r="B336" s="167" t="s">
        <v>57</v>
      </c>
      <c r="C336" s="167" t="s">
        <v>71</v>
      </c>
      <c r="D336" s="168">
        <v>295274.5</v>
      </c>
      <c r="E336" s="169">
        <v>279690.79499637801</v>
      </c>
      <c r="F336" s="170">
        <v>8324</v>
      </c>
      <c r="G336" s="167" t="s">
        <v>131</v>
      </c>
      <c r="H336" s="171">
        <v>1.4780278912381899</v>
      </c>
      <c r="I336" s="171"/>
      <c r="J336" s="171">
        <v>1.4972624281995499</v>
      </c>
      <c r="K336" s="169">
        <v>12303.104166666701</v>
      </c>
      <c r="L336" s="167" t="s">
        <v>71</v>
      </c>
    </row>
    <row r="337" spans="1:12">
      <c r="A337" s="167" t="s">
        <v>6</v>
      </c>
      <c r="B337" s="167" t="s">
        <v>58</v>
      </c>
      <c r="C337" s="167" t="s">
        <v>71</v>
      </c>
      <c r="D337" s="168">
        <v>18315.5</v>
      </c>
      <c r="E337" s="169">
        <v>20810.9026162236</v>
      </c>
      <c r="F337" s="170">
        <v>937</v>
      </c>
      <c r="G337" s="167" t="s">
        <v>131</v>
      </c>
      <c r="H337" s="171">
        <v>0.81445659907505996</v>
      </c>
      <c r="I337" s="171"/>
      <c r="J337" s="171">
        <v>1.2481822991390099</v>
      </c>
      <c r="K337" s="169">
        <v>763.14583333333303</v>
      </c>
      <c r="L337" s="167" t="s">
        <v>71</v>
      </c>
    </row>
    <row r="338" spans="1:12">
      <c r="A338" s="167" t="s">
        <v>6</v>
      </c>
      <c r="B338" s="167" t="s">
        <v>59</v>
      </c>
      <c r="C338" s="167" t="s">
        <v>71</v>
      </c>
      <c r="D338" s="168">
        <v>327804</v>
      </c>
      <c r="E338" s="169">
        <v>359516.31827195699</v>
      </c>
      <c r="F338" s="170">
        <v>9227</v>
      </c>
      <c r="G338" s="167" t="s">
        <v>131</v>
      </c>
      <c r="H338" s="171">
        <v>1.48027527907229</v>
      </c>
      <c r="I338" s="171"/>
      <c r="J338" s="171">
        <v>1.29314075244952</v>
      </c>
      <c r="K338" s="169">
        <v>13658.5</v>
      </c>
      <c r="L338" s="167" t="s">
        <v>71</v>
      </c>
    </row>
    <row r="339" spans="1:12">
      <c r="A339" s="167" t="s">
        <v>6</v>
      </c>
      <c r="B339" s="167" t="s">
        <v>60</v>
      </c>
      <c r="C339" s="167" t="s">
        <v>71</v>
      </c>
      <c r="D339" s="168">
        <v>13743</v>
      </c>
      <c r="E339" s="169">
        <v>17594.5227080275</v>
      </c>
      <c r="F339" s="170">
        <v>814</v>
      </c>
      <c r="G339" s="167" t="s">
        <v>131</v>
      </c>
      <c r="H339" s="171">
        <v>0.70347051597052002</v>
      </c>
      <c r="I339" s="171"/>
      <c r="J339" s="171">
        <v>1.1077817692667</v>
      </c>
      <c r="K339" s="169">
        <v>572.625</v>
      </c>
      <c r="L339" s="167" t="s">
        <v>71</v>
      </c>
    </row>
    <row r="340" spans="1:12">
      <c r="A340" s="167" t="s">
        <v>6</v>
      </c>
      <c r="B340" s="167" t="s">
        <v>61</v>
      </c>
      <c r="C340" s="167" t="s">
        <v>71</v>
      </c>
      <c r="D340" s="168">
        <v>46714</v>
      </c>
      <c r="E340" s="169">
        <v>41255.579082057498</v>
      </c>
      <c r="F340" s="170">
        <v>1527</v>
      </c>
      <c r="G340" s="167" t="s">
        <v>131</v>
      </c>
      <c r="H340" s="171">
        <v>1.27466710325257</v>
      </c>
      <c r="I340" s="171"/>
      <c r="J340" s="171">
        <v>1.60588531325349</v>
      </c>
      <c r="K340" s="169">
        <v>1946.4166666666699</v>
      </c>
      <c r="L340" s="167" t="s">
        <v>71</v>
      </c>
    </row>
    <row r="341" spans="1:12">
      <c r="A341" s="167" t="s">
        <v>6</v>
      </c>
      <c r="B341" s="167" t="s">
        <v>133</v>
      </c>
      <c r="C341" s="167" t="s">
        <v>71</v>
      </c>
      <c r="D341" s="168">
        <v>3264769</v>
      </c>
      <c r="E341" s="169">
        <v>3267258.9867673898</v>
      </c>
      <c r="F341" s="170">
        <v>95916</v>
      </c>
      <c r="G341" s="167" t="s">
        <v>131</v>
      </c>
      <c r="H341" s="171">
        <v>1.4182413952486199</v>
      </c>
      <c r="I341" s="171"/>
      <c r="J341" s="171">
        <v>1.4171605497076201</v>
      </c>
      <c r="K341" s="169">
        <v>136032.04166666701</v>
      </c>
      <c r="L341" s="167" t="s">
        <v>71</v>
      </c>
    </row>
    <row r="342" spans="1:12">
      <c r="A342" s="167" t="s">
        <v>6</v>
      </c>
      <c r="B342" s="167" t="s">
        <v>45</v>
      </c>
      <c r="C342" s="167" t="s">
        <v>70</v>
      </c>
      <c r="D342" s="168">
        <v>89019</v>
      </c>
      <c r="E342" s="169">
        <v>83521.174370032299</v>
      </c>
      <c r="F342" s="170">
        <v>2552</v>
      </c>
      <c r="G342" s="167" t="s">
        <v>131</v>
      </c>
      <c r="H342" s="171">
        <v>1.4534188871473399</v>
      </c>
      <c r="I342" s="171"/>
      <c r="J342" s="171">
        <v>1.3285090551413701</v>
      </c>
      <c r="K342" s="169">
        <v>3709.125</v>
      </c>
      <c r="L342" s="167" t="s">
        <v>70</v>
      </c>
    </row>
    <row r="343" spans="1:12">
      <c r="A343" s="167" t="s">
        <v>6</v>
      </c>
      <c r="B343" s="167" t="s">
        <v>46</v>
      </c>
      <c r="C343" s="167" t="s">
        <v>70</v>
      </c>
      <c r="D343" s="168">
        <v>1114</v>
      </c>
      <c r="E343" s="169">
        <v>1219.7059783278901</v>
      </c>
      <c r="F343" s="170">
        <v>70</v>
      </c>
      <c r="G343" s="167" t="s">
        <v>131</v>
      </c>
      <c r="H343" s="171">
        <v>0.66309523809523996</v>
      </c>
      <c r="I343" s="171"/>
      <c r="J343" s="171">
        <v>1.1384355215105599</v>
      </c>
      <c r="K343" s="169">
        <v>46.4166666666667</v>
      </c>
      <c r="L343" s="167" t="s">
        <v>70</v>
      </c>
    </row>
    <row r="344" spans="1:12">
      <c r="A344" s="167" t="s">
        <v>6</v>
      </c>
      <c r="B344" s="167" t="s">
        <v>47</v>
      </c>
      <c r="C344" s="167" t="s">
        <v>70</v>
      </c>
      <c r="D344" s="168">
        <v>9312</v>
      </c>
      <c r="E344" s="169">
        <v>8780.0207383514407</v>
      </c>
      <c r="F344" s="170">
        <v>282</v>
      </c>
      <c r="G344" s="167" t="s">
        <v>131</v>
      </c>
      <c r="H344" s="171">
        <v>1.3758865248226999</v>
      </c>
      <c r="I344" s="171"/>
      <c r="J344" s="171">
        <v>1.3219828631050701</v>
      </c>
      <c r="K344" s="169">
        <v>388</v>
      </c>
      <c r="L344" s="167" t="s">
        <v>70</v>
      </c>
    </row>
    <row r="345" spans="1:12">
      <c r="A345" s="167" t="s">
        <v>6</v>
      </c>
      <c r="B345" s="173" t="s">
        <v>120</v>
      </c>
      <c r="C345" s="167" t="s">
        <v>70</v>
      </c>
      <c r="D345" s="168">
        <v>30318.5</v>
      </c>
      <c r="E345" s="169">
        <v>32545.670213671699</v>
      </c>
      <c r="F345" s="170">
        <v>994</v>
      </c>
      <c r="G345" s="167" t="s">
        <v>131</v>
      </c>
      <c r="H345" s="171">
        <v>1.2708962105969199</v>
      </c>
      <c r="I345" s="171"/>
      <c r="J345" s="171">
        <v>1.1611622046852701</v>
      </c>
      <c r="K345" s="169">
        <v>1263.2708333333301</v>
      </c>
      <c r="L345" s="167" t="s">
        <v>70</v>
      </c>
    </row>
    <row r="346" spans="1:12">
      <c r="A346" s="167" t="s">
        <v>6</v>
      </c>
      <c r="B346" s="173" t="s">
        <v>48</v>
      </c>
      <c r="C346" s="167" t="s">
        <v>70</v>
      </c>
      <c r="D346" s="168">
        <v>59755</v>
      </c>
      <c r="E346" s="169">
        <v>58634.584665582697</v>
      </c>
      <c r="F346" s="170">
        <v>2492</v>
      </c>
      <c r="G346" s="167" t="s">
        <v>131</v>
      </c>
      <c r="H346" s="171">
        <v>0.99911383092563</v>
      </c>
      <c r="I346" s="171"/>
      <c r="J346" s="171">
        <v>1.2702780607303901</v>
      </c>
      <c r="K346" s="169">
        <v>2489.7916666666702</v>
      </c>
      <c r="L346" s="167" t="s">
        <v>70</v>
      </c>
    </row>
    <row r="347" spans="1:12">
      <c r="A347" s="167" t="s">
        <v>6</v>
      </c>
      <c r="B347" s="167" t="s">
        <v>49</v>
      </c>
      <c r="C347" s="167" t="s">
        <v>70</v>
      </c>
      <c r="D347" s="168">
        <v>2924.5</v>
      </c>
      <c r="E347" s="169">
        <v>3297.4922506243502</v>
      </c>
      <c r="F347" s="170">
        <v>104</v>
      </c>
      <c r="G347" s="167" t="s">
        <v>131</v>
      </c>
      <c r="H347" s="171">
        <v>1.17167467948718</v>
      </c>
      <c r="I347" s="171"/>
      <c r="J347" s="171">
        <v>1.10546816891149</v>
      </c>
      <c r="K347" s="169">
        <v>121.854166666667</v>
      </c>
      <c r="L347" s="167" t="s">
        <v>70</v>
      </c>
    </row>
    <row r="348" spans="1:12">
      <c r="A348" s="167" t="s">
        <v>6</v>
      </c>
      <c r="B348" s="167" t="s">
        <v>50</v>
      </c>
      <c r="C348" s="167" t="s">
        <v>70</v>
      </c>
      <c r="D348" s="168">
        <v>1354</v>
      </c>
      <c r="E348" s="169">
        <v>1667.49364357179</v>
      </c>
      <c r="F348" s="170">
        <v>75</v>
      </c>
      <c r="G348" s="167" t="s">
        <v>131</v>
      </c>
      <c r="H348" s="171">
        <v>0.75222222222222002</v>
      </c>
      <c r="I348" s="171"/>
      <c r="J348" s="171">
        <v>1.01212202816317</v>
      </c>
      <c r="K348" s="169">
        <v>56.4166666666667</v>
      </c>
      <c r="L348" s="167" t="s">
        <v>70</v>
      </c>
    </row>
    <row r="349" spans="1:12">
      <c r="A349" s="167" t="s">
        <v>6</v>
      </c>
      <c r="B349" s="167" t="s">
        <v>51</v>
      </c>
      <c r="C349" s="167" t="s">
        <v>70</v>
      </c>
      <c r="D349" s="168">
        <v>2639.5</v>
      </c>
      <c r="E349" s="169">
        <v>2524.4793486345002</v>
      </c>
      <c r="F349" s="170">
        <v>88</v>
      </c>
      <c r="G349" s="167" t="s">
        <v>131</v>
      </c>
      <c r="H349" s="171">
        <v>1.24976325757576</v>
      </c>
      <c r="I349" s="171"/>
      <c r="J349" s="171">
        <v>1.3032515311303601</v>
      </c>
      <c r="K349" s="169">
        <v>109.979166666667</v>
      </c>
      <c r="L349" s="167" t="s">
        <v>70</v>
      </c>
    </row>
    <row r="350" spans="1:12">
      <c r="A350" s="167" t="s">
        <v>6</v>
      </c>
      <c r="B350" s="173" t="s">
        <v>52</v>
      </c>
      <c r="C350" s="167" t="s">
        <v>70</v>
      </c>
      <c r="D350" s="168">
        <v>798</v>
      </c>
      <c r="E350" s="169">
        <v>705.77596813750904</v>
      </c>
      <c r="F350" s="170">
        <v>36</v>
      </c>
      <c r="G350" s="167" t="s">
        <v>131</v>
      </c>
      <c r="H350" s="171">
        <v>0.92361111111111005</v>
      </c>
      <c r="I350" s="171"/>
      <c r="J350" s="171">
        <v>1.4093356075813801</v>
      </c>
      <c r="K350" s="169">
        <v>33.25</v>
      </c>
      <c r="L350" s="167" t="s">
        <v>70</v>
      </c>
    </row>
    <row r="351" spans="1:12">
      <c r="A351" s="167" t="s">
        <v>6</v>
      </c>
      <c r="B351" s="173" t="s">
        <v>53</v>
      </c>
      <c r="C351" s="167" t="s">
        <v>70</v>
      </c>
      <c r="D351" s="168">
        <v>558</v>
      </c>
      <c r="E351" s="169">
        <v>638.61266850107495</v>
      </c>
      <c r="F351" s="170">
        <v>28</v>
      </c>
      <c r="G351" s="167" t="s">
        <v>131</v>
      </c>
      <c r="H351" s="171">
        <v>0.83035714285714002</v>
      </c>
      <c r="I351" s="171"/>
      <c r="J351" s="171">
        <v>1.0891183345142701</v>
      </c>
      <c r="K351" s="169">
        <v>23.25</v>
      </c>
      <c r="L351" s="167" t="s">
        <v>70</v>
      </c>
    </row>
    <row r="352" spans="1:12">
      <c r="A352" s="167" t="s">
        <v>6</v>
      </c>
      <c r="B352" s="167" t="s">
        <v>54</v>
      </c>
      <c r="C352" s="167" t="s">
        <v>70</v>
      </c>
      <c r="D352" s="168">
        <v>5076.5</v>
      </c>
      <c r="E352" s="169">
        <v>5238.6634322812197</v>
      </c>
      <c r="F352" s="170">
        <v>154</v>
      </c>
      <c r="G352" s="167" t="s">
        <v>131</v>
      </c>
      <c r="H352" s="171">
        <v>1.37351190476191</v>
      </c>
      <c r="I352" s="171"/>
      <c r="J352" s="171">
        <v>1.2078758357825199</v>
      </c>
      <c r="K352" s="169">
        <v>211.520833333333</v>
      </c>
      <c r="L352" s="167" t="s">
        <v>70</v>
      </c>
    </row>
    <row r="353" spans="1:12">
      <c r="A353" s="167" t="s">
        <v>6</v>
      </c>
      <c r="B353" s="167" t="s">
        <v>55</v>
      </c>
      <c r="C353" s="167" t="s">
        <v>70</v>
      </c>
      <c r="D353" s="168">
        <v>2916.5</v>
      </c>
      <c r="E353" s="169">
        <v>1623.2821735873699</v>
      </c>
      <c r="F353" s="170">
        <v>36</v>
      </c>
      <c r="G353" s="167" t="s">
        <v>131</v>
      </c>
      <c r="H353" s="171">
        <v>3.3755787037037002</v>
      </c>
      <c r="I353" s="171"/>
      <c r="J353" s="171">
        <v>2.2394757351594099</v>
      </c>
      <c r="K353" s="169">
        <v>121.520833333333</v>
      </c>
      <c r="L353" s="167" t="s">
        <v>70</v>
      </c>
    </row>
    <row r="354" spans="1:12">
      <c r="A354" s="167" t="s">
        <v>6</v>
      </c>
      <c r="B354" s="167" t="s">
        <v>56</v>
      </c>
      <c r="C354" s="167" t="s">
        <v>70</v>
      </c>
      <c r="D354" s="168">
        <v>388.5</v>
      </c>
      <c r="E354" s="169">
        <v>484.11374768388998</v>
      </c>
      <c r="F354" s="170">
        <v>22</v>
      </c>
      <c r="G354" s="167" t="s">
        <v>131</v>
      </c>
      <c r="H354" s="171">
        <v>0.73579545454545003</v>
      </c>
      <c r="I354" s="171"/>
      <c r="J354" s="171">
        <v>1.00028097143644</v>
      </c>
      <c r="K354" s="169">
        <v>16.1875</v>
      </c>
      <c r="L354" s="167" t="s">
        <v>70</v>
      </c>
    </row>
    <row r="355" spans="1:12">
      <c r="A355" s="167" t="s">
        <v>6</v>
      </c>
      <c r="B355" s="173" t="s">
        <v>132</v>
      </c>
      <c r="C355" s="167" t="s">
        <v>70</v>
      </c>
      <c r="D355" s="168">
        <v>1190.5</v>
      </c>
      <c r="E355" s="169">
        <v>1193.69226580081</v>
      </c>
      <c r="F355" s="170">
        <v>70</v>
      </c>
      <c r="G355" s="167" t="s">
        <v>131</v>
      </c>
      <c r="H355" s="171">
        <v>0.70863095238094997</v>
      </c>
      <c r="I355" s="171"/>
      <c r="J355" s="171">
        <v>1.243126772134</v>
      </c>
      <c r="K355" s="169">
        <v>49.6041666666667</v>
      </c>
      <c r="L355" s="167" t="s">
        <v>70</v>
      </c>
    </row>
    <row r="356" spans="1:12">
      <c r="A356" s="167" t="s">
        <v>6</v>
      </c>
      <c r="B356" s="167" t="s">
        <v>57</v>
      </c>
      <c r="C356" s="167" t="s">
        <v>70</v>
      </c>
      <c r="D356" s="168">
        <v>6821.5</v>
      </c>
      <c r="E356" s="169">
        <v>6648.1366368736899</v>
      </c>
      <c r="F356" s="170">
        <v>265</v>
      </c>
      <c r="G356" s="167" t="s">
        <v>131</v>
      </c>
      <c r="H356" s="171">
        <v>1.0725628930817599</v>
      </c>
      <c r="I356" s="171"/>
      <c r="J356" s="171">
        <v>1.27896407741906</v>
      </c>
      <c r="K356" s="169">
        <v>284.22916666666703</v>
      </c>
      <c r="L356" s="167" t="s">
        <v>70</v>
      </c>
    </row>
    <row r="357" spans="1:12">
      <c r="A357" s="167" t="s">
        <v>6</v>
      </c>
      <c r="B357" s="167" t="s">
        <v>58</v>
      </c>
      <c r="C357" s="167" t="s">
        <v>70</v>
      </c>
      <c r="D357" s="168">
        <v>190</v>
      </c>
      <c r="E357" s="169">
        <v>295.907250098166</v>
      </c>
      <c r="F357" s="170">
        <v>21</v>
      </c>
      <c r="G357" s="167" t="s">
        <v>131</v>
      </c>
      <c r="H357" s="171">
        <v>0.37698412698412997</v>
      </c>
      <c r="I357" s="171"/>
      <c r="J357" s="171">
        <v>0.80034344943062996</v>
      </c>
      <c r="K357" s="169">
        <v>7.9166666666666696</v>
      </c>
      <c r="L357" s="167" t="s">
        <v>70</v>
      </c>
    </row>
    <row r="358" spans="1:12">
      <c r="A358" s="167" t="s">
        <v>6</v>
      </c>
      <c r="B358" s="167" t="s">
        <v>59</v>
      </c>
      <c r="C358" s="167" t="s">
        <v>70</v>
      </c>
      <c r="D358" s="168">
        <v>24303.5</v>
      </c>
      <c r="E358" s="169">
        <v>25384.0998824538</v>
      </c>
      <c r="F358" s="170">
        <v>689</v>
      </c>
      <c r="G358" s="167" t="s">
        <v>131</v>
      </c>
      <c r="H358" s="171">
        <v>1.4697327044025199</v>
      </c>
      <c r="I358" s="171"/>
      <c r="J358" s="171">
        <v>1.19339840657701</v>
      </c>
      <c r="K358" s="169">
        <v>1012.64583333333</v>
      </c>
      <c r="L358" s="167" t="s">
        <v>70</v>
      </c>
    </row>
    <row r="359" spans="1:12">
      <c r="A359" s="167" t="s">
        <v>6</v>
      </c>
      <c r="B359" s="167" t="s">
        <v>60</v>
      </c>
      <c r="C359" s="167" t="s">
        <v>70</v>
      </c>
      <c r="D359" s="168">
        <v>36.5</v>
      </c>
      <c r="E359" s="169">
        <v>51.795664703763698</v>
      </c>
      <c r="F359" s="170">
        <v>3</v>
      </c>
      <c r="G359" s="167" t="s">
        <v>131</v>
      </c>
      <c r="H359" s="171">
        <v>0.50694444444443998</v>
      </c>
      <c r="I359" s="171"/>
      <c r="J359" s="171">
        <v>0.87837072620389001</v>
      </c>
      <c r="K359" s="169">
        <v>1.5208333333333299</v>
      </c>
      <c r="L359" s="167" t="s">
        <v>70</v>
      </c>
    </row>
    <row r="360" spans="1:12">
      <c r="A360" s="167" t="s">
        <v>6</v>
      </c>
      <c r="B360" s="167" t="s">
        <v>61</v>
      </c>
      <c r="C360" s="167" t="s">
        <v>70</v>
      </c>
      <c r="D360" s="168">
        <v>903.5</v>
      </c>
      <c r="E360" s="169">
        <v>794.89835130879396</v>
      </c>
      <c r="F360" s="170">
        <v>29</v>
      </c>
      <c r="G360" s="167" t="s">
        <v>131</v>
      </c>
      <c r="H360" s="171">
        <v>1.29813218390805</v>
      </c>
      <c r="I360" s="171"/>
      <c r="J360" s="171">
        <v>1.4167556735543001</v>
      </c>
      <c r="K360" s="169">
        <v>37.6458333333333</v>
      </c>
      <c r="L360" s="167" t="s">
        <v>70</v>
      </c>
    </row>
    <row r="361" spans="1:12">
      <c r="A361" s="167" t="s">
        <v>6</v>
      </c>
      <c r="B361" s="167" t="s">
        <v>133</v>
      </c>
      <c r="C361" s="167" t="s">
        <v>70</v>
      </c>
      <c r="D361" s="168">
        <v>239619.5</v>
      </c>
      <c r="E361" s="169">
        <v>235249.59925022701</v>
      </c>
      <c r="F361" s="170">
        <v>8010</v>
      </c>
      <c r="G361" s="167" t="s">
        <v>131</v>
      </c>
      <c r="H361" s="171">
        <v>1.2464601539742</v>
      </c>
      <c r="I361" s="171"/>
      <c r="J361" s="171">
        <v>1.26961389017088</v>
      </c>
      <c r="K361" s="169">
        <v>9984.1458333333394</v>
      </c>
      <c r="L361" s="167" t="s">
        <v>70</v>
      </c>
    </row>
    <row r="362" spans="1:12">
      <c r="A362" s="167"/>
      <c r="B362" s="167"/>
      <c r="C362" s="167"/>
      <c r="D362" s="168"/>
      <c r="E362" s="169"/>
      <c r="F362" s="170"/>
      <c r="G362" s="167"/>
      <c r="H362" s="171"/>
      <c r="I362" s="171"/>
      <c r="J362" s="171"/>
      <c r="K362" s="169"/>
    </row>
    <row r="363" spans="1:12">
      <c r="A363" s="167"/>
      <c r="B363" s="167"/>
      <c r="C363" s="167"/>
      <c r="D363" s="168"/>
      <c r="E363" s="169"/>
      <c r="F363" s="170"/>
      <c r="G363" s="167"/>
      <c r="H363" s="171"/>
      <c r="I363" s="171"/>
      <c r="J363" s="171"/>
      <c r="K363" s="169"/>
    </row>
    <row r="364" spans="1:12">
      <c r="A364" s="167"/>
      <c r="B364" s="167"/>
      <c r="C364" s="167"/>
      <c r="D364" s="168"/>
      <c r="E364" s="169"/>
      <c r="F364" s="170"/>
      <c r="G364" s="167"/>
      <c r="H364" s="171"/>
      <c r="I364" s="171"/>
      <c r="J364" s="171"/>
      <c r="K364" s="169"/>
    </row>
    <row r="365" spans="1:12">
      <c r="A365" s="167"/>
      <c r="B365" s="167"/>
      <c r="C365" s="167"/>
      <c r="D365" s="168"/>
      <c r="E365" s="169"/>
      <c r="F365" s="170"/>
      <c r="G365" s="167"/>
      <c r="H365" s="171"/>
      <c r="I365" s="171"/>
      <c r="J365" s="171"/>
      <c r="K365" s="169"/>
    </row>
    <row r="366" spans="1:12">
      <c r="A366" s="167"/>
      <c r="B366" s="167"/>
      <c r="C366" s="167"/>
      <c r="D366" s="168"/>
      <c r="E366" s="169"/>
      <c r="F366" s="170"/>
      <c r="G366" s="167"/>
      <c r="H366" s="171"/>
      <c r="I366" s="171"/>
      <c r="J366" s="171"/>
      <c r="K366" s="169"/>
    </row>
    <row r="367" spans="1:12">
      <c r="A367" s="167"/>
      <c r="B367" s="167"/>
      <c r="C367" s="167"/>
      <c r="D367" s="168"/>
      <c r="E367" s="169"/>
      <c r="F367" s="170"/>
      <c r="G367" s="167"/>
      <c r="H367" s="171"/>
      <c r="I367" s="171"/>
      <c r="J367" s="171"/>
      <c r="K367" s="169"/>
    </row>
    <row r="368" spans="1:12">
      <c r="A368" s="167"/>
      <c r="B368" s="167"/>
      <c r="C368" s="167"/>
      <c r="D368" s="168"/>
      <c r="E368" s="169"/>
      <c r="F368" s="170"/>
      <c r="G368" s="167"/>
      <c r="H368" s="171"/>
      <c r="I368" s="171"/>
      <c r="J368" s="171"/>
      <c r="K368" s="169"/>
    </row>
    <row r="369" spans="1:11">
      <c r="A369" s="167"/>
      <c r="B369" s="167"/>
      <c r="C369" s="167"/>
      <c r="D369" s="168"/>
      <c r="E369" s="169"/>
      <c r="F369" s="170"/>
      <c r="G369" s="167"/>
      <c r="H369" s="171"/>
      <c r="I369" s="171"/>
      <c r="J369" s="171"/>
      <c r="K369" s="169"/>
    </row>
    <row r="370" spans="1:11">
      <c r="A370" s="167"/>
      <c r="B370" s="167"/>
      <c r="C370" s="167"/>
      <c r="D370" s="168"/>
      <c r="E370" s="169"/>
      <c r="F370" s="170"/>
      <c r="G370" s="167"/>
      <c r="H370" s="171"/>
      <c r="I370" s="171"/>
      <c r="J370" s="171"/>
      <c r="K370" s="169"/>
    </row>
    <row r="371" spans="1:11">
      <c r="A371" s="167"/>
      <c r="B371" s="167"/>
      <c r="C371" s="167"/>
      <c r="D371" s="168"/>
      <c r="E371" s="169"/>
      <c r="F371" s="170"/>
      <c r="G371" s="167"/>
      <c r="H371" s="171"/>
      <c r="I371" s="171"/>
      <c r="J371" s="171"/>
      <c r="K371" s="169"/>
    </row>
    <row r="372" spans="1:11">
      <c r="A372" s="167"/>
      <c r="B372" s="167"/>
      <c r="C372" s="167"/>
      <c r="D372" s="168"/>
      <c r="E372" s="169"/>
      <c r="F372" s="170"/>
      <c r="G372" s="167"/>
      <c r="H372" s="171"/>
      <c r="I372" s="171"/>
      <c r="J372" s="171"/>
      <c r="K372" s="169"/>
    </row>
    <row r="373" spans="1:11">
      <c r="A373" s="167"/>
      <c r="B373" s="167"/>
      <c r="C373" s="167"/>
      <c r="D373" s="168"/>
      <c r="E373" s="169"/>
      <c r="F373" s="170"/>
      <c r="G373" s="167"/>
      <c r="H373" s="171"/>
      <c r="I373" s="171"/>
      <c r="J373" s="171"/>
      <c r="K373" s="169"/>
    </row>
    <row r="374" spans="1:11">
      <c r="A374" s="167"/>
      <c r="B374" s="167"/>
      <c r="C374" s="167"/>
      <c r="D374" s="168"/>
      <c r="E374" s="169"/>
      <c r="F374" s="170"/>
      <c r="G374" s="167"/>
      <c r="H374" s="171"/>
      <c r="I374" s="171"/>
      <c r="J374" s="171"/>
      <c r="K374" s="169"/>
    </row>
    <row r="375" spans="1:11">
      <c r="A375" s="167"/>
      <c r="B375" s="167"/>
      <c r="C375" s="167"/>
      <c r="D375" s="168"/>
      <c r="E375" s="169"/>
      <c r="F375" s="170"/>
      <c r="G375" s="167"/>
      <c r="H375" s="171"/>
      <c r="I375" s="171"/>
      <c r="J375" s="171"/>
      <c r="K375" s="169"/>
    </row>
    <row r="376" spans="1:11">
      <c r="A376" s="167"/>
      <c r="B376" s="167"/>
      <c r="C376" s="167"/>
      <c r="D376" s="168"/>
      <c r="E376" s="169"/>
      <c r="F376" s="170"/>
      <c r="G376" s="167"/>
      <c r="H376" s="171"/>
      <c r="I376" s="171"/>
      <c r="J376" s="171"/>
      <c r="K376" s="169"/>
    </row>
    <row r="377" spans="1:11">
      <c r="A377" s="167"/>
      <c r="B377" s="167"/>
      <c r="C377" s="167"/>
      <c r="D377" s="168"/>
      <c r="E377" s="169"/>
      <c r="F377" s="170"/>
      <c r="G377" s="167"/>
      <c r="H377" s="171"/>
      <c r="I377" s="171"/>
      <c r="J377" s="171"/>
      <c r="K377" s="169"/>
    </row>
    <row r="378" spans="1:11">
      <c r="A378" s="167"/>
      <c r="B378" s="167"/>
      <c r="C378" s="167"/>
      <c r="D378" s="168"/>
      <c r="E378" s="169"/>
      <c r="F378" s="170"/>
      <c r="G378" s="167"/>
      <c r="H378" s="171"/>
      <c r="I378" s="171"/>
      <c r="J378" s="171"/>
      <c r="K378" s="169"/>
    </row>
    <row r="379" spans="1:11">
      <c r="A379" s="167"/>
      <c r="B379" s="167"/>
      <c r="C379" s="167"/>
      <c r="D379" s="168"/>
      <c r="E379" s="169"/>
      <c r="F379" s="170"/>
      <c r="G379" s="167"/>
      <c r="H379" s="171"/>
      <c r="I379" s="171"/>
      <c r="J379" s="171"/>
      <c r="K379" s="169"/>
    </row>
    <row r="380" spans="1:11">
      <c r="A380" s="167"/>
      <c r="B380" s="167"/>
      <c r="C380" s="167"/>
      <c r="D380" s="168"/>
      <c r="E380" s="169"/>
      <c r="F380" s="170"/>
      <c r="G380" s="167"/>
      <c r="H380" s="171"/>
      <c r="I380" s="171"/>
      <c r="J380" s="171"/>
      <c r="K380" s="169"/>
    </row>
    <row r="381" spans="1:11">
      <c r="A381" s="167"/>
      <c r="B381" s="167"/>
      <c r="C381" s="167"/>
      <c r="D381" s="168"/>
      <c r="E381" s="169"/>
      <c r="F381" s="170"/>
      <c r="G381" s="167"/>
      <c r="H381" s="171"/>
      <c r="I381" s="171"/>
      <c r="J381" s="171"/>
      <c r="K381" s="169"/>
    </row>
    <row r="382" spans="1:11">
      <c r="A382" s="167"/>
      <c r="B382" s="167"/>
      <c r="C382" s="167"/>
      <c r="D382" s="168"/>
      <c r="E382" s="169"/>
      <c r="F382" s="170"/>
      <c r="G382" s="167"/>
      <c r="H382" s="171"/>
      <c r="I382" s="171"/>
      <c r="J382" s="171"/>
      <c r="K382" s="169"/>
    </row>
    <row r="383" spans="1:11">
      <c r="A383" s="167"/>
      <c r="B383" s="167"/>
      <c r="C383" s="167"/>
      <c r="D383" s="168"/>
      <c r="E383" s="169"/>
      <c r="F383" s="170"/>
      <c r="G383" s="167"/>
      <c r="H383" s="171"/>
      <c r="I383" s="171"/>
      <c r="J383" s="171"/>
      <c r="K383" s="169"/>
    </row>
    <row r="384" spans="1:11">
      <c r="A384" s="167"/>
      <c r="B384" s="167"/>
      <c r="C384" s="167"/>
      <c r="D384" s="168"/>
      <c r="E384" s="169"/>
      <c r="F384" s="170"/>
      <c r="G384" s="167"/>
      <c r="H384" s="171"/>
      <c r="I384" s="171"/>
      <c r="J384" s="171"/>
      <c r="K384" s="169"/>
    </row>
    <row r="385" spans="1:16">
      <c r="A385" s="167"/>
      <c r="B385" s="167"/>
      <c r="C385" s="167"/>
      <c r="D385" s="168"/>
      <c r="E385" s="169"/>
      <c r="F385" s="170"/>
      <c r="G385" s="167"/>
      <c r="H385" s="171"/>
      <c r="I385" s="171"/>
      <c r="J385" s="171"/>
      <c r="K385" s="169"/>
    </row>
    <row r="386" spans="1:16">
      <c r="A386" s="167"/>
      <c r="B386" s="167"/>
      <c r="C386" s="167"/>
      <c r="D386" s="168"/>
      <c r="E386" s="169"/>
      <c r="F386" s="170"/>
      <c r="G386" s="167"/>
      <c r="H386" s="171"/>
      <c r="I386" s="171"/>
      <c r="J386" s="171"/>
      <c r="K386" s="169"/>
    </row>
    <row r="387" spans="1:16">
      <c r="A387" s="167"/>
      <c r="B387" s="167"/>
      <c r="C387" s="167"/>
      <c r="D387" s="168"/>
      <c r="E387" s="169"/>
      <c r="F387" s="170"/>
      <c r="G387" s="167"/>
      <c r="H387" s="171"/>
      <c r="I387" s="171"/>
      <c r="J387" s="171"/>
      <c r="K387" s="169"/>
    </row>
    <row r="388" spans="1:16">
      <c r="A388" s="167"/>
      <c r="B388" s="167"/>
      <c r="C388" s="167"/>
      <c r="D388" s="168"/>
      <c r="E388" s="169"/>
      <c r="F388" s="170"/>
      <c r="G388" s="167"/>
      <c r="H388" s="171"/>
      <c r="I388" s="171"/>
      <c r="J388" s="171"/>
      <c r="K388" s="169"/>
    </row>
    <row r="389" spans="1:16">
      <c r="A389" s="167"/>
      <c r="B389" s="167"/>
      <c r="C389" s="167"/>
      <c r="D389" s="168"/>
      <c r="E389" s="169"/>
      <c r="F389" s="170"/>
      <c r="G389" s="167"/>
      <c r="H389" s="171"/>
      <c r="I389" s="171"/>
      <c r="J389" s="171"/>
      <c r="K389" s="169"/>
    </row>
    <row r="390" spans="1:16">
      <c r="A390" s="167"/>
      <c r="B390" s="167"/>
      <c r="C390" s="167"/>
      <c r="D390" s="168"/>
      <c r="E390" s="169"/>
      <c r="F390" s="170"/>
      <c r="G390" s="167"/>
      <c r="H390" s="171"/>
      <c r="I390" s="171"/>
      <c r="J390" s="171"/>
      <c r="K390" s="169"/>
    </row>
    <row r="391" spans="1:16">
      <c r="A391" s="167"/>
      <c r="B391" s="167"/>
      <c r="C391" s="167"/>
      <c r="D391" s="168"/>
      <c r="E391" s="169"/>
      <c r="F391" s="170"/>
      <c r="G391" s="167"/>
      <c r="H391" s="171"/>
      <c r="I391" s="171"/>
      <c r="J391" s="171"/>
      <c r="K391" s="169"/>
    </row>
    <row r="392" spans="1:16">
      <c r="A392" s="167"/>
      <c r="B392" s="167"/>
      <c r="C392" s="167"/>
      <c r="D392" s="168"/>
      <c r="E392" s="169"/>
      <c r="F392" s="170"/>
      <c r="G392" s="167"/>
      <c r="H392" s="171"/>
      <c r="I392" s="171"/>
      <c r="J392" s="171"/>
      <c r="K392" s="169"/>
    </row>
    <row r="393" spans="1:16">
      <c r="A393" s="167"/>
      <c r="B393" s="167"/>
      <c r="C393" s="167"/>
      <c r="D393" s="168"/>
      <c r="E393" s="169"/>
      <c r="F393" s="170"/>
      <c r="G393" s="167"/>
      <c r="H393" s="171"/>
      <c r="I393" s="171"/>
      <c r="J393" s="171"/>
      <c r="K393" s="169"/>
    </row>
    <row r="394" spans="1:16">
      <c r="A394" s="167"/>
      <c r="B394" s="167"/>
      <c r="C394" s="167"/>
      <c r="D394" s="168"/>
      <c r="E394" s="169"/>
      <c r="F394" s="170"/>
      <c r="G394" s="167"/>
      <c r="H394" s="171"/>
      <c r="I394" s="171"/>
      <c r="J394" s="171"/>
      <c r="K394" s="169"/>
    </row>
    <row r="395" spans="1:16">
      <c r="A395" s="167"/>
      <c r="B395" s="167"/>
      <c r="C395" s="167"/>
      <c r="D395" s="168"/>
      <c r="E395" s="169"/>
      <c r="F395" s="170"/>
      <c r="G395" s="167"/>
      <c r="H395" s="171"/>
      <c r="I395" s="171"/>
      <c r="J395" s="171"/>
      <c r="K395" s="169"/>
    </row>
    <row r="396" spans="1:16">
      <c r="A396" s="167"/>
      <c r="B396" s="167"/>
      <c r="C396" s="167"/>
      <c r="D396" s="168"/>
      <c r="E396" s="169"/>
      <c r="F396" s="170"/>
      <c r="G396" s="167"/>
      <c r="H396" s="171"/>
      <c r="I396" s="171"/>
      <c r="J396" s="171"/>
      <c r="K396" s="169"/>
    </row>
    <row r="397" spans="1:16">
      <c r="A397" s="167"/>
      <c r="B397" s="167"/>
      <c r="C397" s="167"/>
      <c r="D397" s="168"/>
      <c r="E397" s="169"/>
      <c r="F397" s="170"/>
      <c r="G397" s="167"/>
      <c r="H397" s="171"/>
      <c r="I397" s="171"/>
      <c r="J397" s="171"/>
      <c r="K397" s="169"/>
    </row>
    <row r="398" spans="1:16">
      <c r="A398" s="167"/>
      <c r="B398" s="167"/>
      <c r="C398" s="167"/>
      <c r="D398" s="168"/>
      <c r="E398" s="169"/>
      <c r="F398" s="170"/>
      <c r="G398" s="167"/>
      <c r="H398" s="171"/>
      <c r="I398" s="171"/>
      <c r="J398" s="171"/>
      <c r="K398" s="169"/>
    </row>
    <row r="399" spans="1:16">
      <c r="L399" s="141"/>
      <c r="M399" s="141"/>
    </row>
    <row r="400" spans="1:16">
      <c r="L400" s="141"/>
      <c r="M400" s="141"/>
      <c r="N400" s="141"/>
      <c r="O400" s="141"/>
      <c r="P400" s="141"/>
    </row>
    <row r="401" spans="12:16">
      <c r="L401" s="141"/>
      <c r="M401" s="141"/>
      <c r="N401" s="141"/>
      <c r="O401" s="141"/>
      <c r="P401" s="141"/>
    </row>
    <row r="402" spans="12:16">
      <c r="L402" s="141"/>
      <c r="M402" s="141"/>
      <c r="N402" s="141"/>
      <c r="O402" s="141"/>
      <c r="P402" s="141"/>
    </row>
    <row r="403" spans="12:16">
      <c r="L403" s="141"/>
      <c r="M403" s="141"/>
      <c r="N403" s="141"/>
      <c r="O403" s="141"/>
      <c r="P403" s="141"/>
    </row>
    <row r="404" spans="12:16">
      <c r="L404" s="141"/>
      <c r="M404" s="141"/>
      <c r="N404" s="141"/>
      <c r="O404" s="141"/>
      <c r="P404" s="141"/>
    </row>
    <row r="405" spans="12:16">
      <c r="L405" s="141"/>
      <c r="M405" s="141"/>
      <c r="N405" s="141"/>
      <c r="O405" s="141"/>
      <c r="P405" s="141"/>
    </row>
    <row r="406" spans="12:16">
      <c r="L406" s="141"/>
      <c r="M406" s="141"/>
      <c r="N406" s="141"/>
      <c r="O406" s="141"/>
      <c r="P406" s="141"/>
    </row>
    <row r="407" spans="12:16">
      <c r="L407" s="141"/>
      <c r="M407" s="141"/>
      <c r="N407" s="141"/>
      <c r="O407" s="141"/>
      <c r="P407" s="141"/>
    </row>
    <row r="408" spans="12:16">
      <c r="L408" s="141"/>
      <c r="M408" s="141"/>
      <c r="N408" s="141"/>
      <c r="O408" s="141"/>
      <c r="P408" s="141"/>
    </row>
    <row r="409" spans="12:16">
      <c r="L409" s="141"/>
      <c r="M409" s="141"/>
      <c r="N409" s="141"/>
      <c r="O409" s="141"/>
      <c r="P409" s="141"/>
    </row>
    <row r="410" spans="12:16">
      <c r="L410" s="141"/>
      <c r="M410" s="141"/>
      <c r="N410" s="141"/>
      <c r="O410" s="141"/>
      <c r="P410" s="141"/>
    </row>
    <row r="411" spans="12:16">
      <c r="L411" s="141"/>
      <c r="M411" s="141"/>
      <c r="N411" s="141"/>
      <c r="O411" s="141"/>
      <c r="P411" s="141"/>
    </row>
    <row r="412" spans="12:16">
      <c r="L412" s="141"/>
      <c r="M412" s="141"/>
      <c r="N412" s="141"/>
      <c r="O412" s="141"/>
      <c r="P412" s="141"/>
    </row>
    <row r="413" spans="12:16">
      <c r="L413" s="141"/>
      <c r="M413" s="141"/>
      <c r="N413" s="141"/>
      <c r="O413" s="141"/>
      <c r="P413" s="141"/>
    </row>
    <row r="414" spans="12:16">
      <c r="L414" s="141"/>
      <c r="M414" s="141"/>
      <c r="N414" s="141"/>
      <c r="O414" s="141"/>
      <c r="P414" s="141"/>
    </row>
    <row r="415" spans="12:16">
      <c r="L415" s="141"/>
      <c r="M415" s="141"/>
      <c r="N415" s="141"/>
      <c r="O415" s="141"/>
      <c r="P415" s="141"/>
    </row>
    <row r="416" spans="12:16">
      <c r="L416" s="141"/>
      <c r="M416" s="141"/>
      <c r="N416" s="141"/>
      <c r="O416" s="141"/>
      <c r="P416" s="141"/>
    </row>
    <row r="417" spans="12:16">
      <c r="L417" s="141"/>
      <c r="M417" s="141"/>
      <c r="N417" s="141"/>
      <c r="O417" s="141"/>
      <c r="P417" s="141"/>
    </row>
  </sheetData>
  <autoFilter ref="A1:P398" xr:uid="{36C96CF6-87FC-4172-A16F-2D95C9C1CF70}"/>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185D8D-67D5-4610-9716-FE7F2B5F499B}">
  <dimension ref="A1:O28"/>
  <sheetViews>
    <sheetView workbookViewId="0">
      <selection activeCell="B2" sqref="B2"/>
    </sheetView>
  </sheetViews>
  <sheetFormatPr defaultRowHeight="12.5"/>
  <cols>
    <col min="1" max="1" width="20.26953125" customWidth="1"/>
    <col min="2" max="2" width="9.7265625" bestFit="1" customWidth="1"/>
    <col min="3" max="3" width="12.7265625" customWidth="1"/>
    <col min="4" max="5" width="16.453125" customWidth="1"/>
    <col min="8" max="8" width="12.26953125" customWidth="1"/>
    <col min="9" max="10" width="15.453125" customWidth="1"/>
    <col min="13" max="13" width="10.7265625" customWidth="1"/>
    <col min="14" max="14" width="16.1796875" style="142" customWidth="1"/>
    <col min="15" max="15" width="16" customWidth="1"/>
  </cols>
  <sheetData>
    <row r="1" spans="1:15" ht="15.5">
      <c r="A1" t="s">
        <v>116</v>
      </c>
      <c r="B1" s="156" t="s">
        <v>145</v>
      </c>
      <c r="C1" s="157"/>
      <c r="D1" s="157"/>
      <c r="E1" s="157"/>
      <c r="F1" s="157"/>
    </row>
    <row r="3" spans="1:15" s="132" customFormat="1" ht="15.5">
      <c r="A3" s="132" t="s">
        <v>128</v>
      </c>
      <c r="D3" s="137" t="s">
        <v>115</v>
      </c>
      <c r="E3" s="136" t="str">
        <f>'User Interaction'!$C$5</f>
        <v>Acute</v>
      </c>
      <c r="G3" s="138" t="s">
        <v>68</v>
      </c>
      <c r="H3" s="139" t="str">
        <f>'User Interaction'!C15</f>
        <v>Māori</v>
      </c>
      <c r="I3" s="137"/>
      <c r="J3" s="139" t="str">
        <f>'User Interaction'!C36</f>
        <v>Elective</v>
      </c>
      <c r="L3" s="138" t="s">
        <v>72</v>
      </c>
      <c r="M3" s="140" t="str">
        <f>"Q"&amp;'User Interaction'!C25</f>
        <v>Q5</v>
      </c>
      <c r="N3" s="153"/>
      <c r="O3" s="155" t="str">
        <f>'User Interaction'!C43</f>
        <v>Acute</v>
      </c>
    </row>
    <row r="4" spans="1:15" s="132" customFormat="1" ht="15.5"/>
    <row r="5" spans="1:15" s="133" customFormat="1" ht="39">
      <c r="A5" s="130" t="s">
        <v>121</v>
      </c>
      <c r="B5" s="130" t="s">
        <v>13</v>
      </c>
      <c r="C5" s="130" t="s">
        <v>11</v>
      </c>
      <c r="D5" s="130" t="s">
        <v>4</v>
      </c>
      <c r="E5" s="130" t="s">
        <v>3</v>
      </c>
      <c r="G5" s="134" t="s">
        <v>13</v>
      </c>
      <c r="H5" s="135" t="s">
        <v>11</v>
      </c>
      <c r="I5" s="135" t="s">
        <v>4</v>
      </c>
      <c r="J5" s="135" t="s">
        <v>3</v>
      </c>
      <c r="L5" s="134" t="s">
        <v>13</v>
      </c>
      <c r="M5" s="135" t="s">
        <v>11</v>
      </c>
      <c r="N5" s="154" t="s">
        <v>4</v>
      </c>
      <c r="O5" s="135" t="s">
        <v>3</v>
      </c>
    </row>
    <row r="6" spans="1:15" ht="13">
      <c r="A6" s="34" t="s">
        <v>45</v>
      </c>
      <c r="B6" s="40">
        <f>SUMIFS(Cube!$F:$F,Cube!$A:$A,$E$3,Cube!$B:$B,$A6,Cube!$C:$C,"All",Cube!$G:$G,"All")</f>
        <v>84717</v>
      </c>
      <c r="C6" s="40">
        <f>SUMIFS(Cube!$K:$K,Cube!$A:$A,$E$3,Cube!$B:$B,$A6,Cube!$C:$C,"All",Cube!$G:$G,"All")</f>
        <v>224173.125</v>
      </c>
      <c r="D6" s="41">
        <f>SUMIFS(Cube!$H:$H,Cube!$A:$A,$E$3,Cube!$B:$B,$A6,Cube!$C:$C,"All",Cube!$G:$G,"All")</f>
        <v>2.646140975247</v>
      </c>
      <c r="E6" s="41">
        <f>SUMIFS(Cube!$J:$J,Cube!$A:$A,$E$3,Cube!$B:$B,$A6,Cube!$C:$C,"All",Cube!$G:$G,"All")</f>
        <v>2.59140100624181</v>
      </c>
      <c r="G6" s="83">
        <f>SUMIFS(Cube!$F:$F,Cube!$A:$A,$J$3,Cube!$B:$B,$A6,Cube!$L:$L,$H$3,Cube!$G:$G,"All")</f>
        <v>2103</v>
      </c>
      <c r="H6" s="83">
        <f>SUMIFS(Cube!$K:$K,Cube!$A:$A,$J$3,Cube!$B:$B,$A6,Cube!$L:$L,$H$3,Cube!$G:$G,"All")</f>
        <v>3746.5208333333298</v>
      </c>
      <c r="I6" s="84">
        <f>SUMIFS(Cube!$H:$H,Cube!$A:$A,$J$3,Cube!$B:$B,$A6,Cube!$L:$L,$H$3,Cube!$G:$G,"All")</f>
        <v>1.78151252179426</v>
      </c>
      <c r="J6" s="84">
        <f>SUMIFS(Cube!$J:$J,Cube!$A:$A,$J$3,Cube!$B:$B,$A6,Cube!$L:$L,$H$3,Cube!$G:$G,"All")</f>
        <v>1.3863451503752799</v>
      </c>
      <c r="L6" s="89">
        <f>SUMIFS(Cube!$F:$F,Cube!$A:$A,$O$3,Cube!$B:$B,$A6,Cube!$C:$C,"All",Cube!$G:$G,$M$3)</f>
        <v>15726</v>
      </c>
      <c r="M6" s="89">
        <f>SUMIFS(Cube!$K:$K,Cube!$A:$A,$O$3,Cube!$B:$B,$A6,Cube!$C:$C,"All",Cube!$G:$G,$M$3)</f>
        <v>46298.354166666701</v>
      </c>
      <c r="N6" s="150">
        <f>SUMIFS(Cube!$H:$H,Cube!$A:$A,$O$3,Cube!$B:$B,$A6,Cube!$C:$C,"All",Cube!$G:$G,$M$3)</f>
        <v>2.9440642354487299</v>
      </c>
      <c r="O6" s="90">
        <f>SUMIFS(Cube!$J:$J,Cube!$A:$A,$O$3,Cube!$B:$B,$A6,Cube!$C:$C,"All",Cube!$G:$G,$M$3)</f>
        <v>2.6118898962660402</v>
      </c>
    </row>
    <row r="7" spans="1:15" ht="13">
      <c r="A7" s="34" t="s">
        <v>46</v>
      </c>
      <c r="B7" s="40">
        <f>SUMIFS(Cube!$F:$F,Cube!$A:$A,$E$3,Cube!$B:$B,$A7,Cube!$C:$C,"All",Cube!$G:$G,"All")</f>
        <v>36366</v>
      </c>
      <c r="C7" s="40">
        <f>SUMIFS(Cube!$K:$K,Cube!$A:$A,$E$3,Cube!$B:$B,$A7,Cube!$C:$C,"All",Cube!$G:$G,"All")</f>
        <v>96761.895833333299</v>
      </c>
      <c r="D7" s="41">
        <f>SUMIFS(Cube!$H:$H,Cube!$A:$A,$E$3,Cube!$B:$B,$A7,Cube!$C:$C,"All",Cube!$G:$G,"All")</f>
        <v>2.6607791847696598</v>
      </c>
      <c r="E7" s="41">
        <f>SUMIFS(Cube!$J:$J,Cube!$A:$A,$E$3,Cube!$B:$B,$A7,Cube!$C:$C,"All",Cube!$G:$G,"All")</f>
        <v>2.7645895099113398</v>
      </c>
      <c r="G7" s="83">
        <f>SUMIFS(Cube!$F:$F,Cube!$A:$A,$J$3,Cube!$B:$B,$A7,Cube!$L:$L,$H$3,Cube!$G:$G,"All")</f>
        <v>1142</v>
      </c>
      <c r="H7" s="83">
        <f>SUMIFS(Cube!$K:$K,Cube!$A:$A,$J$3,Cube!$B:$B,$A7,Cube!$L:$L,$H$3,Cube!$G:$G,"All")</f>
        <v>1248.3125</v>
      </c>
      <c r="I7" s="84">
        <f>SUMIFS(Cube!$H:$H,Cube!$A:$A,$J$3,Cube!$B:$B,$A7,Cube!$L:$L,$H$3,Cube!$G:$G,"All")</f>
        <v>1.0930932574430801</v>
      </c>
      <c r="J7" s="84">
        <f>SUMIFS(Cube!$J:$J,Cube!$A:$A,$J$3,Cube!$B:$B,$A7,Cube!$L:$L,$H$3,Cube!$G:$G,"All")</f>
        <v>1.3349624954203401</v>
      </c>
      <c r="L7" s="89">
        <f>SUMIFS(Cube!$F:$F,Cube!$A:$A,$O$3,Cube!$B:$B,$A7,Cube!$C:$C,"All",Cube!$G:$G,$M$3)</f>
        <v>9287</v>
      </c>
      <c r="M7" s="89">
        <f>SUMIFS(Cube!$K:$K,Cube!$A:$A,$O$3,Cube!$B:$B,$A7,Cube!$C:$C,"All",Cube!$G:$G,$M$3)</f>
        <v>22939.208333333299</v>
      </c>
      <c r="N7" s="150">
        <f>SUMIFS(Cube!$H:$H,Cube!$A:$A,$O$3,Cube!$B:$B,$A7,Cube!$C:$C,"All",Cube!$G:$G,$M$3)</f>
        <v>2.47003427730519</v>
      </c>
      <c r="O7" s="90">
        <f>SUMIFS(Cube!$J:$J,Cube!$A:$A,$O$3,Cube!$B:$B,$A7,Cube!$C:$C,"All",Cube!$G:$G,$M$3)</f>
        <v>2.6410495999355499</v>
      </c>
    </row>
    <row r="8" spans="1:15" ht="13">
      <c r="A8" s="34" t="s">
        <v>47</v>
      </c>
      <c r="B8" s="40">
        <f>SUMIFS(Cube!$F:$F,Cube!$A:$A,$E$3,Cube!$B:$B,$A8,Cube!$C:$C,"All",Cube!$G:$G,"All")</f>
        <v>57091</v>
      </c>
      <c r="C8" s="40">
        <f>SUMIFS(Cube!$K:$K,Cube!$A:$A,$E$3,Cube!$B:$B,$A8,Cube!$C:$C,"All",Cube!$G:$G,"All")</f>
        <v>184159.16666666701</v>
      </c>
      <c r="D8" s="41">
        <f>SUMIFS(Cube!$H:$H,Cube!$A:$A,$E$3,Cube!$B:$B,$A8,Cube!$C:$C,"All",Cube!$G:$G,"All")</f>
        <v>3.22571275098819</v>
      </c>
      <c r="E8" s="41">
        <f>SUMIFS(Cube!$J:$J,Cube!$A:$A,$E$3,Cube!$B:$B,$A8,Cube!$C:$C,"All",Cube!$G:$G,"All")</f>
        <v>2.45338868748185</v>
      </c>
      <c r="G8" s="83">
        <f>SUMIFS(Cube!$F:$F,Cube!$A:$A,$J$3,Cube!$B:$B,$A8,Cube!$L:$L,$H$3,Cube!$G:$G,"All")</f>
        <v>1044</v>
      </c>
      <c r="H8" s="83">
        <f>SUMIFS(Cube!$K:$K,Cube!$A:$A,$J$3,Cube!$B:$B,$A8,Cube!$L:$L,$H$3,Cube!$G:$G,"All")</f>
        <v>1510.125</v>
      </c>
      <c r="I8" s="84">
        <f>SUMIFS(Cube!$H:$H,Cube!$A:$A,$J$3,Cube!$B:$B,$A8,Cube!$L:$L,$H$3,Cube!$G:$G,"All")</f>
        <v>1.44647988505747</v>
      </c>
      <c r="J8" s="84">
        <f>SUMIFS(Cube!$J:$J,Cube!$A:$A,$J$3,Cube!$B:$B,$A8,Cube!$L:$L,$H$3,Cube!$G:$G,"All")</f>
        <v>1.3185021713912699</v>
      </c>
      <c r="L8" s="89">
        <f>SUMIFS(Cube!$F:$F,Cube!$A:$A,$O$3,Cube!$B:$B,$A8,Cube!$C:$C,"All",Cube!$G:$G,$M$3)</f>
        <v>4801</v>
      </c>
      <c r="M8" s="89">
        <f>SUMIFS(Cube!$K:$K,Cube!$A:$A,$O$3,Cube!$B:$B,$A8,Cube!$C:$C,"All",Cube!$G:$G,$M$3)</f>
        <v>15412.270833333299</v>
      </c>
      <c r="N8" s="150">
        <f>SUMIFS(Cube!$H:$H,Cube!$A:$A,$O$3,Cube!$B:$B,$A8,Cube!$C:$C,"All",Cube!$G:$G,$M$3)</f>
        <v>3.2102209609109198</v>
      </c>
      <c r="O8" s="90">
        <f>SUMIFS(Cube!$J:$J,Cube!$A:$A,$O$3,Cube!$B:$B,$A8,Cube!$C:$C,"All",Cube!$G:$G,$M$3)</f>
        <v>2.4700863047661099</v>
      </c>
    </row>
    <row r="9" spans="1:15" ht="13">
      <c r="A9" s="34" t="s">
        <v>120</v>
      </c>
      <c r="B9" s="40">
        <f>SUMIFS(Cube!$F:$F,Cube!$A:$A,$E$3,Cube!$B:$B,$A9,Cube!$C:$C,"All",Cube!$G:$G,"All")</f>
        <v>63608</v>
      </c>
      <c r="C9" s="40">
        <f>SUMIFS(Cube!$K:$K,Cube!$A:$A,$E$3,Cube!$B:$B,$A9,Cube!$C:$C,"All",Cube!$G:$G,"All")</f>
        <v>137156.27083333299</v>
      </c>
      <c r="D9" s="41">
        <f>SUMIFS(Cube!$H:$H,Cube!$A:$A,$E$3,Cube!$B:$B,$A9,Cube!$C:$C,"All",Cube!$G:$G,"All")</f>
        <v>2.1562739094663099</v>
      </c>
      <c r="E9" s="41">
        <f>SUMIFS(Cube!$J:$J,Cube!$A:$A,$E$3,Cube!$B:$B,$A9,Cube!$C:$C,"All",Cube!$G:$G,"All")</f>
        <v>2.4408380811364898</v>
      </c>
      <c r="G9" s="83">
        <f>SUMIFS(Cube!$F:$F,Cube!$A:$A,$J$3,Cube!$B:$B,$A9,Cube!$L:$L,$H$3,Cube!$G:$G,"All")</f>
        <v>1892</v>
      </c>
      <c r="H9" s="83">
        <f>SUMIFS(Cube!$K:$K,Cube!$A:$A,$J$3,Cube!$B:$B,$A9,Cube!$L:$L,$H$3,Cube!$G:$G,"All")</f>
        <v>2960.4583333333298</v>
      </c>
      <c r="I9" s="84">
        <f>SUMIFS(Cube!$H:$H,Cube!$A:$A,$J$3,Cube!$B:$B,$A9,Cube!$L:$L,$H$3,Cube!$G:$G,"All")</f>
        <v>1.5647242776603201</v>
      </c>
      <c r="J9" s="84">
        <f>SUMIFS(Cube!$J:$J,Cube!$A:$A,$J$3,Cube!$B:$B,$A9,Cube!$L:$L,$H$3,Cube!$G:$G,"All")</f>
        <v>1.3161854862884399</v>
      </c>
      <c r="L9" s="89">
        <f>SUMIFS(Cube!$F:$F,Cube!$A:$A,$O$3,Cube!$B:$B,$A9,Cube!$C:$C,"All",Cube!$G:$G,$M$3)</f>
        <v>9282</v>
      </c>
      <c r="M9" s="89">
        <f>SUMIFS(Cube!$K:$K,Cube!$A:$A,$O$3,Cube!$B:$B,$A9,Cube!$C:$C,"All",Cube!$G:$G,$M$3)</f>
        <v>20766.270833333299</v>
      </c>
      <c r="N9" s="150">
        <f>SUMIFS(Cube!$H:$H,Cube!$A:$A,$O$3,Cube!$B:$B,$A9,Cube!$C:$C,"All",Cube!$G:$G,$M$3)</f>
        <v>2.2372625332184199</v>
      </c>
      <c r="O9" s="90">
        <f>SUMIFS(Cube!$J:$J,Cube!$A:$A,$O$3,Cube!$B:$B,$A9,Cube!$C:$C,"All",Cube!$G:$G,$M$3)</f>
        <v>2.3438559909386401</v>
      </c>
    </row>
    <row r="10" spans="1:15" ht="13">
      <c r="A10" s="34" t="s">
        <v>48</v>
      </c>
      <c r="B10" s="40">
        <f>SUMIFS(Cube!$F:$F,Cube!$A:$A,$E$3,Cube!$B:$B,$A10,Cube!$C:$C,"All",Cube!$G:$G,"All")</f>
        <v>60602</v>
      </c>
      <c r="C10" s="40">
        <f>SUMIFS(Cube!$K:$K,Cube!$A:$A,$E$3,Cube!$B:$B,$A10,Cube!$C:$C,"All",Cube!$G:$G,"All")</f>
        <v>182942.75</v>
      </c>
      <c r="D10" s="41">
        <f>SUMIFS(Cube!$H:$H,Cube!$A:$A,$E$3,Cube!$B:$B,$A10,Cube!$C:$C,"All",Cube!$G:$G,"All")</f>
        <v>3.0187576317613298</v>
      </c>
      <c r="E10" s="41">
        <f>SUMIFS(Cube!$J:$J,Cube!$A:$A,$E$3,Cube!$B:$B,$A10,Cube!$C:$C,"All",Cube!$G:$G,"All")</f>
        <v>2.9050741868304102</v>
      </c>
      <c r="G10" s="83">
        <f>SUMIFS(Cube!$F:$F,Cube!$A:$A,$J$3,Cube!$B:$B,$A10,Cube!$L:$L,$H$3,Cube!$G:$G,"All")</f>
        <v>1461</v>
      </c>
      <c r="H10" s="83">
        <f>SUMIFS(Cube!$K:$K,Cube!$A:$A,$J$3,Cube!$B:$B,$A10,Cube!$L:$L,$H$3,Cube!$G:$G,"All")</f>
        <v>1660.6666666666699</v>
      </c>
      <c r="I10" s="84">
        <f>SUMIFS(Cube!$H:$H,Cube!$A:$A,$J$3,Cube!$B:$B,$A10,Cube!$L:$L,$H$3,Cube!$G:$G,"All")</f>
        <v>1.1366643851243401</v>
      </c>
      <c r="J10" s="84">
        <f>SUMIFS(Cube!$J:$J,Cube!$A:$A,$J$3,Cube!$B:$B,$A10,Cube!$L:$L,$H$3,Cube!$G:$G,"All")</f>
        <v>1.27046424156001</v>
      </c>
      <c r="L10" s="89">
        <f>SUMIFS(Cube!$F:$F,Cube!$A:$A,$O$3,Cube!$B:$B,$A10,Cube!$C:$C,"All",Cube!$G:$G,$M$3)</f>
        <v>27927</v>
      </c>
      <c r="M10" s="89">
        <f>SUMIFS(Cube!$K:$K,Cube!$A:$A,$O$3,Cube!$B:$B,$A10,Cube!$C:$C,"All",Cube!$G:$G,$M$3)</f>
        <v>79558.541666666701</v>
      </c>
      <c r="N10" s="150">
        <f>SUMIFS(Cube!$H:$H,Cube!$A:$A,$O$3,Cube!$B:$B,$A10,Cube!$C:$C,"All",Cube!$G:$G,$M$3)</f>
        <v>2.8488037263818802</v>
      </c>
      <c r="O10" s="90">
        <f>SUMIFS(Cube!$J:$J,Cube!$A:$A,$O$3,Cube!$B:$B,$A10,Cube!$C:$C,"All",Cube!$G:$G,$M$3)</f>
        <v>2.7757571396393401</v>
      </c>
    </row>
    <row r="11" spans="1:15" ht="13">
      <c r="A11" s="34" t="s">
        <v>49</v>
      </c>
      <c r="B11" s="40">
        <f>SUMIFS(Cube!$F:$F,Cube!$A:$A,$E$3,Cube!$B:$B,$A11,Cube!$C:$C,"All",Cube!$G:$G,"All")</f>
        <v>26290</v>
      </c>
      <c r="C11" s="40">
        <f>SUMIFS(Cube!$K:$K,Cube!$A:$A,$E$3,Cube!$B:$B,$A11,Cube!$C:$C,"All",Cube!$G:$G,"All")</f>
        <v>69185.3125</v>
      </c>
      <c r="D11" s="41">
        <f>SUMIFS(Cube!$H:$H,Cube!$A:$A,$E$3,Cube!$B:$B,$A11,Cube!$C:$C,"All",Cube!$G:$G,"All")</f>
        <v>2.6316208634461802</v>
      </c>
      <c r="E11" s="41">
        <f>SUMIFS(Cube!$J:$J,Cube!$A:$A,$E$3,Cube!$B:$B,$A11,Cube!$C:$C,"All",Cube!$G:$G,"All")</f>
        <v>2.7034879594759502</v>
      </c>
      <c r="G11" s="83">
        <f>SUMIFS(Cube!$F:$F,Cube!$A:$A,$J$3,Cube!$B:$B,$A11,Cube!$L:$L,$H$3,Cube!$G:$G,"All")</f>
        <v>813</v>
      </c>
      <c r="H11" s="83">
        <f>SUMIFS(Cube!$K:$K,Cube!$A:$A,$J$3,Cube!$B:$B,$A11,Cube!$L:$L,$H$3,Cube!$G:$G,"All")</f>
        <v>1116.4791666666699</v>
      </c>
      <c r="I11" s="84">
        <f>SUMIFS(Cube!$H:$H,Cube!$A:$A,$J$3,Cube!$B:$B,$A11,Cube!$L:$L,$H$3,Cube!$G:$G,"All")</f>
        <v>1.3732831078310801</v>
      </c>
      <c r="J11" s="84">
        <f>SUMIFS(Cube!$J:$J,Cube!$A:$A,$J$3,Cube!$B:$B,$A11,Cube!$L:$L,$H$3,Cube!$G:$G,"All")</f>
        <v>1.3223050365042099</v>
      </c>
      <c r="L11" s="89">
        <f>SUMIFS(Cube!$F:$F,Cube!$A:$A,$O$3,Cube!$B:$B,$A11,Cube!$C:$C,"All",Cube!$G:$G,$M$3)</f>
        <v>9751</v>
      </c>
      <c r="M11" s="89">
        <f>SUMIFS(Cube!$K:$K,Cube!$A:$A,$O$3,Cube!$B:$B,$A11,Cube!$C:$C,"All",Cube!$G:$G,$M$3)</f>
        <v>23410.041666666701</v>
      </c>
      <c r="N11" s="150">
        <f>SUMIFS(Cube!$H:$H,Cube!$A:$A,$O$3,Cube!$B:$B,$A11,Cube!$C:$C,"All",Cube!$G:$G,$M$3)</f>
        <v>2.4007836803062901</v>
      </c>
      <c r="O11" s="90">
        <f>SUMIFS(Cube!$J:$J,Cube!$A:$A,$O$3,Cube!$B:$B,$A11,Cube!$C:$C,"All",Cube!$G:$G,$M$3)</f>
        <v>2.5197497808912699</v>
      </c>
    </row>
    <row r="12" spans="1:15" ht="13">
      <c r="A12" s="34" t="s">
        <v>50</v>
      </c>
      <c r="B12" s="40">
        <f>SUMIFS(Cube!$F:$F,Cube!$A:$A,$E$3,Cube!$B:$B,$A12,Cube!$C:$C,"All",Cube!$G:$G,"All")</f>
        <v>16571</v>
      </c>
      <c r="C12" s="40">
        <f>SUMIFS(Cube!$K:$K,Cube!$A:$A,$E$3,Cube!$B:$B,$A12,Cube!$C:$C,"All",Cube!$G:$G,"All")</f>
        <v>40801.895833333299</v>
      </c>
      <c r="D12" s="41">
        <f>SUMIFS(Cube!$H:$H,Cube!$A:$A,$E$3,Cube!$B:$B,$A12,Cube!$C:$C,"All",Cube!$G:$G,"All")</f>
        <v>2.4622470480558398</v>
      </c>
      <c r="E12" s="41">
        <f>SUMIFS(Cube!$J:$J,Cube!$A:$A,$E$3,Cube!$B:$B,$A12,Cube!$C:$C,"All",Cube!$G:$G,"All")</f>
        <v>2.56575110114253</v>
      </c>
      <c r="G12" s="83">
        <f>SUMIFS(Cube!$F:$F,Cube!$A:$A,$J$3,Cube!$B:$B,$A12,Cube!$L:$L,$H$3,Cube!$G:$G,"All")</f>
        <v>972</v>
      </c>
      <c r="H12" s="83">
        <f>SUMIFS(Cube!$K:$K,Cube!$A:$A,$J$3,Cube!$B:$B,$A12,Cube!$L:$L,$H$3,Cube!$G:$G,"All")</f>
        <v>898.47916666666697</v>
      </c>
      <c r="I12" s="84">
        <f>SUMIFS(Cube!$H:$H,Cube!$A:$A,$J$3,Cube!$B:$B,$A12,Cube!$L:$L,$H$3,Cube!$G:$G,"All")</f>
        <v>0.92436128257887995</v>
      </c>
      <c r="J12" s="84">
        <f>SUMIFS(Cube!$J:$J,Cube!$A:$A,$J$3,Cube!$B:$B,$A12,Cube!$L:$L,$H$3,Cube!$G:$G,"All")</f>
        <v>1.13127912023315</v>
      </c>
      <c r="L12" s="89">
        <f>SUMIFS(Cube!$F:$F,Cube!$A:$A,$O$3,Cube!$B:$B,$A12,Cube!$C:$C,"All",Cube!$G:$G,$M$3)</f>
        <v>7869</v>
      </c>
      <c r="M12" s="89">
        <f>SUMIFS(Cube!$K:$K,Cube!$A:$A,$O$3,Cube!$B:$B,$A12,Cube!$C:$C,"All",Cube!$G:$G,$M$3)</f>
        <v>19600.125</v>
      </c>
      <c r="N12" s="150">
        <f>SUMIFS(Cube!$H:$H,Cube!$A:$A,$O$3,Cube!$B:$B,$A12,Cube!$C:$C,"All",Cube!$G:$G,$M$3)</f>
        <v>2.49080251620282</v>
      </c>
      <c r="O12" s="90">
        <f>SUMIFS(Cube!$J:$J,Cube!$A:$A,$O$3,Cube!$B:$B,$A12,Cube!$C:$C,"All",Cube!$G:$G,$M$3)</f>
        <v>2.5377542797535599</v>
      </c>
    </row>
    <row r="13" spans="1:15" ht="13">
      <c r="A13" s="34" t="s">
        <v>51</v>
      </c>
      <c r="B13" s="40">
        <f>SUMIFS(Cube!$F:$F,Cube!$A:$A,$E$3,Cube!$B:$B,$A13,Cube!$C:$C,"All",Cube!$G:$G,"All")</f>
        <v>21730</v>
      </c>
      <c r="C13" s="40">
        <f>SUMIFS(Cube!$K:$K,Cube!$A:$A,$E$3,Cube!$B:$B,$A13,Cube!$C:$C,"All",Cube!$G:$G,"All")</f>
        <v>67163.291666666701</v>
      </c>
      <c r="D13" s="41">
        <f>SUMIFS(Cube!$H:$H,Cube!$A:$A,$E$3,Cube!$B:$B,$A13,Cube!$C:$C,"All",Cube!$G:$G,"All")</f>
        <v>3.0908095566804699</v>
      </c>
      <c r="E13" s="41">
        <f>SUMIFS(Cube!$J:$J,Cube!$A:$A,$E$3,Cube!$B:$B,$A13,Cube!$C:$C,"All",Cube!$G:$G,"All")</f>
        <v>3.1528836643272999</v>
      </c>
      <c r="G13" s="83">
        <f>SUMIFS(Cube!$F:$F,Cube!$A:$A,$J$3,Cube!$B:$B,$A13,Cube!$L:$L,$H$3,Cube!$G:$G,"All")</f>
        <v>681</v>
      </c>
      <c r="H13" s="83">
        <f>SUMIFS(Cube!$K:$K,Cube!$A:$A,$J$3,Cube!$B:$B,$A13,Cube!$L:$L,$H$3,Cube!$G:$G,"All")</f>
        <v>989.625</v>
      </c>
      <c r="I13" s="84">
        <f>SUMIFS(Cube!$H:$H,Cube!$A:$A,$J$3,Cube!$B:$B,$A13,Cube!$L:$L,$H$3,Cube!$G:$G,"All")</f>
        <v>1.4531938325991201</v>
      </c>
      <c r="J13" s="84">
        <f>SUMIFS(Cube!$J:$J,Cube!$A:$A,$J$3,Cube!$B:$B,$A13,Cube!$L:$L,$H$3,Cube!$G:$G,"All")</f>
        <v>1.50961192200608</v>
      </c>
      <c r="L13" s="89">
        <f>SUMIFS(Cube!$F:$F,Cube!$A:$A,$O$3,Cube!$B:$B,$A13,Cube!$C:$C,"All",Cube!$G:$G,$M$3)</f>
        <v>6677</v>
      </c>
      <c r="M13" s="89">
        <f>SUMIFS(Cube!$K:$K,Cube!$A:$A,$O$3,Cube!$B:$B,$A13,Cube!$C:$C,"All",Cube!$G:$G,$M$3)</f>
        <v>21791.1875</v>
      </c>
      <c r="N13" s="150">
        <f>SUMIFS(Cube!$H:$H,Cube!$A:$A,$O$3,Cube!$B:$B,$A13,Cube!$C:$C,"All",Cube!$G:$G,$M$3)</f>
        <v>3.2636195147521301</v>
      </c>
      <c r="O13" s="90">
        <f>SUMIFS(Cube!$J:$J,Cube!$A:$A,$O$3,Cube!$B:$B,$A13,Cube!$C:$C,"All",Cube!$G:$G,$M$3)</f>
        <v>3.2429827875300301</v>
      </c>
    </row>
    <row r="14" spans="1:15" ht="13">
      <c r="A14" s="34" t="s">
        <v>52</v>
      </c>
      <c r="B14" s="40">
        <f>SUMIFS(Cube!$F:$F,Cube!$A:$A,$E$3,Cube!$B:$B,$A14,Cube!$C:$C,"All",Cube!$G:$G,"All")</f>
        <v>20088</v>
      </c>
      <c r="C14" s="40">
        <f>SUMIFS(Cube!$K:$K,Cube!$A:$A,$E$3,Cube!$B:$B,$A14,Cube!$C:$C,"All",Cube!$G:$G,"All")</f>
        <v>40250.541666666701</v>
      </c>
      <c r="D14" s="41">
        <f>SUMIFS(Cube!$H:$H,Cube!$A:$A,$E$3,Cube!$B:$B,$A14,Cube!$C:$C,"All",Cube!$G:$G,"All")</f>
        <v>2.0037107560069001</v>
      </c>
      <c r="E14" s="41">
        <f>SUMIFS(Cube!$J:$J,Cube!$A:$A,$E$3,Cube!$B:$B,$A14,Cube!$C:$C,"All",Cube!$G:$G,"All")</f>
        <v>2.3621175262927601</v>
      </c>
      <c r="G14" s="83">
        <f>SUMIFS(Cube!$F:$F,Cube!$A:$A,$J$3,Cube!$B:$B,$A14,Cube!$L:$L,$H$3,Cube!$G:$G,"All")</f>
        <v>288</v>
      </c>
      <c r="H14" s="83">
        <f>SUMIFS(Cube!$K:$K,Cube!$A:$A,$J$3,Cube!$B:$B,$A14,Cube!$L:$L,$H$3,Cube!$G:$G,"All")</f>
        <v>262.02083333333297</v>
      </c>
      <c r="I14" s="84">
        <f>SUMIFS(Cube!$H:$H,Cube!$A:$A,$J$3,Cube!$B:$B,$A14,Cube!$L:$L,$H$3,Cube!$G:$G,"All")</f>
        <v>0.90979456018519</v>
      </c>
      <c r="J14" s="84">
        <f>SUMIFS(Cube!$J:$J,Cube!$A:$A,$J$3,Cube!$B:$B,$A14,Cube!$L:$L,$H$3,Cube!$G:$G,"All")</f>
        <v>1.1062741457580001</v>
      </c>
      <c r="L14" s="89">
        <f>SUMIFS(Cube!$F:$F,Cube!$A:$A,$O$3,Cube!$B:$B,$A14,Cube!$C:$C,"All",Cube!$G:$G,$M$3)</f>
        <v>343</v>
      </c>
      <c r="M14" s="89">
        <f>SUMIFS(Cube!$K:$K,Cube!$A:$A,$O$3,Cube!$B:$B,$A14,Cube!$C:$C,"All",Cube!$G:$G,$M$3)</f>
        <v>681.39583333333303</v>
      </c>
      <c r="N14" s="150">
        <f>SUMIFS(Cube!$H:$H,Cube!$A:$A,$O$3,Cube!$B:$B,$A14,Cube!$C:$C,"All",Cube!$G:$G,$M$3)</f>
        <v>1.98657677356657</v>
      </c>
      <c r="O14" s="90">
        <f>SUMIFS(Cube!$J:$J,Cube!$A:$A,$O$3,Cube!$B:$B,$A14,Cube!$C:$C,"All",Cube!$G:$G,$M$3)</f>
        <v>2.6053627831681299</v>
      </c>
    </row>
    <row r="15" spans="1:15" ht="13">
      <c r="A15" s="34" t="s">
        <v>53</v>
      </c>
      <c r="B15" s="40">
        <f>SUMIFS(Cube!$F:$F,Cube!$A:$A,$E$3,Cube!$B:$B,$A15,Cube!$C:$C,"All",Cube!$G:$G,"All")</f>
        <v>7707</v>
      </c>
      <c r="C15" s="40">
        <f>SUMIFS(Cube!$K:$K,Cube!$A:$A,$E$3,Cube!$B:$B,$A15,Cube!$C:$C,"All",Cube!$G:$G,"All")</f>
        <v>20105.645833333299</v>
      </c>
      <c r="D15" s="41">
        <f>SUMIFS(Cube!$H:$H,Cube!$A:$A,$E$3,Cube!$B:$B,$A15,Cube!$C:$C,"All",Cube!$G:$G,"All")</f>
        <v>2.6087512434583302</v>
      </c>
      <c r="E15" s="41">
        <f>SUMIFS(Cube!$J:$J,Cube!$A:$A,$E$3,Cube!$B:$B,$A15,Cube!$C:$C,"All",Cube!$G:$G,"All")</f>
        <v>2.78361705603748</v>
      </c>
      <c r="G15" s="83">
        <f>SUMIFS(Cube!$F:$F,Cube!$A:$A,$J$3,Cube!$B:$B,$A15,Cube!$L:$L,$H$3,Cube!$G:$G,"All")</f>
        <v>147</v>
      </c>
      <c r="H15" s="83">
        <f>SUMIFS(Cube!$K:$K,Cube!$A:$A,$J$3,Cube!$B:$B,$A15,Cube!$L:$L,$H$3,Cube!$G:$G,"All")</f>
        <v>97.2708333333334</v>
      </c>
      <c r="I15" s="84">
        <f>SUMIFS(Cube!$H:$H,Cube!$A:$A,$J$3,Cube!$B:$B,$A15,Cube!$L:$L,$H$3,Cube!$G:$G,"All")</f>
        <v>0.66170634920634996</v>
      </c>
      <c r="J15" s="84">
        <f>SUMIFS(Cube!$J:$J,Cube!$A:$A,$J$3,Cube!$B:$B,$A15,Cube!$L:$L,$H$3,Cube!$G:$G,"All")</f>
        <v>0.94960018429868998</v>
      </c>
      <c r="L15" s="89">
        <f>SUMIFS(Cube!$F:$F,Cube!$A:$A,$O$3,Cube!$B:$B,$A15,Cube!$C:$C,"All",Cube!$G:$G,$M$3)</f>
        <v>549</v>
      </c>
      <c r="M15" s="89">
        <f>SUMIFS(Cube!$K:$K,Cube!$A:$A,$O$3,Cube!$B:$B,$A15,Cube!$C:$C,"All",Cube!$G:$G,$M$3)</f>
        <v>1747.2708333333301</v>
      </c>
      <c r="N15" s="150">
        <f>SUMIFS(Cube!$H:$H,Cube!$A:$A,$O$3,Cube!$B:$B,$A15,Cube!$C:$C,"All",Cube!$G:$G,$M$3)</f>
        <v>3.1826426836672699</v>
      </c>
      <c r="O15" s="90">
        <f>SUMIFS(Cube!$J:$J,Cube!$A:$A,$O$3,Cube!$B:$B,$A15,Cube!$C:$C,"All",Cube!$G:$G,$M$3)</f>
        <v>3.1275763394138201</v>
      </c>
    </row>
    <row r="16" spans="1:15" ht="13">
      <c r="A16" s="34" t="s">
        <v>54</v>
      </c>
      <c r="B16" s="40">
        <f>SUMIFS(Cube!$F:$F,Cube!$A:$A,$E$3,Cube!$B:$B,$A16,Cube!$C:$C,"All",Cube!$G:$G,"All")</f>
        <v>37567</v>
      </c>
      <c r="C16" s="40">
        <f>SUMIFS(Cube!$K:$K,Cube!$A:$A,$E$3,Cube!$B:$B,$A16,Cube!$C:$C,"All",Cube!$G:$G,"All")</f>
        <v>92635</v>
      </c>
      <c r="D16" s="41">
        <f>SUMIFS(Cube!$H:$H,Cube!$A:$A,$E$3,Cube!$B:$B,$A16,Cube!$C:$C,"All",Cube!$G:$G,"All")</f>
        <v>2.4658609950222301</v>
      </c>
      <c r="E16" s="41">
        <f>SUMIFS(Cube!$J:$J,Cube!$A:$A,$E$3,Cube!$B:$B,$A16,Cube!$C:$C,"All",Cube!$G:$G,"All")</f>
        <v>2.4940184964862802</v>
      </c>
      <c r="G16" s="83">
        <f>SUMIFS(Cube!$F:$F,Cube!$A:$A,$J$3,Cube!$B:$B,$A16,Cube!$L:$L,$H$3,Cube!$G:$G,"All")</f>
        <v>655</v>
      </c>
      <c r="H16" s="83">
        <f>SUMIFS(Cube!$K:$K,Cube!$A:$A,$J$3,Cube!$B:$B,$A16,Cube!$L:$L,$H$3,Cube!$G:$G,"All")</f>
        <v>816.58333333333405</v>
      </c>
      <c r="I16" s="84">
        <f>SUMIFS(Cube!$H:$H,Cube!$A:$A,$J$3,Cube!$B:$B,$A16,Cube!$L:$L,$H$3,Cube!$G:$G,"All")</f>
        <v>1.24669211195929</v>
      </c>
      <c r="J16" s="84">
        <f>SUMIFS(Cube!$J:$J,Cube!$A:$A,$J$3,Cube!$B:$B,$A16,Cube!$L:$L,$H$3,Cube!$G:$G,"All")</f>
        <v>1.21734511473125</v>
      </c>
      <c r="L16" s="89">
        <f>SUMIFS(Cube!$F:$F,Cube!$A:$A,$O$3,Cube!$B:$B,$A16,Cube!$C:$C,"All",Cube!$G:$G,$M$3)</f>
        <v>6899</v>
      </c>
      <c r="M16" s="89">
        <f>SUMIFS(Cube!$K:$K,Cube!$A:$A,$O$3,Cube!$B:$B,$A16,Cube!$C:$C,"All",Cube!$G:$G,$M$3)</f>
        <v>15799.166666666701</v>
      </c>
      <c r="N16" s="150">
        <f>SUMIFS(Cube!$H:$H,Cube!$A:$A,$O$3,Cube!$B:$B,$A16,Cube!$C:$C,"All",Cube!$G:$G,$M$3)</f>
        <v>2.2900661931680899</v>
      </c>
      <c r="O16" s="90">
        <f>SUMIFS(Cube!$J:$J,Cube!$A:$A,$O$3,Cube!$B:$B,$A16,Cube!$C:$C,"All",Cube!$G:$G,$M$3)</f>
        <v>2.54645218255384</v>
      </c>
    </row>
    <row r="17" spans="1:15" ht="13">
      <c r="A17" s="34" t="s">
        <v>55</v>
      </c>
      <c r="B17" s="40">
        <f>SUMIFS(Cube!$F:$F,Cube!$A:$A,$E$3,Cube!$B:$B,$A17,Cube!$C:$C,"All",Cube!$G:$G,"All")</f>
        <v>6851</v>
      </c>
      <c r="C17" s="40">
        <f>SUMIFS(Cube!$K:$K,Cube!$A:$A,$E$3,Cube!$B:$B,$A17,Cube!$C:$C,"All",Cube!$G:$G,"All")</f>
        <v>17146.166666666701</v>
      </c>
      <c r="D17" s="41">
        <f>SUMIFS(Cube!$H:$H,Cube!$A:$A,$E$3,Cube!$B:$B,$A17,Cube!$C:$C,"All",Cube!$G:$G,"All")</f>
        <v>2.5027246630662199</v>
      </c>
      <c r="E17" s="41">
        <f>SUMIFS(Cube!$J:$J,Cube!$A:$A,$E$3,Cube!$B:$B,$A17,Cube!$C:$C,"All",Cube!$G:$G,"All")</f>
        <v>2.63243249862118</v>
      </c>
      <c r="G17" s="83">
        <f>SUMIFS(Cube!$F:$F,Cube!$A:$A,$J$3,Cube!$B:$B,$A17,Cube!$L:$L,$H$3,Cube!$G:$G,"All")</f>
        <v>554</v>
      </c>
      <c r="H17" s="83">
        <f>SUMIFS(Cube!$K:$K,Cube!$A:$A,$J$3,Cube!$B:$B,$A17,Cube!$L:$L,$H$3,Cube!$G:$G,"All")</f>
        <v>543.39583333333303</v>
      </c>
      <c r="I17" s="84">
        <f>SUMIFS(Cube!$H:$H,Cube!$A:$A,$J$3,Cube!$B:$B,$A17,Cube!$L:$L,$H$3,Cube!$G:$G,"All")</f>
        <v>0.98085890493381001</v>
      </c>
      <c r="J17" s="84">
        <f>SUMIFS(Cube!$J:$J,Cube!$A:$A,$J$3,Cube!$B:$B,$A17,Cube!$L:$L,$H$3,Cube!$G:$G,"All")</f>
        <v>1.3681167063645101</v>
      </c>
      <c r="L17" s="89">
        <f>SUMIFS(Cube!$F:$F,Cube!$A:$A,$O$3,Cube!$B:$B,$A17,Cube!$C:$C,"All",Cube!$G:$G,$M$3)</f>
        <v>4459</v>
      </c>
      <c r="M17" s="89">
        <f>SUMIFS(Cube!$K:$K,Cube!$A:$A,$O$3,Cube!$B:$B,$A17,Cube!$C:$C,"All",Cube!$G:$G,$M$3)</f>
        <v>10945.166666666701</v>
      </c>
      <c r="N17" s="150">
        <f>SUMIFS(Cube!$H:$H,Cube!$A:$A,$O$3,Cube!$B:$B,$A17,Cube!$C:$C,"All",Cube!$G:$G,$M$3)</f>
        <v>2.4546236076848298</v>
      </c>
      <c r="O17" s="90">
        <f>SUMIFS(Cube!$J:$J,Cube!$A:$A,$O$3,Cube!$B:$B,$A17,Cube!$C:$C,"All",Cube!$G:$G,$M$3)</f>
        <v>2.56896590494968</v>
      </c>
    </row>
    <row r="18" spans="1:15" ht="13">
      <c r="A18" s="34" t="s">
        <v>56</v>
      </c>
      <c r="B18" s="40">
        <f>SUMIFS(Cube!$F:$F,Cube!$A:$A,$E$3,Cube!$B:$B,$A18,Cube!$C:$C,"All",Cube!$G:$G,"All")</f>
        <v>19310</v>
      </c>
      <c r="C18" s="40">
        <f>SUMIFS(Cube!$K:$K,Cube!$A:$A,$E$3,Cube!$B:$B,$A18,Cube!$C:$C,"All",Cube!$G:$G,"All")</f>
        <v>46730.895833333299</v>
      </c>
      <c r="D18" s="41">
        <f>SUMIFS(Cube!$H:$H,Cube!$A:$A,$E$3,Cube!$B:$B,$A18,Cube!$C:$C,"All",Cube!$G:$G,"All")</f>
        <v>2.4200360348696699</v>
      </c>
      <c r="E18" s="41">
        <f>SUMIFS(Cube!$J:$J,Cube!$A:$A,$E$3,Cube!$B:$B,$A18,Cube!$C:$C,"All",Cube!$G:$G,"All")</f>
        <v>2.8244979927462501</v>
      </c>
      <c r="G18" s="83">
        <f>SUMIFS(Cube!$F:$F,Cube!$A:$A,$J$3,Cube!$B:$B,$A18,Cube!$L:$L,$H$3,Cube!$G:$G,"All")</f>
        <v>419</v>
      </c>
      <c r="H18" s="83">
        <f>SUMIFS(Cube!$K:$K,Cube!$A:$A,$J$3,Cube!$B:$B,$A18,Cube!$L:$L,$H$3,Cube!$G:$G,"All")</f>
        <v>619.5625</v>
      </c>
      <c r="I18" s="84">
        <f>SUMIFS(Cube!$H:$H,Cube!$A:$A,$J$3,Cube!$B:$B,$A18,Cube!$L:$L,$H$3,Cube!$G:$G,"All")</f>
        <v>1.4786694510739899</v>
      </c>
      <c r="J18" s="84">
        <f>SUMIFS(Cube!$J:$J,Cube!$A:$A,$J$3,Cube!$B:$B,$A18,Cube!$L:$L,$H$3,Cube!$G:$G,"All")</f>
        <v>1.51327935733759</v>
      </c>
      <c r="L18" s="89">
        <f>SUMIFS(Cube!$F:$F,Cube!$A:$A,$O$3,Cube!$B:$B,$A18,Cube!$C:$C,"All",Cube!$G:$G,$M$3)</f>
        <v>5529</v>
      </c>
      <c r="M18" s="89">
        <f>SUMIFS(Cube!$K:$K,Cube!$A:$A,$O$3,Cube!$B:$B,$A18,Cube!$C:$C,"All",Cube!$G:$G,$M$3)</f>
        <v>13532.3125</v>
      </c>
      <c r="N18" s="150">
        <f>SUMIFS(Cube!$H:$H,Cube!$A:$A,$O$3,Cube!$B:$B,$A18,Cube!$C:$C,"All",Cube!$G:$G,$M$3)</f>
        <v>2.4475153734852602</v>
      </c>
      <c r="O18" s="90">
        <f>SUMIFS(Cube!$J:$J,Cube!$A:$A,$O$3,Cube!$B:$B,$A18,Cube!$C:$C,"All",Cube!$G:$G,$M$3)</f>
        <v>2.7616746530498899</v>
      </c>
    </row>
    <row r="19" spans="1:15" ht="13">
      <c r="A19" s="34" t="s">
        <v>132</v>
      </c>
      <c r="B19" s="40">
        <f>SUMIFS(Cube!$F:$F,Cube!$A:$A,$E$3,Cube!$B:$B,$A19,Cube!$C:$C,"All",Cube!$G:$G,"All")</f>
        <v>28788</v>
      </c>
      <c r="C19" s="40">
        <f>SUMIFS(Cube!$K:$K,Cube!$A:$A,$E$3,Cube!$B:$B,$A19,Cube!$C:$C,"All",Cube!$G:$G,"All")</f>
        <v>70685.458333333299</v>
      </c>
      <c r="D19" s="41">
        <f>SUMIFS(Cube!$H:$H,Cube!$A:$A,$E$3,Cube!$B:$B,$A19,Cube!$C:$C,"All",Cube!$G:$G,"All")</f>
        <v>2.4553792668241399</v>
      </c>
      <c r="E19" s="41">
        <f>SUMIFS(Cube!$J:$J,Cube!$A:$A,$E$3,Cube!$B:$B,$A19,Cube!$C:$C,"All",Cube!$G:$G,"All")</f>
        <v>2.83444578534698</v>
      </c>
      <c r="G19" s="83">
        <f>SUMIFS(Cube!$F:$F,Cube!$A:$A,$J$3,Cube!$B:$B,$A19,Cube!$L:$L,$H$3,Cube!$G:$G,"All")</f>
        <v>1583</v>
      </c>
      <c r="H19" s="83">
        <f>SUMIFS(Cube!$K:$K,Cube!$A:$A,$J$3,Cube!$B:$B,$A19,Cube!$L:$L,$H$3,Cube!$G:$G,"All")</f>
        <v>1627.3958333333301</v>
      </c>
      <c r="I19" s="84">
        <f>SUMIFS(Cube!$H:$H,Cube!$A:$A,$J$3,Cube!$B:$B,$A19,Cube!$L:$L,$H$3,Cube!$G:$G,"All")</f>
        <v>1.0280453779743099</v>
      </c>
      <c r="J19" s="84">
        <f>SUMIFS(Cube!$J:$J,Cube!$A:$A,$J$3,Cube!$B:$B,$A19,Cube!$L:$L,$H$3,Cube!$G:$G,"All")</f>
        <v>1.3521860738974401</v>
      </c>
      <c r="L19" s="89">
        <f>SUMIFS(Cube!$F:$F,Cube!$A:$A,$O$3,Cube!$B:$B,$A19,Cube!$C:$C,"All",Cube!$G:$G,$M$3)</f>
        <v>14244</v>
      </c>
      <c r="M19" s="89">
        <f>SUMIFS(Cube!$K:$K,Cube!$A:$A,$O$3,Cube!$B:$B,$A19,Cube!$C:$C,"All",Cube!$G:$G,$M$3)</f>
        <v>35135.979166666701</v>
      </c>
      <c r="N19" s="150">
        <f>SUMIFS(Cube!$H:$H,Cube!$A:$A,$O$3,Cube!$B:$B,$A19,Cube!$C:$C,"All",Cube!$G:$G,$M$3)</f>
        <v>2.46672136806141</v>
      </c>
      <c r="O19" s="90">
        <f>SUMIFS(Cube!$J:$J,Cube!$A:$A,$O$3,Cube!$B:$B,$A19,Cube!$C:$C,"All",Cube!$G:$G,$M$3)</f>
        <v>2.7728781332659498</v>
      </c>
    </row>
    <row r="20" spans="1:15" ht="13">
      <c r="A20" s="34" t="s">
        <v>57</v>
      </c>
      <c r="B20" s="40">
        <f>SUMIFS(Cube!$F:$F,Cube!$A:$A,$E$3,Cube!$B:$B,$A20,Cube!$C:$C,"All",Cube!$G:$G,"All")</f>
        <v>61236</v>
      </c>
      <c r="C20" s="40">
        <f>SUMIFS(Cube!$K:$K,Cube!$A:$A,$E$3,Cube!$B:$B,$A20,Cube!$C:$C,"All",Cube!$G:$G,"All")</f>
        <v>169472.4375</v>
      </c>
      <c r="D20" s="41">
        <f>SUMIFS(Cube!$H:$H,Cube!$A:$A,$E$3,Cube!$B:$B,$A20,Cube!$C:$C,"All",Cube!$G:$G,"All")</f>
        <v>2.7675295169508098</v>
      </c>
      <c r="E20" s="41">
        <f>SUMIFS(Cube!$J:$J,Cube!$A:$A,$E$3,Cube!$B:$B,$A20,Cube!$C:$C,"All",Cube!$G:$G,"All")</f>
        <v>2.6297056106263699</v>
      </c>
      <c r="G20" s="83">
        <f>SUMIFS(Cube!$F:$F,Cube!$A:$A,$J$3,Cube!$B:$B,$A20,Cube!$L:$L,$H$3,Cube!$G:$G,"All")</f>
        <v>2216</v>
      </c>
      <c r="H20" s="83">
        <f>SUMIFS(Cube!$K:$K,Cube!$A:$A,$J$3,Cube!$B:$B,$A20,Cube!$L:$L,$H$3,Cube!$G:$G,"All")</f>
        <v>3262.875</v>
      </c>
      <c r="I20" s="84">
        <f>SUMIFS(Cube!$H:$H,Cube!$A:$A,$J$3,Cube!$B:$B,$A20,Cube!$L:$L,$H$3,Cube!$G:$G,"All")</f>
        <v>1.4724165162454901</v>
      </c>
      <c r="J20" s="84">
        <f>SUMIFS(Cube!$J:$J,Cube!$A:$A,$J$3,Cube!$B:$B,$A20,Cube!$L:$L,$H$3,Cube!$G:$G,"All")</f>
        <v>1.3522800183300001</v>
      </c>
      <c r="L20" s="89">
        <f>SUMIFS(Cube!$F:$F,Cube!$A:$A,$O$3,Cube!$B:$B,$A20,Cube!$C:$C,"All",Cube!$G:$G,$M$3)</f>
        <v>20767</v>
      </c>
      <c r="M20" s="89">
        <f>SUMIFS(Cube!$K:$K,Cube!$A:$A,$O$3,Cube!$B:$B,$A20,Cube!$C:$C,"All",Cube!$G:$G,$M$3)</f>
        <v>57673.708333333401</v>
      </c>
      <c r="N20" s="150">
        <f>SUMIFS(Cube!$H:$H,Cube!$A:$A,$O$3,Cube!$B:$B,$A20,Cube!$C:$C,"All",Cube!$G:$G,$M$3)</f>
        <v>2.7771805428484302</v>
      </c>
      <c r="O20" s="90">
        <f>SUMIFS(Cube!$J:$J,Cube!$A:$A,$O$3,Cube!$B:$B,$A20,Cube!$C:$C,"All",Cube!$G:$G,$M$3)</f>
        <v>2.5717212833905401</v>
      </c>
    </row>
    <row r="21" spans="1:15" ht="13">
      <c r="A21" s="34" t="s">
        <v>58</v>
      </c>
      <c r="B21" s="40">
        <f>SUMIFS(Cube!$F:$F,Cube!$A:$A,$E$3,Cube!$B:$B,$A21,Cube!$C:$C,"All",Cube!$G:$G,"All")</f>
        <v>4463</v>
      </c>
      <c r="C21" s="40">
        <f>SUMIFS(Cube!$K:$K,Cube!$A:$A,$E$3,Cube!$B:$B,$A21,Cube!$C:$C,"All",Cube!$G:$G,"All")</f>
        <v>10502.354166666701</v>
      </c>
      <c r="D21" s="41">
        <f>SUMIFS(Cube!$H:$H,Cube!$A:$A,$E$3,Cube!$B:$B,$A21,Cube!$C:$C,"All",Cube!$G:$G,"All")</f>
        <v>2.3532050563895699</v>
      </c>
      <c r="E21" s="41">
        <f>SUMIFS(Cube!$J:$J,Cube!$A:$A,$E$3,Cube!$B:$B,$A21,Cube!$C:$C,"All",Cube!$G:$G,"All")</f>
        <v>2.6696481638818499</v>
      </c>
      <c r="G21" s="83">
        <f>SUMIFS(Cube!$F:$F,Cube!$A:$A,$J$3,Cube!$B:$B,$A21,Cube!$L:$L,$H$3,Cube!$G:$G,"All")</f>
        <v>138</v>
      </c>
      <c r="H21" s="83">
        <f>SUMIFS(Cube!$K:$K,Cube!$A:$A,$J$3,Cube!$B:$B,$A21,Cube!$L:$L,$H$3,Cube!$G:$G,"All")</f>
        <v>108.0625</v>
      </c>
      <c r="I21" s="84">
        <f>SUMIFS(Cube!$H:$H,Cube!$A:$A,$J$3,Cube!$B:$B,$A21,Cube!$L:$L,$H$3,Cube!$G:$G,"All")</f>
        <v>0.7830615942029</v>
      </c>
      <c r="J21" s="84">
        <f>SUMIFS(Cube!$J:$J,Cube!$A:$A,$J$3,Cube!$B:$B,$A21,Cube!$L:$L,$H$3,Cube!$G:$G,"All")</f>
        <v>1.19819507383861</v>
      </c>
      <c r="L21" s="89">
        <f>SUMIFS(Cube!$F:$F,Cube!$A:$A,$O$3,Cube!$B:$B,$A21,Cube!$C:$C,"All",Cube!$G:$G,$M$3)</f>
        <v>733</v>
      </c>
      <c r="M21" s="89">
        <f>SUMIFS(Cube!$K:$K,Cube!$A:$A,$O$3,Cube!$B:$B,$A21,Cube!$C:$C,"All",Cube!$G:$G,$M$3)</f>
        <v>1792.4583333333301</v>
      </c>
      <c r="N21" s="150">
        <f>SUMIFS(Cube!$H:$H,Cube!$A:$A,$O$3,Cube!$B:$B,$A21,Cube!$C:$C,"All",Cube!$G:$G,$M$3)</f>
        <v>2.4453728967712598</v>
      </c>
      <c r="O21" s="90">
        <f>SUMIFS(Cube!$J:$J,Cube!$A:$A,$O$3,Cube!$B:$B,$A21,Cube!$C:$C,"All",Cube!$G:$G,$M$3)</f>
        <v>2.6167475976477599</v>
      </c>
    </row>
    <row r="22" spans="1:15" ht="13">
      <c r="A22" s="34" t="s">
        <v>59</v>
      </c>
      <c r="B22" s="40">
        <f>SUMIFS(Cube!$F:$F,Cube!$A:$A,$E$3,Cube!$B:$B,$A22,Cube!$C:$C,"All",Cube!$G:$G,"All")</f>
        <v>69001</v>
      </c>
      <c r="C22" s="40">
        <f>SUMIFS(Cube!$K:$K,Cube!$A:$A,$E$3,Cube!$B:$B,$A22,Cube!$C:$C,"All",Cube!$G:$G,"All")</f>
        <v>186232.375</v>
      </c>
      <c r="D22" s="41">
        <f>SUMIFS(Cube!$H:$H,Cube!$A:$A,$E$3,Cube!$B:$B,$A22,Cube!$C:$C,"All",Cube!$G:$G,"All")</f>
        <v>2.69898081187229</v>
      </c>
      <c r="E22" s="41">
        <f>SUMIFS(Cube!$J:$J,Cube!$A:$A,$E$3,Cube!$B:$B,$A22,Cube!$C:$C,"All",Cube!$G:$G,"All")</f>
        <v>2.7183050197349399</v>
      </c>
      <c r="G22" s="83">
        <f>SUMIFS(Cube!$F:$F,Cube!$A:$A,$J$3,Cube!$B:$B,$A22,Cube!$L:$L,$H$3,Cube!$G:$G,"All")</f>
        <v>896</v>
      </c>
      <c r="H22" s="83">
        <f>SUMIFS(Cube!$K:$K,Cube!$A:$A,$J$3,Cube!$B:$B,$A22,Cube!$L:$L,$H$3,Cube!$G:$G,"All")</f>
        <v>1390.1458333333301</v>
      </c>
      <c r="I22" s="84">
        <f>SUMIFS(Cube!$H:$H,Cube!$A:$A,$J$3,Cube!$B:$B,$A22,Cube!$L:$L,$H$3,Cube!$G:$G,"All")</f>
        <v>1.5515020461309501</v>
      </c>
      <c r="J22" s="84">
        <f>SUMIFS(Cube!$J:$J,Cube!$A:$A,$J$3,Cube!$B:$B,$A22,Cube!$L:$L,$H$3,Cube!$G:$G,"All")</f>
        <v>1.3492065512881299</v>
      </c>
      <c r="L22" s="89">
        <f>SUMIFS(Cube!$F:$F,Cube!$A:$A,$O$3,Cube!$B:$B,$A22,Cube!$C:$C,"All",Cube!$G:$G,$M$3)</f>
        <v>6685</v>
      </c>
      <c r="M22" s="89">
        <f>SUMIFS(Cube!$K:$K,Cube!$A:$A,$O$3,Cube!$B:$B,$A22,Cube!$C:$C,"All",Cube!$G:$G,$M$3)</f>
        <v>16128.1875</v>
      </c>
      <c r="N22" s="150">
        <f>SUMIFS(Cube!$H:$H,Cube!$A:$A,$O$3,Cube!$B:$B,$A22,Cube!$C:$C,"All",Cube!$G:$G,$M$3)</f>
        <v>2.4125934928945401</v>
      </c>
      <c r="O22" s="90">
        <f>SUMIFS(Cube!$J:$J,Cube!$A:$A,$O$3,Cube!$B:$B,$A22,Cube!$C:$C,"All",Cube!$G:$G,$M$3)</f>
        <v>2.6078865407082299</v>
      </c>
    </row>
    <row r="23" spans="1:15" ht="13">
      <c r="A23" s="34" t="s">
        <v>60</v>
      </c>
      <c r="B23" s="40">
        <f>SUMIFS(Cube!$F:$F,Cube!$A:$A,$E$3,Cube!$B:$B,$A23,Cube!$C:$C,"All",Cube!$G:$G,"All")</f>
        <v>4103</v>
      </c>
      <c r="C23" s="40">
        <f>SUMIFS(Cube!$K:$K,Cube!$A:$A,$E$3,Cube!$B:$B,$A23,Cube!$C:$C,"All",Cube!$G:$G,"All")</f>
        <v>6673.2916666666697</v>
      </c>
      <c r="D23" s="41">
        <f>SUMIFS(Cube!$H:$H,Cube!$A:$A,$E$3,Cube!$B:$B,$A23,Cube!$C:$C,"All",Cube!$G:$G,"All")</f>
        <v>1.6264420342838599</v>
      </c>
      <c r="E23" s="41">
        <f>SUMIFS(Cube!$J:$J,Cube!$A:$A,$E$3,Cube!$B:$B,$A23,Cube!$C:$C,"All",Cube!$G:$G,"All")</f>
        <v>1.9380474260526599</v>
      </c>
      <c r="G23" s="83">
        <f>SUMIFS(Cube!$F:$F,Cube!$A:$A,$J$3,Cube!$B:$B,$A23,Cube!$L:$L,$H$3,Cube!$G:$G,"All")</f>
        <v>79</v>
      </c>
      <c r="H23" s="83">
        <f>SUMIFS(Cube!$K:$K,Cube!$A:$A,$J$3,Cube!$B:$B,$A23,Cube!$L:$L,$H$3,Cube!$G:$G,"All")</f>
        <v>39.8333333333333</v>
      </c>
      <c r="I23" s="84">
        <f>SUMIFS(Cube!$H:$H,Cube!$A:$A,$J$3,Cube!$B:$B,$A23,Cube!$L:$L,$H$3,Cube!$G:$G,"All")</f>
        <v>0.50421940928270004</v>
      </c>
      <c r="J23" s="84">
        <f>SUMIFS(Cube!$J:$J,Cube!$A:$A,$J$3,Cube!$B:$B,$A23,Cube!$L:$L,$H$3,Cube!$G:$G,"All")</f>
        <v>1.00082637421401</v>
      </c>
      <c r="L23" s="89">
        <f>SUMIFS(Cube!$F:$F,Cube!$A:$A,$O$3,Cube!$B:$B,$A23,Cube!$C:$C,"All",Cube!$G:$G,$M$3)</f>
        <v>1374</v>
      </c>
      <c r="M23" s="89">
        <f>SUMIFS(Cube!$K:$K,Cube!$A:$A,$O$3,Cube!$B:$B,$A23,Cube!$C:$C,"All",Cube!$G:$G,$M$3)</f>
        <v>2327.75</v>
      </c>
      <c r="N23" s="150">
        <f>SUMIFS(Cube!$H:$H,Cube!$A:$A,$O$3,Cube!$B:$B,$A23,Cube!$C:$C,"All",Cube!$G:$G,$M$3)</f>
        <v>1.6941411935953401</v>
      </c>
      <c r="O23" s="90">
        <f>SUMIFS(Cube!$J:$J,Cube!$A:$A,$O$3,Cube!$B:$B,$A23,Cube!$C:$C,"All",Cube!$G:$G,$M$3)</f>
        <v>1.9605696815032301</v>
      </c>
    </row>
    <row r="24" spans="1:15" ht="13.5" thickBot="1">
      <c r="A24" s="43" t="s">
        <v>61</v>
      </c>
      <c r="B24" s="44">
        <f>SUMIFS(Cube!$F:$F,Cube!$A:$A,$E$3,Cube!$B:$B,$A24,Cube!$C:$C,"All",Cube!$G:$G,"All")</f>
        <v>11669</v>
      </c>
      <c r="C24" s="44">
        <f>SUMIFS(Cube!$K:$K,Cube!$A:$A,$E$3,Cube!$B:$B,$A24,Cube!$C:$C,"All",Cube!$G:$G,"All")</f>
        <v>23396.75</v>
      </c>
      <c r="D24" s="45">
        <f>SUMIFS(Cube!$H:$H,Cube!$A:$A,$E$3,Cube!$B:$B,$A24,Cube!$C:$C,"All",Cube!$G:$G,"All")</f>
        <v>2.00503470734425</v>
      </c>
      <c r="E24" s="45">
        <f>SUMIFS(Cube!$J:$J,Cube!$A:$A,$E$3,Cube!$B:$B,$A24,Cube!$C:$C,"All",Cube!$G:$G,"All")</f>
        <v>2.46515633781507</v>
      </c>
      <c r="G24" s="67">
        <f>SUMIFS(Cube!$F:$F,Cube!$A:$A,$J$3,Cube!$B:$B,$A24,Cube!$L:$L,$H$3,Cube!$G:$G,"All")</f>
        <v>356</v>
      </c>
      <c r="H24" s="67">
        <f>SUMIFS(Cube!$K:$K,Cube!$A:$A,$J$3,Cube!$B:$B,$A24,Cube!$L:$L,$H$3,Cube!$G:$G,"All")</f>
        <v>360.52083333333297</v>
      </c>
      <c r="I24" s="68">
        <f>SUMIFS(Cube!$H:$H,Cube!$A:$A,$J$3,Cube!$B:$B,$A24,Cube!$L:$L,$H$3,Cube!$G:$G,"All")</f>
        <v>1.01269897003745</v>
      </c>
      <c r="J24" s="68">
        <f>SUMIFS(Cube!$J:$J,Cube!$A:$A,$J$3,Cube!$B:$B,$A24,Cube!$L:$L,$H$3,Cube!$G:$G,"All")</f>
        <v>1.3306190056626901</v>
      </c>
      <c r="L24" s="92">
        <f>SUMIFS(Cube!$F:$F,Cube!$A:$A,$O$3,Cube!$B:$B,$A24,Cube!$C:$C,"All",Cube!$G:$G,$M$3)</f>
        <v>6749</v>
      </c>
      <c r="M24" s="92">
        <f>SUMIFS(Cube!$K:$K,Cube!$A:$A,$O$3,Cube!$B:$B,$A24,Cube!$C:$C,"All",Cube!$G:$G,$M$3)</f>
        <v>13774.479166666701</v>
      </c>
      <c r="N24" s="151">
        <f>SUMIFS(Cube!$H:$H,Cube!$A:$A,$O$3,Cube!$B:$B,$A24,Cube!$C:$C,"All",Cube!$G:$G,$M$3)</f>
        <v>2.04096594557218</v>
      </c>
      <c r="O24" s="93">
        <f>SUMIFS(Cube!$J:$J,Cube!$A:$A,$O$3,Cube!$B:$B,$A24,Cube!$C:$C,"All",Cube!$G:$G,$M$3)</f>
        <v>2.4242457934442401</v>
      </c>
    </row>
    <row r="25" spans="1:15" s="131" customFormat="1" ht="13.5" thickTop="1">
      <c r="A25" s="144" t="s">
        <v>0</v>
      </c>
      <c r="B25" s="145">
        <f>SUMIFS(Cube!$F:$F,Cube!$A:$A,$E$3,Cube!$B:$B,"national",Cube!$C:$C,"All",Cube!$G:$G,"All")</f>
        <v>637758</v>
      </c>
      <c r="C25" s="145">
        <f>SUMIFS(Cube!$K:$K,Cube!$A:$A,$E$3,Cube!$B:$B,"national",Cube!$C:$C,"All",Cube!$G:$G,"All")</f>
        <v>1686174.625</v>
      </c>
      <c r="D25" s="146">
        <f>SUMIFS(Cube!$H:$H,Cube!$A:$A,$E$3,Cube!$B:$B,"national",Cube!$C:$C,"All",Cube!$G:$G,"All")</f>
        <v>2.6439097980738802</v>
      </c>
      <c r="E25" s="146">
        <f>SUMIFS(Cube!$J:$J,Cube!$A:$A,$E$3,Cube!$B:$B,"national",Cube!$C:$C,"All",Cube!$G:$G,"All")</f>
        <v>2.6439097980738899</v>
      </c>
      <c r="G25" s="147">
        <f>SUMIFS(Cube!$F:$F,Cube!$A:$A,$J$3,Cube!$B:$B,"national",Cube!$L:$L,$H$3,Cube!$G:$G,"All")</f>
        <v>17439</v>
      </c>
      <c r="H25" s="147">
        <f>SUMIFS(Cube!$K:$K,Cube!$A:$A,$J$3,Cube!$B:$B,"national",Cube!$L:$L,$H$3,Cube!$G:$G,"All")</f>
        <v>23258.333333333299</v>
      </c>
      <c r="I25" s="148">
        <f>SUMIFS(Cube!$H:$H,Cube!$A:$A,$J$3,Cube!$B:$B,"national",Cube!$L:$L,$H$3,Cube!$G:$G,"All")</f>
        <v>1.33369650400443</v>
      </c>
      <c r="J25" s="148">
        <f>SUMIFS(Cube!$J:$J,Cube!$A:$A,$J$3,Cube!$B:$B,"national",Cube!$L:$L,$H$3,Cube!$G:$G,"All")</f>
        <v>1.3292199379939</v>
      </c>
      <c r="L25" s="149">
        <f>SUMIFS(Cube!$F:$F,Cube!$A:$A,$O$3,Cube!$B:$B,"national",Cube!$C:$C,"All",Cube!$G:$G,$M$3)</f>
        <v>159651</v>
      </c>
      <c r="M25" s="149">
        <f>SUMIFS(Cube!$K:$K,Cube!$A:$A,$O$3,Cube!$B:$B,"national",Cube!$C:$C,"All",Cube!$G:$G,$M$3)</f>
        <v>419313.875</v>
      </c>
      <c r="N25" s="152">
        <f>SUMIFS(Cube!$H:$H,Cube!$A:$A,$O$3,Cube!$B:$B,"national",Cube!$C:$C,"All",Cube!$G:$G,$M$3)</f>
        <v>2.6264406424012399</v>
      </c>
      <c r="O25" s="152">
        <f>SUMIFS(Cube!$J:$J,Cube!$A:$A,$O$3,Cube!$B:$B,"national",Cube!$C:$C,"All",Cube!$G:$G,$M$3)</f>
        <v>2.63839333057116</v>
      </c>
    </row>
    <row r="27" spans="1:15">
      <c r="B27" s="143"/>
    </row>
    <row r="28" spans="1:15">
      <c r="N28"/>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1">
    <tabColor theme="0" tint="-0.249977111117893"/>
  </sheetPr>
  <dimension ref="A1:I68"/>
  <sheetViews>
    <sheetView topLeftCell="A10" workbookViewId="0">
      <selection activeCell="E31" sqref="E31"/>
    </sheetView>
  </sheetViews>
  <sheetFormatPr defaultColWidth="10" defaultRowHeight="12.5"/>
  <cols>
    <col min="1" max="1" width="2.81640625" customWidth="1"/>
    <col min="2" max="2" width="20" customWidth="1"/>
    <col min="4" max="4" width="10" customWidth="1"/>
  </cols>
  <sheetData>
    <row r="1" spans="1:7" ht="14.5">
      <c r="A1" s="1"/>
      <c r="B1" s="104" t="s">
        <v>129</v>
      </c>
      <c r="C1" s="1"/>
    </row>
    <row r="2" spans="1:7" ht="13">
      <c r="A2" s="1">
        <v>1</v>
      </c>
      <c r="B2" s="1" t="s">
        <v>5</v>
      </c>
      <c r="C2" s="1"/>
    </row>
    <row r="3" spans="1:7" ht="13">
      <c r="A3" s="1">
        <v>2</v>
      </c>
      <c r="B3" s="1" t="s">
        <v>6</v>
      </c>
      <c r="C3" s="1"/>
    </row>
    <row r="4" spans="1:7" ht="13">
      <c r="A4" s="1"/>
      <c r="B4" s="99" t="s">
        <v>76</v>
      </c>
      <c r="C4" s="1">
        <v>1</v>
      </c>
    </row>
    <row r="5" spans="1:7" ht="13">
      <c r="A5" s="1"/>
      <c r="B5" s="2" t="s">
        <v>1</v>
      </c>
      <c r="C5" s="97" t="str">
        <f>VLOOKUP($C$4,$A$1:$B$3,2,FALSE)</f>
        <v>Acute</v>
      </c>
    </row>
    <row r="6" spans="1:7" ht="13">
      <c r="A6" s="1"/>
      <c r="B6" s="2"/>
      <c r="C6" s="2"/>
      <c r="D6" s="2"/>
      <c r="E6" s="2"/>
    </row>
    <row r="7" spans="1:7" ht="13">
      <c r="A7" s="1"/>
      <c r="B7" s="59" t="s">
        <v>37</v>
      </c>
      <c r="C7" s="60" t="str">
        <f>"Average Length of Stay, 12 months to end of " &amp; tables!B1</f>
        <v>Average Length of Stay, 12 months to end of Average Length of Stay, period till end of December 2022</v>
      </c>
      <c r="D7" s="61"/>
      <c r="E7" s="2"/>
    </row>
    <row r="8" spans="1:7" ht="13">
      <c r="A8" s="1"/>
      <c r="B8" s="1"/>
      <c r="C8" s="1"/>
    </row>
    <row r="9" spans="1:7" ht="14.5">
      <c r="A9" s="102"/>
      <c r="B9" s="103" t="s">
        <v>68</v>
      </c>
      <c r="C9" s="102"/>
      <c r="D9" s="100"/>
      <c r="E9" s="100"/>
      <c r="F9" s="100"/>
      <c r="G9" s="100"/>
    </row>
    <row r="10" spans="1:7" ht="13">
      <c r="A10" s="1"/>
      <c r="B10" s="1" t="s">
        <v>118</v>
      </c>
      <c r="C10" s="1"/>
    </row>
    <row r="11" spans="1:7" ht="13">
      <c r="A11" s="1"/>
      <c r="B11" s="1" t="s">
        <v>70</v>
      </c>
    </row>
    <row r="12" spans="1:7" ht="13">
      <c r="B12" s="1" t="s">
        <v>71</v>
      </c>
    </row>
    <row r="14" spans="1:7" ht="13">
      <c r="B14" s="98" t="s">
        <v>73</v>
      </c>
      <c r="C14" s="57">
        <v>1</v>
      </c>
    </row>
    <row r="15" spans="1:7" ht="13">
      <c r="B15" s="58" t="s">
        <v>74</v>
      </c>
      <c r="C15" s="105" t="str">
        <f>INDEX(B10:B12,C14)</f>
        <v>Māori</v>
      </c>
    </row>
    <row r="16" spans="1:7" ht="13">
      <c r="B16" s="2"/>
    </row>
    <row r="18" spans="1:9" ht="13">
      <c r="A18" s="100"/>
      <c r="B18" s="106" t="s">
        <v>72</v>
      </c>
      <c r="C18" s="100"/>
      <c r="D18" s="100"/>
      <c r="E18" s="100"/>
      <c r="F18" s="100"/>
      <c r="G18" s="100"/>
    </row>
    <row r="19" spans="1:9">
      <c r="B19">
        <v>1</v>
      </c>
    </row>
    <row r="20" spans="1:9">
      <c r="B20">
        <v>2</v>
      </c>
    </row>
    <row r="21" spans="1:9">
      <c r="B21">
        <v>3</v>
      </c>
    </row>
    <row r="22" spans="1:9">
      <c r="B22">
        <v>4</v>
      </c>
    </row>
    <row r="23" spans="1:9">
      <c r="B23">
        <v>5</v>
      </c>
    </row>
    <row r="25" spans="1:9">
      <c r="B25" s="113" t="s">
        <v>84</v>
      </c>
      <c r="C25" s="110">
        <v>5</v>
      </c>
    </row>
    <row r="27" spans="1:9" ht="13">
      <c r="A27" s="100"/>
      <c r="B27" s="101" t="s">
        <v>77</v>
      </c>
      <c r="C27" s="158"/>
      <c r="D27" s="100"/>
      <c r="E27" s="100"/>
      <c r="F27" s="100"/>
      <c r="G27" s="100"/>
    </row>
    <row r="28" spans="1:9" ht="13">
      <c r="B28" s="59" t="s">
        <v>78</v>
      </c>
      <c r="C28" s="161" t="str">
        <f>tables!B1&amp;", Ethnic Group = "&amp;C15</f>
        <v>Average Length of Stay, period till end of December 2022, Ethnic Group = Māori</v>
      </c>
      <c r="D28" s="162"/>
      <c r="E28" s="110"/>
      <c r="F28" s="110"/>
      <c r="G28" s="110"/>
      <c r="H28" s="110"/>
      <c r="I28" s="110"/>
    </row>
    <row r="29" spans="1:9" ht="13">
      <c r="B29" s="60"/>
      <c r="C29" s="57"/>
      <c r="D29" s="61"/>
    </row>
    <row r="30" spans="1:9" ht="13">
      <c r="B30" s="60"/>
      <c r="C30" s="57"/>
      <c r="D30" s="61"/>
    </row>
    <row r="31" spans="1:9" ht="13">
      <c r="B31" s="60"/>
      <c r="C31" s="57"/>
      <c r="D31" s="61"/>
    </row>
    <row r="32" spans="1:9" ht="14.5">
      <c r="A32" s="61"/>
      <c r="B32" s="114" t="s">
        <v>79</v>
      </c>
      <c r="C32" s="105"/>
      <c r="D32" s="115"/>
      <c r="E32" s="61"/>
      <c r="F32" s="61"/>
      <c r="G32" s="61"/>
    </row>
    <row r="33" spans="1:8" ht="13">
      <c r="B33" s="60" t="s">
        <v>5</v>
      </c>
      <c r="C33" s="57"/>
      <c r="D33" s="61"/>
    </row>
    <row r="34" spans="1:8" ht="13">
      <c r="B34" s="60" t="s">
        <v>6</v>
      </c>
      <c r="C34" s="57"/>
      <c r="D34" s="61"/>
    </row>
    <row r="35" spans="1:8" ht="13">
      <c r="B35" s="1" t="s">
        <v>76</v>
      </c>
      <c r="C35" s="1">
        <v>2</v>
      </c>
      <c r="D35" s="61"/>
    </row>
    <row r="36" spans="1:8" ht="13">
      <c r="B36" s="2" t="s">
        <v>1</v>
      </c>
      <c r="C36" s="112" t="str">
        <f>INDEX(B33:B34,C35)</f>
        <v>Elective</v>
      </c>
      <c r="D36" s="61"/>
    </row>
    <row r="37" spans="1:8" ht="13">
      <c r="B37" s="60"/>
      <c r="C37" s="57"/>
      <c r="D37" s="61"/>
    </row>
    <row r="38" spans="1:8" ht="13">
      <c r="B38" s="60"/>
      <c r="C38" s="57"/>
      <c r="D38" s="61"/>
    </row>
    <row r="39" spans="1:8" ht="14.5">
      <c r="A39" s="100"/>
      <c r="B39" s="107" t="s">
        <v>80</v>
      </c>
      <c r="C39" s="108"/>
      <c r="D39" s="109"/>
      <c r="E39" s="100"/>
      <c r="F39" s="100"/>
      <c r="G39" s="100"/>
    </row>
    <row r="40" spans="1:8" ht="13">
      <c r="B40" s="60" t="s">
        <v>5</v>
      </c>
      <c r="C40" s="57"/>
      <c r="D40" s="61"/>
    </row>
    <row r="41" spans="1:8" ht="13">
      <c r="B41" s="60" t="s">
        <v>6</v>
      </c>
      <c r="C41" s="57"/>
      <c r="D41" s="61"/>
    </row>
    <row r="42" spans="1:8" ht="13">
      <c r="B42" s="60" t="s">
        <v>73</v>
      </c>
      <c r="C42" s="57">
        <v>1</v>
      </c>
      <c r="D42" s="61"/>
    </row>
    <row r="43" spans="1:8" ht="13">
      <c r="B43" s="60" t="s">
        <v>1</v>
      </c>
      <c r="C43" s="111" t="str">
        <f>INDEX(B40:B41,C42)</f>
        <v>Acute</v>
      </c>
      <c r="D43" s="61"/>
    </row>
    <row r="44" spans="1:8" ht="13">
      <c r="B44" s="59" t="s">
        <v>83</v>
      </c>
      <c r="C44" s="163" t="str">
        <f>tables!B1&amp;", Quintile = "&amp;'User Interaction'!C25</f>
        <v>Average Length of Stay, period till end of December 2022, Quintile = 5</v>
      </c>
      <c r="D44" s="115"/>
      <c r="E44" s="164"/>
      <c r="F44" s="164"/>
      <c r="G44" s="164"/>
      <c r="H44" s="164"/>
    </row>
    <row r="45" spans="1:8" ht="13">
      <c r="B45" s="60"/>
      <c r="C45" s="57"/>
      <c r="D45" s="61"/>
    </row>
    <row r="46" spans="1:8" ht="13">
      <c r="B46" s="60"/>
      <c r="C46" s="57"/>
      <c r="D46" s="61"/>
    </row>
    <row r="47" spans="1:8" ht="13">
      <c r="B47" s="60"/>
      <c r="C47" s="57"/>
      <c r="D47" s="61"/>
    </row>
    <row r="48" spans="1:8" ht="13">
      <c r="B48" s="60"/>
      <c r="C48" s="57"/>
      <c r="D48" s="61"/>
    </row>
    <row r="49" spans="2:4" ht="13">
      <c r="B49" s="62"/>
      <c r="C49" s="57"/>
      <c r="D49" s="61"/>
    </row>
    <row r="50" spans="2:4" ht="13">
      <c r="B50" s="60"/>
      <c r="C50" s="57"/>
      <c r="D50" s="61"/>
    </row>
    <row r="51" spans="2:4" ht="13">
      <c r="B51" s="60"/>
      <c r="C51" s="57"/>
      <c r="D51" s="61"/>
    </row>
    <row r="52" spans="2:4" ht="13">
      <c r="B52" s="60"/>
      <c r="C52" s="57"/>
      <c r="D52" s="61"/>
    </row>
    <row r="53" spans="2:4">
      <c r="B53" s="61"/>
      <c r="C53" s="61"/>
      <c r="D53" s="61"/>
    </row>
    <row r="54" spans="2:4">
      <c r="B54" s="61"/>
      <c r="C54" s="61"/>
      <c r="D54" s="61"/>
    </row>
    <row r="55" spans="2:4">
      <c r="B55" s="61"/>
      <c r="C55" s="61"/>
      <c r="D55" s="61"/>
    </row>
    <row r="56" spans="2:4">
      <c r="B56" s="61"/>
      <c r="C56" s="61"/>
      <c r="D56" s="61"/>
    </row>
    <row r="57" spans="2:4">
      <c r="B57" s="61"/>
      <c r="C57" s="61"/>
      <c r="D57" s="61"/>
    </row>
    <row r="58" spans="2:4">
      <c r="B58" s="61"/>
      <c r="C58" s="61"/>
      <c r="D58" s="61"/>
    </row>
    <row r="59" spans="2:4">
      <c r="B59" s="61"/>
      <c r="C59" s="61"/>
      <c r="D59" s="61"/>
    </row>
    <row r="60" spans="2:4">
      <c r="B60" s="61"/>
      <c r="C60" s="61"/>
      <c r="D60" s="61"/>
    </row>
    <row r="61" spans="2:4">
      <c r="B61" s="61"/>
      <c r="C61" s="61"/>
      <c r="D61" s="61"/>
    </row>
    <row r="62" spans="2:4">
      <c r="B62" s="61"/>
      <c r="C62" s="61"/>
      <c r="D62" s="61"/>
    </row>
    <row r="63" spans="2:4">
      <c r="B63" s="61"/>
      <c r="C63" s="61"/>
      <c r="D63" s="61"/>
    </row>
    <row r="64" spans="2:4">
      <c r="B64" s="61"/>
      <c r="C64" s="61"/>
      <c r="D64" s="61"/>
    </row>
    <row r="65" spans="2:4">
      <c r="B65" s="61"/>
      <c r="C65" s="61"/>
      <c r="D65" s="61"/>
    </row>
    <row r="66" spans="2:4">
      <c r="B66" s="61"/>
      <c r="C66" s="61"/>
      <c r="D66" s="61"/>
    </row>
    <row r="67" spans="2:4">
      <c r="B67" s="61"/>
      <c r="C67" s="61"/>
      <c r="D67" s="61"/>
    </row>
    <row r="68" spans="2:4">
      <c r="B68" s="61"/>
      <c r="C68" s="61"/>
      <c r="D68" s="61"/>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Technical Description</vt:lpstr>
      <vt:lpstr>Summary by District</vt:lpstr>
      <vt:lpstr>Ethnicity</vt:lpstr>
      <vt:lpstr>Deprivation</vt:lpstr>
      <vt:lpstr>Cube</vt:lpstr>
      <vt:lpstr>tables</vt:lpstr>
      <vt:lpstr>User Interaction</vt:lpstr>
    </vt:vector>
  </TitlesOfParts>
  <Company>Ministry of Health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Ash Smith</dc:creator>
  <cp:lastModifiedBy>Evelyn Benson</cp:lastModifiedBy>
  <cp:lastPrinted>2022-11-30T22:25:36Z</cp:lastPrinted>
  <dcterms:created xsi:type="dcterms:W3CDTF">2013-06-18T03:48:33Z</dcterms:created>
  <dcterms:modified xsi:type="dcterms:W3CDTF">2023-02-28T02:04:21Z</dcterms:modified>
</cp:coreProperties>
</file>