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harts/chart1.xml" ContentType="application/vnd.openxmlformats-officedocument.drawingml.chart+xml"/>
  <Override PartName="/xl/theme/themeOverride1.xml" ContentType="application/vnd.openxmlformats-officedocument.themeOverride+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ctrlProps/ctrlProp2.xml" ContentType="application/vnd.ms-excel.controlproperties+xml"/>
  <Override PartName="/xl/charts/chart3.xml" ContentType="application/vnd.openxmlformats-officedocument.drawingml.chart+xml"/>
  <Override PartName="/xl/theme/themeOverride2.xml" ContentType="application/vnd.openxmlformats-officedocument.themeOverride+xml"/>
  <Override PartName="/xl/drawings/drawing5.xml" ContentType="application/vnd.openxmlformats-officedocument.drawingml.chartshapes+xml"/>
  <Override PartName="/xl/charts/chart4.xml" ContentType="application/vnd.openxmlformats-officedocument.drawingml.chart+xml"/>
  <Override PartName="/xl/drawings/drawing6.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mc:AlternateContent xmlns:mc="http://schemas.openxmlformats.org/markup-compatibility/2006">
    <mc:Choice Requires="x15">
      <x15ac:absPath xmlns:x15ac="http://schemas.microsoft.com/office/spreadsheetml/2010/11/ac" url="H:\Maori Health\MHR\WAI 2575 Trend analysis project\05.Publication\MoH website\Publications on MoH website\Output 20 Unintentional Injury\"/>
    </mc:Choice>
  </mc:AlternateContent>
  <xr:revisionPtr revIDLastSave="0" documentId="13_ncr:1_{EEB8C81F-55A0-4A14-9D28-4C4F8D4ED8DC}" xr6:coauthVersionLast="41" xr6:coauthVersionMax="41" xr10:uidLastSave="{00000000-0000-0000-0000-000000000000}"/>
  <bookViews>
    <workbookView xWindow="-108" yWindow="-108" windowWidth="20376" windowHeight="12240" xr2:uid="{00000000-000D-0000-FFFF-FFFF00000000}"/>
  </bookViews>
  <sheets>
    <sheet name="Notes" sheetId="17" r:id="rId1"/>
    <sheet name="Māori vs Non-Māori" sheetId="13" r:id="rId2"/>
    <sheet name="Māori vs Non-Māori by sex" sheetId="16" r:id="rId3"/>
    <sheet name="Māori_Non-Māori historic data" sheetId="11" state="hidden" r:id="rId4"/>
    <sheet name="ref" sheetId="4" state="hidden" r:id="rId5"/>
  </sheets>
  <externalReferences>
    <externalReference r:id="rId6"/>
  </externalReferences>
  <definedNames>
    <definedName name="_xlnm._FilterDatabase" localSheetId="3" hidden="1">'Māori_Non-Māori historic data'!$A$1:$K$913</definedName>
    <definedName name="abc">[1]DataAnnualUpdate!$L:$R</definedName>
    <definedName name="ethnicdata">'Māori_Non-Māori historic data'!$A:$K</definedName>
    <definedName name="joinhistrefresh">#REF!</definedName>
    <definedName name="_xlnm.Print_Area" localSheetId="1">'Māori vs Non-Māori'!$A$1:$AC$52</definedName>
    <definedName name="_xlnm.Print_Area" localSheetId="2">'Māori vs Non-Māori by sex'!$A$1:$AC$54</definedName>
    <definedName name="RefCauseofDeath">ref!$A:$C</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1483" i="11" l="1"/>
  <c r="A1482" i="11"/>
  <c r="A1481" i="11"/>
  <c r="A1480" i="11"/>
  <c r="A1479" i="11"/>
  <c r="A1478" i="11"/>
  <c r="A1477" i="11"/>
  <c r="A1476" i="11"/>
  <c r="A1475" i="11"/>
  <c r="A1474" i="11"/>
  <c r="A1473" i="11"/>
  <c r="A1472" i="11"/>
  <c r="A1471" i="11"/>
  <c r="A1470" i="11"/>
  <c r="A1469" i="11"/>
  <c r="A1468" i="11"/>
  <c r="A1467" i="11"/>
  <c r="A1466" i="11"/>
  <c r="A1465" i="11"/>
  <c r="A1464" i="11"/>
  <c r="A1463" i="11"/>
  <c r="A1462" i="11"/>
  <c r="A1461" i="11"/>
  <c r="A1460" i="11"/>
  <c r="A1459" i="11"/>
  <c r="A1458" i="11"/>
  <c r="A1457" i="11"/>
  <c r="A1456" i="11"/>
  <c r="A1455" i="11"/>
  <c r="A1454" i="11"/>
  <c r="A1453" i="11"/>
  <c r="A1452" i="11"/>
  <c r="A1451" i="11"/>
  <c r="A1450" i="11"/>
  <c r="A1449" i="11"/>
  <c r="A1448" i="11"/>
  <c r="A1447" i="11"/>
  <c r="A1446" i="11"/>
  <c r="A1445" i="11"/>
  <c r="A1444" i="11"/>
  <c r="A1443" i="11"/>
  <c r="A1442" i="11"/>
  <c r="A1441" i="11"/>
  <c r="A1440" i="11"/>
  <c r="A1439" i="11"/>
  <c r="A1438" i="11"/>
  <c r="A1437" i="11"/>
  <c r="A1436" i="11"/>
  <c r="A1435" i="11"/>
  <c r="A1434" i="11"/>
  <c r="A1433" i="11"/>
  <c r="A1432" i="11"/>
  <c r="A1431" i="11"/>
  <c r="A1430" i="11"/>
  <c r="A1429" i="11"/>
  <c r="A1428" i="11"/>
  <c r="A1427" i="11"/>
  <c r="A1426" i="11"/>
  <c r="A1425" i="11"/>
  <c r="A1424" i="11"/>
  <c r="A1423" i="11"/>
  <c r="A1422" i="11"/>
  <c r="A1421" i="11"/>
  <c r="A1420" i="11"/>
  <c r="A1419" i="11"/>
  <c r="A1418" i="11"/>
  <c r="A1417" i="11"/>
  <c r="A1416" i="11"/>
  <c r="A1415" i="11"/>
  <c r="A1414" i="11"/>
  <c r="A1413" i="11"/>
  <c r="A1412" i="11"/>
  <c r="A1411" i="11"/>
  <c r="A1410" i="11"/>
  <c r="A1409" i="11"/>
  <c r="A1408" i="11"/>
  <c r="A1407" i="11"/>
  <c r="A1406" i="11"/>
  <c r="A1405" i="11"/>
  <c r="A1404" i="11"/>
  <c r="A1403" i="11"/>
  <c r="A1402" i="11"/>
  <c r="A1401" i="11"/>
  <c r="A1400" i="11"/>
  <c r="A1399" i="11"/>
  <c r="A1398" i="11"/>
  <c r="A1397" i="11"/>
  <c r="A1396" i="11"/>
  <c r="A1395" i="11"/>
  <c r="A1394" i="11"/>
  <c r="A1393" i="11"/>
  <c r="A1392" i="11"/>
  <c r="A1391" i="11"/>
  <c r="A1390" i="11"/>
  <c r="A1389" i="11"/>
  <c r="A1388" i="11"/>
  <c r="A1387" i="11"/>
  <c r="A1386" i="11"/>
  <c r="A1385" i="11"/>
  <c r="A1384" i="11"/>
  <c r="A1383" i="11"/>
  <c r="A1382" i="11"/>
  <c r="A1381" i="11"/>
  <c r="A1380" i="11"/>
  <c r="A1379" i="11"/>
  <c r="A1378" i="11"/>
  <c r="A1377" i="11"/>
  <c r="A1376" i="11"/>
  <c r="A1375" i="11"/>
  <c r="A1374" i="11"/>
  <c r="A1373" i="11"/>
  <c r="A1372" i="11"/>
  <c r="A1371" i="11"/>
  <c r="A1370" i="11"/>
  <c r="A1369" i="11"/>
  <c r="A1368" i="11"/>
  <c r="A1367" i="11"/>
  <c r="A1366" i="11"/>
  <c r="A1365" i="11"/>
  <c r="A1364" i="11"/>
  <c r="A1363" i="11"/>
  <c r="A1362" i="11"/>
  <c r="A1361" i="11"/>
  <c r="A1360" i="11"/>
  <c r="A1359" i="11"/>
  <c r="A1358" i="11"/>
  <c r="A1357" i="11"/>
  <c r="A1356" i="11"/>
  <c r="A1355" i="11"/>
  <c r="A1354" i="11"/>
  <c r="A1353" i="11"/>
  <c r="A1352" i="11"/>
  <c r="A1351" i="11"/>
  <c r="A1350" i="11"/>
  <c r="A1349" i="11"/>
  <c r="A1348" i="11"/>
  <c r="A1347" i="11"/>
  <c r="A1346" i="11"/>
  <c r="A1345" i="11"/>
  <c r="A1344" i="11"/>
  <c r="A1343" i="11"/>
  <c r="A1342" i="11"/>
  <c r="A1341" i="11"/>
  <c r="A1340" i="11"/>
  <c r="A1339" i="11"/>
  <c r="A1338" i="11"/>
  <c r="A1337" i="11"/>
  <c r="A1336" i="11"/>
  <c r="A1335" i="11"/>
  <c r="A1334" i="11"/>
  <c r="A1333" i="11"/>
  <c r="A1332" i="11"/>
  <c r="A1331" i="11"/>
  <c r="A1330" i="11"/>
  <c r="A1329" i="11"/>
  <c r="A1328" i="11"/>
  <c r="A1327" i="11"/>
  <c r="A1326" i="11"/>
  <c r="A1325" i="11"/>
  <c r="A1324" i="11"/>
  <c r="A1323" i="11"/>
  <c r="A1322" i="11"/>
  <c r="A1321" i="11"/>
  <c r="A1320" i="11"/>
  <c r="A1319" i="11"/>
  <c r="A1318" i="11"/>
  <c r="A1317" i="11"/>
  <c r="A1316" i="11"/>
  <c r="A1315" i="11"/>
  <c r="A1314" i="11"/>
  <c r="A1313" i="11"/>
  <c r="A1312" i="11"/>
  <c r="A1311" i="11"/>
  <c r="A1310" i="11"/>
  <c r="A1309" i="11"/>
  <c r="A1308" i="11"/>
  <c r="A1307" i="11"/>
  <c r="A1306" i="11"/>
  <c r="A1305" i="11"/>
  <c r="A1304" i="11"/>
  <c r="A1303" i="11"/>
  <c r="A1302" i="11"/>
  <c r="A1301" i="11"/>
  <c r="A1300" i="11"/>
  <c r="A1299" i="11"/>
  <c r="A1298" i="11"/>
  <c r="A1297" i="11"/>
  <c r="A1296" i="11"/>
  <c r="A1295" i="11"/>
  <c r="A1294" i="11"/>
  <c r="A1293" i="11"/>
  <c r="A1292" i="11"/>
  <c r="A1291" i="11"/>
  <c r="A1290" i="11"/>
  <c r="A1289" i="11"/>
  <c r="A1288" i="11"/>
  <c r="A1287" i="11"/>
  <c r="A1286" i="11"/>
  <c r="A1285" i="11"/>
  <c r="A1284" i="11"/>
  <c r="A1283" i="11"/>
  <c r="A1282" i="11"/>
  <c r="A1281" i="11"/>
  <c r="A1280" i="11"/>
  <c r="A1279" i="11"/>
  <c r="A1278" i="11"/>
  <c r="A1277" i="11"/>
  <c r="A1276" i="11"/>
  <c r="A1275" i="11"/>
  <c r="A1274" i="11"/>
  <c r="A1273" i="11"/>
  <c r="A1272" i="11"/>
  <c r="A1271" i="11"/>
  <c r="A1270" i="11"/>
  <c r="A1269" i="11"/>
  <c r="A1268" i="11"/>
  <c r="A1267" i="11"/>
  <c r="A1266" i="11"/>
  <c r="A1265" i="11"/>
  <c r="A1264" i="11"/>
  <c r="A1263" i="11"/>
  <c r="A1262" i="11"/>
  <c r="A1261" i="11"/>
  <c r="A1260" i="11"/>
  <c r="A1259" i="11"/>
  <c r="A1258" i="11"/>
  <c r="A1257" i="11"/>
  <c r="A1256" i="11"/>
  <c r="A1255" i="11"/>
  <c r="A1254" i="11"/>
  <c r="A1253" i="11"/>
  <c r="A1252" i="11"/>
  <c r="A1251" i="11"/>
  <c r="A1250" i="11"/>
  <c r="A1249" i="11"/>
  <c r="A1248" i="11"/>
  <c r="A1247" i="11"/>
  <c r="A1246" i="11"/>
  <c r="A1245" i="11"/>
  <c r="A1244" i="11"/>
  <c r="A1243" i="11"/>
  <c r="A1242" i="11"/>
  <c r="A1241" i="11"/>
  <c r="A1240" i="11"/>
  <c r="A1239" i="11"/>
  <c r="A1238" i="11"/>
  <c r="A1237" i="11"/>
  <c r="A1236" i="11"/>
  <c r="A1235" i="11"/>
  <c r="A1234" i="11"/>
  <c r="A1233" i="11"/>
  <c r="A1232" i="11"/>
  <c r="A1231" i="11"/>
  <c r="A1230" i="11"/>
  <c r="A1229" i="11"/>
  <c r="A1228" i="11"/>
  <c r="A1227" i="11"/>
  <c r="A1226" i="11"/>
  <c r="A1225" i="11"/>
  <c r="A1224" i="11"/>
  <c r="A1223" i="11"/>
  <c r="A1222" i="11"/>
  <c r="A1221" i="11"/>
  <c r="A1220" i="11"/>
  <c r="A1219" i="11"/>
  <c r="A1218" i="11"/>
  <c r="A1217" i="11"/>
  <c r="A1216" i="11"/>
  <c r="A1215" i="11"/>
  <c r="A1214" i="11"/>
  <c r="A1213" i="11"/>
  <c r="A1212" i="11"/>
  <c r="A1211" i="11"/>
  <c r="A1210" i="11"/>
  <c r="A1209" i="11"/>
  <c r="A1208" i="11"/>
  <c r="A1207" i="11"/>
  <c r="A1206" i="11"/>
  <c r="A1205" i="11"/>
  <c r="A1204" i="11"/>
  <c r="A1203" i="11"/>
  <c r="A1202" i="11"/>
  <c r="A1201" i="11"/>
  <c r="A1200" i="11"/>
  <c r="A1199" i="11"/>
  <c r="A1198" i="11"/>
  <c r="A1197" i="11"/>
  <c r="A1196" i="11"/>
  <c r="A1195" i="11"/>
  <c r="A1194" i="11"/>
  <c r="A1193" i="11"/>
  <c r="A1192" i="11"/>
  <c r="A1191" i="11"/>
  <c r="A1190" i="11"/>
  <c r="A1189" i="11"/>
  <c r="A1188" i="11"/>
  <c r="A1187" i="11"/>
  <c r="A1186" i="11"/>
  <c r="A1185" i="11"/>
  <c r="A1184" i="11"/>
  <c r="A1183" i="11"/>
  <c r="A1182" i="11"/>
  <c r="A1181" i="11"/>
  <c r="A1180" i="11"/>
  <c r="A1179" i="11"/>
  <c r="A1178" i="11"/>
  <c r="A1177" i="11"/>
  <c r="A1176" i="11"/>
  <c r="A1175" i="11"/>
  <c r="A1174" i="11"/>
  <c r="A1173" i="11"/>
  <c r="A1172" i="11"/>
  <c r="A1171" i="11"/>
  <c r="A1170" i="11"/>
  <c r="A1169" i="11"/>
  <c r="A1168" i="11"/>
  <c r="A1167" i="11"/>
  <c r="A1166" i="11"/>
  <c r="A1165" i="11"/>
  <c r="A1164" i="11"/>
  <c r="A1163" i="11"/>
  <c r="A1162" i="11"/>
  <c r="A1161" i="11"/>
  <c r="A1160" i="11"/>
  <c r="A1159" i="11"/>
  <c r="A1158" i="11"/>
  <c r="A1157" i="11"/>
  <c r="A1156" i="11"/>
  <c r="A1155" i="11"/>
  <c r="A1154" i="11"/>
  <c r="A1153" i="11"/>
  <c r="A1152" i="11"/>
  <c r="A1151" i="11"/>
  <c r="A1150" i="11"/>
  <c r="A1149" i="11"/>
  <c r="A1148" i="11"/>
  <c r="A1147" i="11"/>
  <c r="A1146" i="11"/>
  <c r="A1145" i="11"/>
  <c r="A1144" i="11"/>
  <c r="A1143" i="11"/>
  <c r="A1142" i="11"/>
  <c r="A1141" i="11"/>
  <c r="A1140" i="11"/>
  <c r="A1139" i="11"/>
  <c r="A1138" i="11"/>
  <c r="A1137" i="11"/>
  <c r="A1136" i="11"/>
  <c r="A1135" i="11"/>
  <c r="A1134" i="11"/>
  <c r="A1133" i="11"/>
  <c r="A1132" i="11"/>
  <c r="A1131" i="11"/>
  <c r="A1130" i="11"/>
  <c r="A1129" i="11"/>
  <c r="A1128" i="11"/>
  <c r="A1127" i="11"/>
  <c r="A1126" i="11"/>
  <c r="A1125" i="11"/>
  <c r="A1124" i="11"/>
  <c r="A1123" i="11"/>
  <c r="A1122" i="11"/>
  <c r="A1121" i="11"/>
  <c r="A1120" i="11"/>
  <c r="A1119" i="11"/>
  <c r="A1118" i="11"/>
  <c r="A1117" i="11"/>
  <c r="A1116" i="11"/>
  <c r="A1115" i="11"/>
  <c r="A1114" i="11"/>
  <c r="A1113" i="11"/>
  <c r="A1112" i="11"/>
  <c r="A1111" i="11"/>
  <c r="A1110" i="11"/>
  <c r="A1109" i="11"/>
  <c r="A1108" i="11"/>
  <c r="A1107" i="11"/>
  <c r="A1106" i="11"/>
  <c r="A1105" i="11"/>
  <c r="A1104" i="11"/>
  <c r="A1103" i="11"/>
  <c r="A1102" i="11"/>
  <c r="A1101" i="11"/>
  <c r="A1100" i="11"/>
  <c r="A1099" i="11"/>
  <c r="A1098" i="11"/>
  <c r="A1097" i="11"/>
  <c r="A1096" i="11"/>
  <c r="A1095" i="11"/>
  <c r="A1094" i="11"/>
  <c r="A1093" i="11"/>
  <c r="A1092" i="11"/>
  <c r="A1091" i="11"/>
  <c r="A1090" i="11"/>
  <c r="A1089" i="11"/>
  <c r="A1088" i="11"/>
  <c r="A1087" i="11"/>
  <c r="A1086" i="11"/>
  <c r="A1085" i="11"/>
  <c r="A1084" i="11"/>
  <c r="A1083" i="11"/>
  <c r="A1082" i="11"/>
  <c r="A1081" i="11"/>
  <c r="A1080" i="11"/>
  <c r="A1079" i="11"/>
  <c r="A1078" i="11"/>
  <c r="A1077" i="11"/>
  <c r="A1076" i="11"/>
  <c r="A1075" i="11"/>
  <c r="A1074" i="11"/>
  <c r="A1073" i="11"/>
  <c r="A1072" i="11"/>
  <c r="A1071" i="11"/>
  <c r="A1070" i="11"/>
  <c r="A1069" i="11"/>
  <c r="A1068" i="11"/>
  <c r="A1067" i="11"/>
  <c r="A1066" i="11"/>
  <c r="A1065" i="11"/>
  <c r="A1064" i="11"/>
  <c r="A1063" i="11"/>
  <c r="A1062" i="11"/>
  <c r="A1061" i="11"/>
  <c r="A1060" i="11"/>
  <c r="A1059" i="11"/>
  <c r="A1058" i="11"/>
  <c r="A1057" i="11"/>
  <c r="A1056" i="11"/>
  <c r="A1055" i="11"/>
  <c r="A1054" i="11"/>
  <c r="A1053" i="11"/>
  <c r="A1052" i="11"/>
  <c r="A1051" i="11"/>
  <c r="A1050" i="11"/>
  <c r="A1049" i="11"/>
  <c r="A1048" i="11"/>
  <c r="A1047" i="11"/>
  <c r="A1046" i="11"/>
  <c r="A1045" i="11"/>
  <c r="A1044" i="11"/>
  <c r="A1043" i="11"/>
  <c r="A1042" i="11"/>
  <c r="A1041" i="11"/>
  <c r="A1040" i="11"/>
  <c r="A1039" i="11"/>
  <c r="A1038" i="11"/>
  <c r="A1037" i="11"/>
  <c r="A1036" i="11"/>
  <c r="A1035" i="11"/>
  <c r="A1034" i="11"/>
  <c r="A1033" i="11"/>
  <c r="A1032" i="11"/>
  <c r="A1031" i="11"/>
  <c r="A1030" i="11"/>
  <c r="A1029" i="11"/>
  <c r="A1028" i="11"/>
  <c r="A1027" i="11"/>
  <c r="A1026" i="11"/>
  <c r="A1025" i="11"/>
  <c r="A1024" i="11"/>
  <c r="A1023" i="11"/>
  <c r="A1022" i="11"/>
  <c r="A1021" i="11"/>
  <c r="A1020" i="11"/>
  <c r="A1019" i="11"/>
  <c r="A1018" i="11"/>
  <c r="A1017" i="11"/>
  <c r="A1016" i="11"/>
  <c r="A1015" i="11"/>
  <c r="A1014" i="11"/>
  <c r="A1013" i="11"/>
  <c r="A1012" i="11"/>
  <c r="A1011" i="11"/>
  <c r="A1010" i="11"/>
  <c r="A1009" i="11"/>
  <c r="A1008" i="11"/>
  <c r="A1007" i="11"/>
  <c r="A1006" i="11"/>
  <c r="A1005" i="11"/>
  <c r="A1004" i="11"/>
  <c r="A1003" i="11"/>
  <c r="A1002" i="11"/>
  <c r="A1001" i="11"/>
  <c r="A1000" i="11"/>
  <c r="A999" i="11"/>
  <c r="A998" i="11"/>
  <c r="A997" i="11"/>
  <c r="A996" i="11"/>
  <c r="A995" i="11"/>
  <c r="A994" i="11"/>
  <c r="A993" i="11"/>
  <c r="A992" i="11"/>
  <c r="A991" i="11"/>
  <c r="A990" i="11"/>
  <c r="A989" i="11"/>
  <c r="A988" i="11"/>
  <c r="A987" i="11"/>
  <c r="A986" i="11"/>
  <c r="A985" i="11"/>
  <c r="A984" i="11"/>
  <c r="A983" i="11"/>
  <c r="A982" i="11"/>
  <c r="A981" i="11"/>
  <c r="A980" i="11"/>
  <c r="A979" i="11"/>
  <c r="A978" i="11"/>
  <c r="A977" i="11"/>
  <c r="A976" i="11"/>
  <c r="A975" i="11"/>
  <c r="A974" i="11"/>
  <c r="A973" i="11"/>
  <c r="A972" i="11"/>
  <c r="A971" i="11"/>
  <c r="A970" i="11"/>
  <c r="A969" i="11"/>
  <c r="A968" i="11"/>
  <c r="A967" i="11"/>
  <c r="A966" i="11"/>
  <c r="A965" i="11"/>
  <c r="A964" i="11"/>
  <c r="A963" i="11"/>
  <c r="A962" i="11"/>
  <c r="A961" i="11"/>
  <c r="A960" i="11"/>
  <c r="A959" i="11"/>
  <c r="A958" i="11"/>
  <c r="A957" i="11"/>
  <c r="A956" i="11"/>
  <c r="A955" i="11"/>
  <c r="A954" i="11"/>
  <c r="A953" i="11"/>
  <c r="A952" i="11"/>
  <c r="A951" i="11"/>
  <c r="A950" i="11"/>
  <c r="A949" i="11"/>
  <c r="A948" i="11"/>
  <c r="A947" i="11"/>
  <c r="A946" i="11"/>
  <c r="A945" i="11"/>
  <c r="A944" i="11"/>
  <c r="A943" i="11"/>
  <c r="A942" i="11"/>
  <c r="A941" i="11"/>
  <c r="A940" i="11"/>
  <c r="A939" i="11"/>
  <c r="A938" i="11"/>
  <c r="A937" i="11"/>
  <c r="A936" i="11"/>
  <c r="A935" i="11"/>
  <c r="A934" i="11"/>
  <c r="A933" i="11"/>
  <c r="A932" i="11"/>
  <c r="A931" i="11"/>
  <c r="A930" i="11"/>
  <c r="A929" i="11"/>
  <c r="A928" i="11"/>
  <c r="A927" i="11"/>
  <c r="A926" i="11"/>
  <c r="A925" i="11"/>
  <c r="A924" i="11"/>
  <c r="A923" i="11"/>
  <c r="A922" i="11"/>
  <c r="A921" i="11"/>
  <c r="A920" i="11"/>
  <c r="A919" i="11"/>
  <c r="A918" i="11"/>
  <c r="A917" i="11"/>
  <c r="A916" i="11"/>
  <c r="A915" i="11"/>
  <c r="A914" i="11"/>
  <c r="A685" i="11"/>
  <c r="A684" i="11"/>
  <c r="A683" i="11"/>
  <c r="A682" i="11"/>
  <c r="A681" i="11"/>
  <c r="A680" i="11"/>
  <c r="A679" i="11"/>
  <c r="A678" i="11"/>
  <c r="A677" i="11"/>
  <c r="A676" i="11"/>
  <c r="A675" i="11"/>
  <c r="A674" i="11"/>
  <c r="A673" i="11"/>
  <c r="A672" i="11"/>
  <c r="A671" i="11"/>
  <c r="A670" i="11"/>
  <c r="A669" i="11"/>
  <c r="A668" i="11"/>
  <c r="A667" i="11"/>
  <c r="A666" i="11"/>
  <c r="A665" i="11"/>
  <c r="A664" i="11"/>
  <c r="A663" i="11"/>
  <c r="A662" i="11"/>
  <c r="A661" i="11"/>
  <c r="A660" i="11"/>
  <c r="A659" i="11"/>
  <c r="A658" i="11"/>
  <c r="A657" i="11"/>
  <c r="A656" i="11"/>
  <c r="A655" i="11"/>
  <c r="A654" i="11"/>
  <c r="A653" i="11"/>
  <c r="A652" i="11"/>
  <c r="A651" i="11"/>
  <c r="A650" i="11"/>
  <c r="A649" i="11"/>
  <c r="A648" i="11"/>
  <c r="A647" i="11"/>
  <c r="A646" i="11"/>
  <c r="A645" i="11"/>
  <c r="A644" i="11"/>
  <c r="A643" i="11"/>
  <c r="A642" i="11"/>
  <c r="A641" i="11"/>
  <c r="A640" i="11"/>
  <c r="A639" i="11"/>
  <c r="A638" i="11"/>
  <c r="A637" i="11"/>
  <c r="A636" i="11"/>
  <c r="A635" i="11"/>
  <c r="A634" i="11"/>
  <c r="A633" i="11"/>
  <c r="A632" i="11"/>
  <c r="A631" i="11"/>
  <c r="A630" i="11"/>
  <c r="A629" i="11"/>
  <c r="A628" i="11"/>
  <c r="A627" i="11"/>
  <c r="A626" i="11"/>
  <c r="A625" i="11"/>
  <c r="A624" i="11"/>
  <c r="A623" i="11"/>
  <c r="A622" i="11"/>
  <c r="A621" i="11"/>
  <c r="A620" i="11"/>
  <c r="A619" i="11"/>
  <c r="A618" i="11"/>
  <c r="A617" i="11"/>
  <c r="A616" i="11"/>
  <c r="A615" i="11"/>
  <c r="A614" i="11"/>
  <c r="A613" i="11"/>
  <c r="A612" i="11"/>
  <c r="A611" i="11"/>
  <c r="A610" i="11"/>
  <c r="A609" i="11"/>
  <c r="A608" i="11"/>
  <c r="A607" i="11"/>
  <c r="A606" i="11"/>
  <c r="A605" i="11"/>
  <c r="A604" i="11"/>
  <c r="A603" i="11"/>
  <c r="A602" i="11"/>
  <c r="A601" i="11"/>
  <c r="A600" i="11"/>
  <c r="A599" i="11"/>
  <c r="A598" i="11"/>
  <c r="A597" i="11"/>
  <c r="A596" i="11"/>
  <c r="A595" i="11"/>
  <c r="A594" i="11"/>
  <c r="A593" i="11"/>
  <c r="A592" i="11"/>
  <c r="A591" i="11"/>
  <c r="A590" i="11"/>
  <c r="A589" i="11"/>
  <c r="A588" i="11"/>
  <c r="A587" i="11"/>
  <c r="A586" i="11"/>
  <c r="A585" i="11"/>
  <c r="A584" i="11"/>
  <c r="A583" i="11"/>
  <c r="A582" i="11"/>
  <c r="A581" i="11"/>
  <c r="A580" i="11"/>
  <c r="A579" i="11"/>
  <c r="A578" i="11"/>
  <c r="A577" i="11"/>
  <c r="A576" i="11"/>
  <c r="A575" i="11"/>
  <c r="A574" i="11"/>
  <c r="A573" i="11"/>
  <c r="A572" i="11"/>
  <c r="C33" i="13" l="1"/>
  <c r="Q33" i="13"/>
  <c r="C36" i="16"/>
  <c r="R36" i="16"/>
  <c r="A913" i="11" l="1"/>
  <c r="A912" i="11"/>
  <c r="A911" i="11"/>
  <c r="A910" i="11"/>
  <c r="A909" i="11"/>
  <c r="A908" i="11"/>
  <c r="A907" i="11"/>
  <c r="A906" i="11"/>
  <c r="A905" i="11"/>
  <c r="A904" i="11"/>
  <c r="A903" i="11"/>
  <c r="A902" i="11"/>
  <c r="A901" i="11"/>
  <c r="A900" i="11"/>
  <c r="A899" i="11"/>
  <c r="A898" i="11"/>
  <c r="A897" i="11"/>
  <c r="A896" i="11"/>
  <c r="A895" i="11"/>
  <c r="A894" i="11"/>
  <c r="A893" i="11"/>
  <c r="A892" i="11"/>
  <c r="A891" i="11"/>
  <c r="A890" i="11"/>
  <c r="A889" i="11"/>
  <c r="A888" i="11"/>
  <c r="A887" i="11"/>
  <c r="A886" i="11"/>
  <c r="A885" i="11"/>
  <c r="A884" i="11"/>
  <c r="A883" i="11"/>
  <c r="A882" i="11"/>
  <c r="A881" i="11"/>
  <c r="A880" i="11"/>
  <c r="A879" i="11"/>
  <c r="A878" i="11"/>
  <c r="A877" i="11"/>
  <c r="A876" i="11"/>
  <c r="A875" i="11"/>
  <c r="A874" i="11"/>
  <c r="A873" i="11"/>
  <c r="A872" i="11"/>
  <c r="A871" i="11"/>
  <c r="A870" i="11"/>
  <c r="A869" i="11"/>
  <c r="A868" i="11"/>
  <c r="A867" i="11"/>
  <c r="A866" i="11"/>
  <c r="A865" i="11"/>
  <c r="A864" i="11"/>
  <c r="A863" i="11"/>
  <c r="A862" i="11"/>
  <c r="A861" i="11"/>
  <c r="A860" i="11"/>
  <c r="A859" i="11"/>
  <c r="A858" i="11"/>
  <c r="A857" i="11"/>
  <c r="A856" i="11"/>
  <c r="A855" i="11"/>
  <c r="A854" i="11"/>
  <c r="A853" i="11"/>
  <c r="A852" i="11"/>
  <c r="A851" i="11"/>
  <c r="A850" i="11"/>
  <c r="A849" i="11"/>
  <c r="A848" i="11"/>
  <c r="A847" i="11"/>
  <c r="A846" i="11"/>
  <c r="A845" i="11"/>
  <c r="A844" i="11"/>
  <c r="A843" i="11"/>
  <c r="A842" i="11"/>
  <c r="A841" i="11"/>
  <c r="A840" i="11"/>
  <c r="A839" i="11"/>
  <c r="A838" i="11"/>
  <c r="A837" i="11"/>
  <c r="A836" i="11"/>
  <c r="A835" i="11"/>
  <c r="A834" i="11"/>
  <c r="A833" i="11"/>
  <c r="A832" i="11"/>
  <c r="A831" i="11"/>
  <c r="A830" i="11"/>
  <c r="A829" i="11"/>
  <c r="A828" i="11"/>
  <c r="A827" i="11"/>
  <c r="A826" i="11"/>
  <c r="A825" i="11"/>
  <c r="A824" i="11"/>
  <c r="A823" i="11"/>
  <c r="A822" i="11"/>
  <c r="A821" i="11"/>
  <c r="A820" i="11"/>
  <c r="A819" i="11"/>
  <c r="A818" i="11"/>
  <c r="A817" i="11"/>
  <c r="A816" i="11"/>
  <c r="A815" i="11"/>
  <c r="A814" i="11"/>
  <c r="A813" i="11"/>
  <c r="A812" i="11"/>
  <c r="A811" i="11"/>
  <c r="A810" i="11"/>
  <c r="A809" i="11"/>
  <c r="A808" i="11"/>
  <c r="A807" i="11"/>
  <c r="A806" i="11"/>
  <c r="A805" i="11"/>
  <c r="A804" i="11"/>
  <c r="A803" i="11"/>
  <c r="A802" i="11"/>
  <c r="A801" i="11"/>
  <c r="A800" i="11"/>
  <c r="A116" i="11" l="1"/>
  <c r="A117" i="11"/>
  <c r="A118" i="11"/>
  <c r="A119" i="11"/>
  <c r="A120" i="11"/>
  <c r="A121" i="11"/>
  <c r="A122" i="11"/>
  <c r="A123" i="11"/>
  <c r="A124" i="11"/>
  <c r="A125" i="11"/>
  <c r="A126" i="11"/>
  <c r="A127" i="11"/>
  <c r="A128" i="11"/>
  <c r="A129" i="11"/>
  <c r="A130" i="11"/>
  <c r="A131" i="11"/>
  <c r="A132" i="11"/>
  <c r="A133" i="11"/>
  <c r="A134" i="11"/>
  <c r="A135" i="11"/>
  <c r="A136" i="11"/>
  <c r="A137" i="11"/>
  <c r="A138" i="11"/>
  <c r="A139" i="11"/>
  <c r="A140" i="11"/>
  <c r="A141" i="11"/>
  <c r="A142" i="11"/>
  <c r="A143" i="11"/>
  <c r="A144" i="11"/>
  <c r="A145" i="11"/>
  <c r="A146" i="11"/>
  <c r="A147" i="11"/>
  <c r="A148" i="11"/>
  <c r="A149" i="11"/>
  <c r="A150" i="11"/>
  <c r="A151" i="11"/>
  <c r="A152" i="11"/>
  <c r="A153" i="11"/>
  <c r="A154" i="11"/>
  <c r="A155" i="11"/>
  <c r="A156" i="11"/>
  <c r="A157" i="11"/>
  <c r="A158" i="11"/>
  <c r="A159" i="11"/>
  <c r="A160" i="11"/>
  <c r="A161" i="11"/>
  <c r="A162" i="11"/>
  <c r="A163" i="11"/>
  <c r="A164" i="11"/>
  <c r="A165" i="11"/>
  <c r="A166" i="11"/>
  <c r="A167" i="11"/>
  <c r="A168" i="11"/>
  <c r="A169" i="11"/>
  <c r="A170" i="11"/>
  <c r="A171" i="11"/>
  <c r="A172" i="11"/>
  <c r="A173" i="11"/>
  <c r="A174" i="11"/>
  <c r="A175" i="11"/>
  <c r="A176" i="11"/>
  <c r="A177" i="11"/>
  <c r="A178" i="11"/>
  <c r="A179" i="11"/>
  <c r="A180" i="11"/>
  <c r="A181" i="11"/>
  <c r="A182" i="11"/>
  <c r="A183" i="11"/>
  <c r="A184" i="11"/>
  <c r="A185" i="11"/>
  <c r="A186" i="11"/>
  <c r="A187" i="11"/>
  <c r="A188" i="11"/>
  <c r="A189" i="11"/>
  <c r="A190" i="11"/>
  <c r="A191" i="11"/>
  <c r="A192" i="11"/>
  <c r="A193" i="11"/>
  <c r="A194" i="11"/>
  <c r="A195" i="11"/>
  <c r="A196" i="11"/>
  <c r="A197" i="11"/>
  <c r="A198" i="11"/>
  <c r="A199" i="11"/>
  <c r="A200" i="11"/>
  <c r="A201" i="11"/>
  <c r="A202" i="11"/>
  <c r="A203" i="11"/>
  <c r="A204" i="11"/>
  <c r="A205" i="11"/>
  <c r="A206" i="11"/>
  <c r="A207" i="11"/>
  <c r="A208" i="11"/>
  <c r="A209" i="11"/>
  <c r="A210" i="11"/>
  <c r="A211" i="11"/>
  <c r="A212" i="11"/>
  <c r="A213" i="11"/>
  <c r="A214" i="11"/>
  <c r="A215" i="11"/>
  <c r="A216" i="11"/>
  <c r="A217" i="11"/>
  <c r="A218" i="11"/>
  <c r="A219" i="11"/>
  <c r="A220" i="11"/>
  <c r="A221" i="11"/>
  <c r="A222" i="11"/>
  <c r="A223" i="11"/>
  <c r="A224" i="11"/>
  <c r="A225" i="11"/>
  <c r="A226" i="11"/>
  <c r="A227" i="11"/>
  <c r="A228" i="11"/>
  <c r="A229" i="11"/>
  <c r="A230" i="11"/>
  <c r="A231" i="11"/>
  <c r="A232" i="11"/>
  <c r="A233" i="11"/>
  <c r="A234" i="11"/>
  <c r="A235" i="11"/>
  <c r="A236" i="11"/>
  <c r="A237" i="11"/>
  <c r="A238" i="11"/>
  <c r="A239" i="11"/>
  <c r="A240" i="11"/>
  <c r="A241" i="11"/>
  <c r="A242" i="11"/>
  <c r="A243" i="11"/>
  <c r="A244" i="11"/>
  <c r="A245" i="11"/>
  <c r="A246" i="11"/>
  <c r="A247" i="11"/>
  <c r="A248" i="11"/>
  <c r="A249" i="11"/>
  <c r="A250" i="11"/>
  <c r="A251" i="11"/>
  <c r="A252" i="11"/>
  <c r="A253" i="11"/>
  <c r="A254" i="11"/>
  <c r="A255" i="11"/>
  <c r="A256" i="11"/>
  <c r="A257" i="11"/>
  <c r="A258" i="11"/>
  <c r="A259" i="11"/>
  <c r="A260" i="11"/>
  <c r="A261" i="11"/>
  <c r="A262" i="11"/>
  <c r="A263" i="11"/>
  <c r="A264" i="11"/>
  <c r="A265" i="11"/>
  <c r="A266" i="11"/>
  <c r="A267" i="11"/>
  <c r="A268" i="11"/>
  <c r="A269" i="11"/>
  <c r="A270" i="11"/>
  <c r="A271" i="11"/>
  <c r="A272" i="11"/>
  <c r="A273" i="11"/>
  <c r="A274" i="11"/>
  <c r="A275" i="11"/>
  <c r="A276" i="11"/>
  <c r="A277" i="11"/>
  <c r="A278" i="11"/>
  <c r="A279" i="11"/>
  <c r="A280" i="11"/>
  <c r="A281" i="11"/>
  <c r="A282" i="11"/>
  <c r="A283" i="11"/>
  <c r="A284" i="11"/>
  <c r="A285" i="11"/>
  <c r="A286" i="11"/>
  <c r="A287" i="11"/>
  <c r="A288" i="11"/>
  <c r="A289" i="11"/>
  <c r="A290" i="11"/>
  <c r="A291" i="11"/>
  <c r="A292" i="11"/>
  <c r="A293" i="11"/>
  <c r="A294" i="11"/>
  <c r="A295" i="11"/>
  <c r="A296" i="11"/>
  <c r="A297" i="11"/>
  <c r="A298" i="11"/>
  <c r="A299" i="11"/>
  <c r="A300" i="11"/>
  <c r="A301" i="11"/>
  <c r="A302" i="11"/>
  <c r="A303" i="11"/>
  <c r="A304" i="11"/>
  <c r="A305" i="11"/>
  <c r="A306" i="11"/>
  <c r="A307" i="11"/>
  <c r="A308" i="11"/>
  <c r="A309" i="11"/>
  <c r="A310" i="11"/>
  <c r="A311" i="11"/>
  <c r="A312" i="11"/>
  <c r="A313" i="11"/>
  <c r="A314" i="11"/>
  <c r="A315" i="11"/>
  <c r="A316" i="11"/>
  <c r="A317" i="11"/>
  <c r="A318" i="11"/>
  <c r="A319" i="11"/>
  <c r="A320" i="11"/>
  <c r="A321" i="11"/>
  <c r="A322" i="11"/>
  <c r="A323" i="11"/>
  <c r="A324" i="11"/>
  <c r="A325" i="11"/>
  <c r="A326" i="11"/>
  <c r="A327" i="11"/>
  <c r="A328" i="11"/>
  <c r="A329" i="11"/>
  <c r="A330" i="11"/>
  <c r="A331" i="11"/>
  <c r="A332" i="11"/>
  <c r="A333" i="11"/>
  <c r="A334" i="11"/>
  <c r="A335" i="11"/>
  <c r="A336" i="11"/>
  <c r="A337" i="11"/>
  <c r="A338" i="11"/>
  <c r="A339" i="11"/>
  <c r="A340" i="11"/>
  <c r="A341" i="11"/>
  <c r="A342" i="11"/>
  <c r="A343" i="11"/>
  <c r="A344" i="11"/>
  <c r="A345" i="11"/>
  <c r="A346" i="11"/>
  <c r="A347" i="11"/>
  <c r="A348" i="11"/>
  <c r="A349" i="11"/>
  <c r="A350" i="11"/>
  <c r="A351" i="11"/>
  <c r="A352" i="11"/>
  <c r="A353" i="11"/>
  <c r="A354" i="11"/>
  <c r="A355" i="11"/>
  <c r="A356" i="11"/>
  <c r="A357" i="11"/>
  <c r="A358" i="11"/>
  <c r="A359" i="11"/>
  <c r="A360" i="11"/>
  <c r="A361" i="11"/>
  <c r="A362" i="11"/>
  <c r="A363" i="11"/>
  <c r="A364" i="11"/>
  <c r="A365" i="11"/>
  <c r="A366" i="11"/>
  <c r="A367" i="11"/>
  <c r="A368" i="11"/>
  <c r="A369" i="11"/>
  <c r="A370" i="11"/>
  <c r="A371" i="11"/>
  <c r="A372" i="11"/>
  <c r="A373" i="11"/>
  <c r="A374" i="11"/>
  <c r="A375" i="11"/>
  <c r="A376" i="11"/>
  <c r="A377" i="11"/>
  <c r="A378" i="11"/>
  <c r="A379" i="11"/>
  <c r="A380" i="11"/>
  <c r="A381" i="11"/>
  <c r="A382" i="11"/>
  <c r="A383" i="11"/>
  <c r="A384" i="11"/>
  <c r="A385" i="11"/>
  <c r="A386" i="11"/>
  <c r="A387" i="11"/>
  <c r="A388" i="11"/>
  <c r="A389" i="11"/>
  <c r="A390" i="11"/>
  <c r="A391" i="11"/>
  <c r="A392" i="11"/>
  <c r="A393" i="11"/>
  <c r="A394" i="11"/>
  <c r="A395" i="11"/>
  <c r="A396" i="11"/>
  <c r="A397" i="11"/>
  <c r="A398" i="11"/>
  <c r="A399" i="11"/>
  <c r="A400" i="11"/>
  <c r="A401" i="11"/>
  <c r="A402" i="11"/>
  <c r="A403" i="11"/>
  <c r="A404" i="11"/>
  <c r="A405" i="11"/>
  <c r="A406" i="11"/>
  <c r="A407" i="11"/>
  <c r="A408" i="11"/>
  <c r="A409" i="11"/>
  <c r="A410" i="11"/>
  <c r="A411" i="11"/>
  <c r="A412" i="11"/>
  <c r="A413" i="11"/>
  <c r="A414" i="11"/>
  <c r="A415" i="11"/>
  <c r="A416" i="11"/>
  <c r="A417" i="11"/>
  <c r="A418" i="11"/>
  <c r="A419" i="11"/>
  <c r="A420" i="11"/>
  <c r="A421" i="11"/>
  <c r="A422" i="11"/>
  <c r="A423" i="11"/>
  <c r="A424" i="11"/>
  <c r="A425" i="11"/>
  <c r="A426" i="11"/>
  <c r="A427" i="11"/>
  <c r="A428" i="11"/>
  <c r="A429" i="11"/>
  <c r="A430" i="11"/>
  <c r="A431" i="11"/>
  <c r="A432" i="11"/>
  <c r="A433" i="11"/>
  <c r="A434" i="11"/>
  <c r="A435" i="11"/>
  <c r="A436" i="11"/>
  <c r="A437" i="11"/>
  <c r="A438" i="11"/>
  <c r="A439" i="11"/>
  <c r="A440" i="11"/>
  <c r="A441" i="11"/>
  <c r="A442" i="11"/>
  <c r="A443" i="11"/>
  <c r="A444" i="11"/>
  <c r="A445" i="11"/>
  <c r="A446" i="11"/>
  <c r="A447" i="11"/>
  <c r="A448" i="11"/>
  <c r="A449" i="11"/>
  <c r="A450" i="11"/>
  <c r="A451" i="11"/>
  <c r="A452" i="11"/>
  <c r="A453" i="11"/>
  <c r="A454" i="11"/>
  <c r="A455" i="11"/>
  <c r="A456" i="11"/>
  <c r="A457" i="11"/>
  <c r="A458" i="11"/>
  <c r="A459" i="11"/>
  <c r="A460" i="11"/>
  <c r="A461" i="11"/>
  <c r="A462" i="11"/>
  <c r="A463" i="11"/>
  <c r="A464" i="11"/>
  <c r="A465" i="11"/>
  <c r="A466" i="11"/>
  <c r="A467" i="11"/>
  <c r="A468" i="11"/>
  <c r="A469" i="11"/>
  <c r="A470" i="11"/>
  <c r="A471" i="11"/>
  <c r="A472" i="11"/>
  <c r="A473" i="11"/>
  <c r="A474" i="11"/>
  <c r="A475" i="11"/>
  <c r="A476" i="11"/>
  <c r="A477" i="11"/>
  <c r="A478" i="11"/>
  <c r="A479" i="11"/>
  <c r="A480" i="11"/>
  <c r="A481" i="11"/>
  <c r="A482" i="11"/>
  <c r="A483" i="11"/>
  <c r="A484" i="11"/>
  <c r="A485" i="11"/>
  <c r="A486" i="11"/>
  <c r="A487" i="11"/>
  <c r="A488" i="11"/>
  <c r="A489" i="11"/>
  <c r="A490" i="11"/>
  <c r="A491" i="11"/>
  <c r="A492" i="11"/>
  <c r="A493" i="11"/>
  <c r="A494" i="11"/>
  <c r="A495" i="11"/>
  <c r="A496" i="11"/>
  <c r="A497" i="11"/>
  <c r="A498" i="11"/>
  <c r="A499" i="11"/>
  <c r="A500" i="11"/>
  <c r="A501" i="11"/>
  <c r="A502" i="11"/>
  <c r="A503" i="11"/>
  <c r="A504" i="11"/>
  <c r="A505" i="11"/>
  <c r="A506" i="11"/>
  <c r="A507" i="11"/>
  <c r="A508" i="11"/>
  <c r="A509" i="11"/>
  <c r="A510" i="11"/>
  <c r="A511" i="11"/>
  <c r="A512" i="11"/>
  <c r="A513" i="11"/>
  <c r="A514" i="11"/>
  <c r="A515" i="11"/>
  <c r="A516" i="11"/>
  <c r="A517" i="11"/>
  <c r="A518" i="11"/>
  <c r="A519" i="11"/>
  <c r="A520" i="11"/>
  <c r="A521" i="11"/>
  <c r="A522" i="11"/>
  <c r="A523" i="11"/>
  <c r="A524" i="11"/>
  <c r="A525" i="11"/>
  <c r="A526" i="11"/>
  <c r="A527" i="11"/>
  <c r="A528" i="11"/>
  <c r="A529" i="11"/>
  <c r="A530" i="11"/>
  <c r="A531" i="11"/>
  <c r="A532" i="11"/>
  <c r="A533" i="11"/>
  <c r="A534" i="11"/>
  <c r="A535" i="11"/>
  <c r="A536" i="11"/>
  <c r="A537" i="11"/>
  <c r="A538" i="11"/>
  <c r="A539" i="11"/>
  <c r="A540" i="11"/>
  <c r="A541" i="11"/>
  <c r="A542" i="11"/>
  <c r="A543" i="11"/>
  <c r="A544" i="11"/>
  <c r="A545" i="11"/>
  <c r="A546" i="11"/>
  <c r="A547" i="11"/>
  <c r="A548" i="11"/>
  <c r="A549" i="11"/>
  <c r="A550" i="11"/>
  <c r="A551" i="11"/>
  <c r="A552" i="11"/>
  <c r="A553" i="11"/>
  <c r="A554" i="11"/>
  <c r="A555" i="11"/>
  <c r="A556" i="11"/>
  <c r="A557" i="11"/>
  <c r="A558" i="11"/>
  <c r="A559" i="11"/>
  <c r="A560" i="11"/>
  <c r="A561" i="11"/>
  <c r="A562" i="11"/>
  <c r="A563" i="11"/>
  <c r="A564" i="11"/>
  <c r="A565" i="11"/>
  <c r="A566" i="11"/>
  <c r="A567" i="11"/>
  <c r="A568" i="11"/>
  <c r="A569" i="11"/>
  <c r="A570" i="11"/>
  <c r="A571" i="11"/>
  <c r="A686" i="11"/>
  <c r="A687" i="11"/>
  <c r="A688" i="11"/>
  <c r="A689" i="11"/>
  <c r="A690" i="11"/>
  <c r="A691" i="11"/>
  <c r="A692" i="11"/>
  <c r="A693" i="11"/>
  <c r="A694" i="11"/>
  <c r="A695" i="11"/>
  <c r="A696" i="11"/>
  <c r="A697" i="11"/>
  <c r="A698" i="11"/>
  <c r="A699" i="11"/>
  <c r="A700" i="11"/>
  <c r="A701" i="11"/>
  <c r="A702" i="11"/>
  <c r="A703" i="11"/>
  <c r="A704" i="11"/>
  <c r="A705" i="11"/>
  <c r="A706" i="11"/>
  <c r="A707" i="11"/>
  <c r="A708" i="11"/>
  <c r="A709" i="11"/>
  <c r="A710" i="11"/>
  <c r="A711" i="11"/>
  <c r="A712" i="11"/>
  <c r="A713" i="11"/>
  <c r="A714" i="11"/>
  <c r="A715" i="11"/>
  <c r="A716" i="11"/>
  <c r="A717" i="11"/>
  <c r="A718" i="11"/>
  <c r="A719" i="11"/>
  <c r="A720" i="11"/>
  <c r="A721" i="11"/>
  <c r="A722" i="11"/>
  <c r="A723" i="11"/>
  <c r="A724" i="11"/>
  <c r="A725" i="11"/>
  <c r="A726" i="11"/>
  <c r="A727" i="11"/>
  <c r="A728" i="11"/>
  <c r="A729" i="11"/>
  <c r="A730" i="11"/>
  <c r="A731" i="11"/>
  <c r="A732" i="11"/>
  <c r="A733" i="11"/>
  <c r="A734" i="11"/>
  <c r="A735" i="11"/>
  <c r="A736" i="11"/>
  <c r="A737" i="11"/>
  <c r="A738" i="11"/>
  <c r="A739" i="11"/>
  <c r="A740" i="11"/>
  <c r="A741" i="11"/>
  <c r="A742" i="11"/>
  <c r="A743" i="11"/>
  <c r="A744" i="11"/>
  <c r="A745" i="11"/>
  <c r="A746" i="11"/>
  <c r="A747" i="11"/>
  <c r="A748" i="11"/>
  <c r="A749" i="11"/>
  <c r="A750" i="11"/>
  <c r="A751" i="11"/>
  <c r="A752" i="11"/>
  <c r="A753" i="11"/>
  <c r="A754" i="11"/>
  <c r="A755" i="11"/>
  <c r="A756" i="11"/>
  <c r="A757" i="11"/>
  <c r="A758" i="11"/>
  <c r="A759" i="11"/>
  <c r="A760" i="11"/>
  <c r="A761" i="11"/>
  <c r="A762" i="11"/>
  <c r="A763" i="11"/>
  <c r="A764" i="11"/>
  <c r="A765" i="11"/>
  <c r="A766" i="11"/>
  <c r="A767" i="11"/>
  <c r="A768" i="11"/>
  <c r="A769" i="11"/>
  <c r="A770" i="11"/>
  <c r="A771" i="11"/>
  <c r="A772" i="11"/>
  <c r="A773" i="11"/>
  <c r="A774" i="11"/>
  <c r="A775" i="11"/>
  <c r="A776" i="11"/>
  <c r="A777" i="11"/>
  <c r="A778" i="11"/>
  <c r="A779" i="11"/>
  <c r="A780" i="11"/>
  <c r="A781" i="11"/>
  <c r="A782" i="11"/>
  <c r="A783" i="11"/>
  <c r="A784" i="11"/>
  <c r="A785" i="11"/>
  <c r="A786" i="11"/>
  <c r="A787" i="11"/>
  <c r="A788" i="11"/>
  <c r="A789" i="11"/>
  <c r="A790" i="11"/>
  <c r="A791" i="11"/>
  <c r="A792" i="11"/>
  <c r="A793" i="11"/>
  <c r="A794" i="11"/>
  <c r="A795" i="11"/>
  <c r="A796" i="11"/>
  <c r="A797" i="11"/>
  <c r="A798" i="11"/>
  <c r="A799" i="11"/>
  <c r="A2" i="11"/>
  <c r="E40" i="13" s="1"/>
  <c r="A3" i="11"/>
  <c r="A4" i="11"/>
  <c r="A5" i="11"/>
  <c r="A6" i="11"/>
  <c r="A7" i="11"/>
  <c r="A8" i="11"/>
  <c r="A9" i="11"/>
  <c r="A10" i="11"/>
  <c r="A11" i="11"/>
  <c r="A12" i="11"/>
  <c r="A13" i="11"/>
  <c r="A14" i="11"/>
  <c r="A15" i="11"/>
  <c r="A16" i="11"/>
  <c r="A17" i="11"/>
  <c r="A18" i="11"/>
  <c r="A19" i="11"/>
  <c r="A20" i="11"/>
  <c r="A21" i="11"/>
  <c r="A22" i="11"/>
  <c r="A23" i="11"/>
  <c r="A24" i="11"/>
  <c r="A25" i="11"/>
  <c r="A26" i="11"/>
  <c r="A27" i="11"/>
  <c r="A28" i="11"/>
  <c r="A29" i="11"/>
  <c r="A30" i="11"/>
  <c r="A31" i="11"/>
  <c r="A32" i="11"/>
  <c r="A33" i="11"/>
  <c r="A34" i="11"/>
  <c r="A35" i="11"/>
  <c r="A36" i="11"/>
  <c r="A37" i="11"/>
  <c r="A38" i="11"/>
  <c r="A39" i="11"/>
  <c r="A40" i="11"/>
  <c r="A41" i="11"/>
  <c r="A42" i="11"/>
  <c r="A43" i="11"/>
  <c r="A44" i="11"/>
  <c r="A45" i="11"/>
  <c r="A46" i="11"/>
  <c r="A47" i="11"/>
  <c r="A48" i="11"/>
  <c r="A49" i="11"/>
  <c r="A50" i="11"/>
  <c r="A51" i="11"/>
  <c r="A52" i="11"/>
  <c r="A53" i="11"/>
  <c r="A54" i="11"/>
  <c r="A55" i="11"/>
  <c r="A56" i="11"/>
  <c r="A57" i="11"/>
  <c r="A58" i="11"/>
  <c r="A59" i="11"/>
  <c r="A60" i="11"/>
  <c r="A61" i="11"/>
  <c r="A62" i="11"/>
  <c r="A63" i="11"/>
  <c r="A64" i="11"/>
  <c r="A65" i="11"/>
  <c r="A66" i="11"/>
  <c r="A67" i="11"/>
  <c r="A68" i="11"/>
  <c r="A69" i="11"/>
  <c r="A70" i="11"/>
  <c r="A71" i="11"/>
  <c r="A72" i="11"/>
  <c r="A73" i="11"/>
  <c r="A74" i="11"/>
  <c r="A75" i="11"/>
  <c r="A76" i="11"/>
  <c r="A77" i="11"/>
  <c r="A78" i="11"/>
  <c r="A79" i="11"/>
  <c r="A80" i="11"/>
  <c r="A81" i="11"/>
  <c r="A82" i="11"/>
  <c r="A83" i="11"/>
  <c r="A84" i="11"/>
  <c r="A85" i="11"/>
  <c r="A86" i="11"/>
  <c r="A87" i="11"/>
  <c r="A88" i="11"/>
  <c r="A89" i="11"/>
  <c r="A90" i="11"/>
  <c r="A91" i="11"/>
  <c r="A92" i="11"/>
  <c r="A93" i="11"/>
  <c r="A94" i="11"/>
  <c r="A95" i="11"/>
  <c r="A96" i="11"/>
  <c r="A97" i="11"/>
  <c r="A98" i="11"/>
  <c r="A99" i="11"/>
  <c r="A100" i="11"/>
  <c r="A101" i="11"/>
  <c r="A102" i="11"/>
  <c r="A103" i="11"/>
  <c r="A104" i="11"/>
  <c r="A105" i="11"/>
  <c r="A106" i="11"/>
  <c r="A107" i="11"/>
  <c r="A108" i="11"/>
  <c r="A109" i="11"/>
  <c r="A110" i="11"/>
  <c r="A111" i="11"/>
  <c r="A112" i="11"/>
  <c r="A113" i="11"/>
  <c r="A114" i="11"/>
  <c r="A115" i="11"/>
  <c r="BG10" i="13" l="1"/>
  <c r="BG10" i="16" l="1"/>
  <c r="R57" i="13" l="1"/>
  <c r="T58" i="13"/>
  <c r="S57" i="13"/>
  <c r="S56" i="13"/>
  <c r="T55" i="13"/>
  <c r="R53" i="13"/>
  <c r="S52" i="13"/>
  <c r="T51" i="13"/>
  <c r="R49" i="13"/>
  <c r="S48" i="13"/>
  <c r="T47" i="13"/>
  <c r="R45" i="13"/>
  <c r="S44" i="13"/>
  <c r="T43" i="13"/>
  <c r="R41" i="13"/>
  <c r="S40" i="13"/>
  <c r="S58" i="13"/>
  <c r="R56" i="13"/>
  <c r="S55" i="13"/>
  <c r="T54" i="13"/>
  <c r="R52" i="13"/>
  <c r="S51" i="13"/>
  <c r="T50" i="13"/>
  <c r="R48" i="13"/>
  <c r="S47" i="13"/>
  <c r="T46" i="13"/>
  <c r="R44" i="13"/>
  <c r="S43" i="13"/>
  <c r="T42" i="13"/>
  <c r="R40" i="13"/>
  <c r="BV104" i="13"/>
  <c r="BV100" i="13"/>
  <c r="BV96" i="13"/>
  <c r="BV92" i="13"/>
  <c r="R58" i="13"/>
  <c r="R55" i="13"/>
  <c r="S54" i="13"/>
  <c r="T53" i="13"/>
  <c r="R51" i="13"/>
  <c r="S50" i="13"/>
  <c r="T49" i="13"/>
  <c r="R47" i="13"/>
  <c r="S46" i="13"/>
  <c r="T45" i="13"/>
  <c r="R43" i="13"/>
  <c r="S42" i="13"/>
  <c r="T41" i="13"/>
  <c r="BV101" i="13"/>
  <c r="BV97" i="13"/>
  <c r="S53" i="13"/>
  <c r="R46" i="13"/>
  <c r="T44" i="13"/>
  <c r="BV102" i="13"/>
  <c r="BV95" i="13"/>
  <c r="BV93" i="13"/>
  <c r="BV90" i="13"/>
  <c r="BV86" i="13"/>
  <c r="BV82" i="13"/>
  <c r="BV77" i="13"/>
  <c r="BV73" i="13"/>
  <c r="BV69" i="13"/>
  <c r="BV65" i="13"/>
  <c r="BV61" i="13"/>
  <c r="BV57" i="13"/>
  <c r="BV54" i="13"/>
  <c r="BV50" i="13"/>
  <c r="BV44" i="13"/>
  <c r="BV40" i="13"/>
  <c r="BV36" i="13"/>
  <c r="R50" i="13"/>
  <c r="S41" i="13"/>
  <c r="BV43" i="13"/>
  <c r="BV39" i="13"/>
  <c r="T56" i="13"/>
  <c r="S49" i="13"/>
  <c r="R42" i="13"/>
  <c r="T40" i="13"/>
  <c r="BV99" i="13"/>
  <c r="BV91" i="13"/>
  <c r="BV87" i="13"/>
  <c r="BV83" i="13"/>
  <c r="BV78" i="13"/>
  <c r="BV74" i="13"/>
  <c r="BV70" i="13"/>
  <c r="BV66" i="13"/>
  <c r="BV62" i="13"/>
  <c r="BV58" i="13"/>
  <c r="BV51" i="13"/>
  <c r="BV45" i="13"/>
  <c r="BV41" i="13"/>
  <c r="BV37" i="13"/>
  <c r="T57" i="13"/>
  <c r="T48" i="13"/>
  <c r="BV103" i="13"/>
  <c r="BV89" i="13"/>
  <c r="BV85" i="13"/>
  <c r="BV68" i="13"/>
  <c r="BV60" i="13"/>
  <c r="BV56" i="13"/>
  <c r="BV47" i="13"/>
  <c r="BV35" i="13"/>
  <c r="R54" i="13"/>
  <c r="T52" i="13"/>
  <c r="S45" i="13"/>
  <c r="BV98" i="13"/>
  <c r="BV94" i="13"/>
  <c r="BV88" i="13"/>
  <c r="BV84" i="13"/>
  <c r="BV79" i="13"/>
  <c r="BV75" i="13"/>
  <c r="BV71" i="13"/>
  <c r="BV67" i="13"/>
  <c r="BV63" i="13"/>
  <c r="BV59" i="13"/>
  <c r="BV53" i="13"/>
  <c r="BV52" i="13"/>
  <c r="BV49" i="13"/>
  <c r="BV48" i="13"/>
  <c r="BV46" i="13"/>
  <c r="BV42" i="13"/>
  <c r="BV38" i="13"/>
  <c r="BV81" i="13"/>
  <c r="BV76" i="13"/>
  <c r="BV72" i="13"/>
  <c r="BV64" i="13"/>
  <c r="BV85" i="16"/>
  <c r="BV61" i="16"/>
  <c r="BV36" i="16"/>
  <c r="BV86" i="16"/>
  <c r="BV82" i="16"/>
  <c r="BV62" i="16"/>
  <c r="BV58" i="16"/>
  <c r="BV37" i="16"/>
  <c r="BV33" i="16"/>
  <c r="BV83" i="16"/>
  <c r="BV59" i="16"/>
  <c r="BV34" i="16"/>
  <c r="BV60" i="16"/>
  <c r="BV35" i="16"/>
  <c r="BV84" i="16"/>
  <c r="I58" i="13"/>
  <c r="E58" i="13"/>
  <c r="F57" i="13"/>
  <c r="H55" i="13"/>
  <c r="I54" i="13"/>
  <c r="E54" i="13"/>
  <c r="F53" i="13"/>
  <c r="H51" i="13"/>
  <c r="I50" i="13"/>
  <c r="E50" i="13"/>
  <c r="F49" i="13"/>
  <c r="H47" i="13"/>
  <c r="I46" i="13"/>
  <c r="E46" i="13"/>
  <c r="F45" i="13"/>
  <c r="H43" i="13"/>
  <c r="I42" i="13"/>
  <c r="E42" i="13"/>
  <c r="F41" i="13"/>
  <c r="F58" i="13"/>
  <c r="I57" i="13"/>
  <c r="E57" i="13"/>
  <c r="F56" i="13"/>
  <c r="H54" i="13"/>
  <c r="I53" i="13"/>
  <c r="E53" i="13"/>
  <c r="F52" i="13"/>
  <c r="H50" i="13"/>
  <c r="I49" i="13"/>
  <c r="E49" i="13"/>
  <c r="F48" i="13"/>
  <c r="H46" i="13"/>
  <c r="I45" i="13"/>
  <c r="E45" i="13"/>
  <c r="F44" i="13"/>
  <c r="H42" i="13"/>
  <c r="I41" i="13"/>
  <c r="E41" i="13"/>
  <c r="F40" i="13"/>
  <c r="H57" i="13"/>
  <c r="I56" i="13"/>
  <c r="E56" i="13"/>
  <c r="F55" i="13"/>
  <c r="H53" i="13"/>
  <c r="I52" i="13"/>
  <c r="E52" i="13"/>
  <c r="F51" i="13"/>
  <c r="H49" i="13"/>
  <c r="I48" i="13"/>
  <c r="E48" i="13"/>
  <c r="F47" i="13"/>
  <c r="H45" i="13"/>
  <c r="I44" i="13"/>
  <c r="E44" i="13"/>
  <c r="F43" i="13"/>
  <c r="H41" i="13"/>
  <c r="I40" i="13"/>
  <c r="I55" i="13"/>
  <c r="F50" i="13"/>
  <c r="H48" i="13"/>
  <c r="E43" i="13"/>
  <c r="E55" i="13"/>
  <c r="I51" i="13"/>
  <c r="F46" i="13"/>
  <c r="H44" i="13"/>
  <c r="F54" i="13"/>
  <c r="H58" i="13"/>
  <c r="H56" i="13"/>
  <c r="E51" i="13"/>
  <c r="I47" i="13"/>
  <c r="F42" i="13"/>
  <c r="H40" i="13"/>
  <c r="H52" i="13"/>
  <c r="E47" i="13"/>
  <c r="I43" i="13"/>
  <c r="CA35" i="13"/>
  <c r="CA48" i="13" l="1"/>
  <c r="BZ45" i="13"/>
  <c r="BZ54" i="13"/>
  <c r="CA39" i="13"/>
  <c r="CA38" i="13"/>
  <c r="BZ46" i="13"/>
  <c r="BX36" i="13"/>
  <c r="BX35" i="13"/>
  <c r="CA36" i="13"/>
  <c r="BZ44" i="13"/>
  <c r="BZ35" i="13"/>
  <c r="BZ50" i="13"/>
  <c r="CA37" i="13"/>
  <c r="BZ47" i="13"/>
  <c r="CA40" i="13"/>
  <c r="BZ36" i="13"/>
  <c r="CA41" i="13"/>
  <c r="CA52" i="13"/>
  <c r="BZ48" i="13"/>
  <c r="BZ51" i="13"/>
  <c r="BZ84" i="16"/>
  <c r="CA82" i="16"/>
  <c r="CA58" i="16"/>
  <c r="CA62" i="16"/>
  <c r="CA86" i="16"/>
  <c r="BZ52" i="13"/>
  <c r="BZ59" i="16"/>
  <c r="BZ82" i="16"/>
  <c r="BZ61" i="16"/>
  <c r="BZ83" i="16"/>
  <c r="CA85" i="16"/>
  <c r="CA60" i="16"/>
  <c r="BZ86" i="16"/>
  <c r="CA61" i="16"/>
  <c r="CA84" i="16"/>
  <c r="CA59" i="16"/>
  <c r="BZ62" i="16"/>
  <c r="BZ85" i="16"/>
  <c r="BZ60" i="16"/>
  <c r="CA49" i="13"/>
  <c r="BZ49" i="13"/>
  <c r="CA54" i="13"/>
  <c r="CA83" i="16"/>
  <c r="BZ58" i="16"/>
  <c r="CA50" i="13"/>
  <c r="CA51" i="13"/>
  <c r="CA53" i="13"/>
  <c r="BZ53" i="13"/>
  <c r="BZ42" i="13"/>
  <c r="BZ40" i="13"/>
  <c r="CA46" i="13"/>
  <c r="BZ43" i="13"/>
  <c r="BZ41" i="13"/>
  <c r="CA47" i="13"/>
  <c r="CA42" i="13"/>
  <c r="CA45" i="13"/>
  <c r="BZ37" i="13"/>
  <c r="CA43" i="13"/>
  <c r="BZ39" i="13"/>
  <c r="BZ38" i="13"/>
  <c r="CA44" i="13"/>
  <c r="BG29" i="16" l="1"/>
  <c r="D42" i="16" s="1"/>
  <c r="BI83" i="16" l="1"/>
  <c r="BI85" i="16"/>
  <c r="BI87" i="16"/>
  <c r="BI89" i="16"/>
  <c r="BI91" i="16"/>
  <c r="BI93" i="16"/>
  <c r="BI95" i="16"/>
  <c r="BI97" i="16"/>
  <c r="BI99" i="16"/>
  <c r="BI101" i="16"/>
  <c r="BI103" i="16"/>
  <c r="BI105" i="16"/>
  <c r="BI59" i="16"/>
  <c r="BI61" i="16"/>
  <c r="BI63" i="16"/>
  <c r="BI65" i="16"/>
  <c r="BI67" i="16"/>
  <c r="BI69" i="16"/>
  <c r="BI71" i="16"/>
  <c r="BI73" i="16"/>
  <c r="BI75" i="16"/>
  <c r="BI77" i="16"/>
  <c r="BI79" i="16"/>
  <c r="BI81" i="16"/>
  <c r="BI34" i="16"/>
  <c r="BI36" i="16"/>
  <c r="BI38" i="16"/>
  <c r="BI40" i="16"/>
  <c r="BI42" i="16"/>
  <c r="BI44" i="16"/>
  <c r="BI46" i="16"/>
  <c r="BI48" i="16"/>
  <c r="BI50" i="16"/>
  <c r="BI52" i="16"/>
  <c r="BI54" i="16"/>
  <c r="BI56" i="16"/>
  <c r="BV90" i="16"/>
  <c r="BV94" i="16"/>
  <c r="BV98" i="16"/>
  <c r="BV102" i="16"/>
  <c r="BV87" i="16"/>
  <c r="BV67" i="16"/>
  <c r="BV71" i="16"/>
  <c r="BV75" i="16"/>
  <c r="BV79" i="16"/>
  <c r="BV39" i="16"/>
  <c r="BV43" i="16"/>
  <c r="BV47" i="16"/>
  <c r="BV51" i="16"/>
  <c r="BV55" i="16"/>
  <c r="W43" i="16"/>
  <c r="X44" i="16"/>
  <c r="V46" i="16"/>
  <c r="W47" i="16"/>
  <c r="X48" i="16"/>
  <c r="V50" i="16"/>
  <c r="W51" i="16"/>
  <c r="X52" i="16"/>
  <c r="V54" i="16"/>
  <c r="W55" i="16"/>
  <c r="X56" i="16"/>
  <c r="V58" i="16"/>
  <c r="W59" i="16"/>
  <c r="X60" i="16"/>
  <c r="S42" i="16"/>
  <c r="U44" i="16"/>
  <c r="U46" i="16"/>
  <c r="U48" i="16"/>
  <c r="U50" i="16"/>
  <c r="U52" i="16"/>
  <c r="U54" i="16"/>
  <c r="U56" i="16"/>
  <c r="U58" i="16"/>
  <c r="U60" i="16"/>
  <c r="S44" i="16"/>
  <c r="S48" i="16"/>
  <c r="S52" i="16"/>
  <c r="S56" i="16"/>
  <c r="S60" i="16"/>
  <c r="N44" i="16"/>
  <c r="N46" i="16"/>
  <c r="N48" i="16"/>
  <c r="N50" i="16"/>
  <c r="N52" i="16"/>
  <c r="BJ83" i="16"/>
  <c r="BJ85" i="16"/>
  <c r="BJ87" i="16"/>
  <c r="BJ89" i="16"/>
  <c r="BJ91" i="16"/>
  <c r="BJ93" i="16"/>
  <c r="BJ95" i="16"/>
  <c r="BJ97" i="16"/>
  <c r="BJ99" i="16"/>
  <c r="BJ101" i="16"/>
  <c r="BJ103" i="16"/>
  <c r="BJ105" i="16"/>
  <c r="BJ59" i="16"/>
  <c r="BJ61" i="16"/>
  <c r="BJ63" i="16"/>
  <c r="BJ65" i="16"/>
  <c r="BJ67" i="16"/>
  <c r="BJ69" i="16"/>
  <c r="BJ71" i="16"/>
  <c r="BJ73" i="16"/>
  <c r="BJ75" i="16"/>
  <c r="BJ77" i="16"/>
  <c r="BJ79" i="16"/>
  <c r="BJ81" i="16"/>
  <c r="BJ34" i="16"/>
  <c r="BJ36" i="16"/>
  <c r="BJ38" i="16"/>
  <c r="BJ40" i="16"/>
  <c r="BJ42" i="16"/>
  <c r="BJ44" i="16"/>
  <c r="BJ46" i="16"/>
  <c r="BJ48" i="16"/>
  <c r="BJ50" i="16"/>
  <c r="BJ52" i="16"/>
  <c r="BJ54" i="16"/>
  <c r="BJ56" i="16"/>
  <c r="BV91" i="16"/>
  <c r="BV95" i="16"/>
  <c r="BV99" i="16"/>
  <c r="BV103" i="16"/>
  <c r="BV64" i="16"/>
  <c r="BV68" i="16"/>
  <c r="BV72" i="16"/>
  <c r="BV76" i="16"/>
  <c r="BV80" i="16"/>
  <c r="BV40" i="16"/>
  <c r="BV44" i="16"/>
  <c r="BV48" i="16"/>
  <c r="BV52" i="16"/>
  <c r="BV56" i="16"/>
  <c r="X43" i="16"/>
  <c r="V45" i="16"/>
  <c r="W46" i="16"/>
  <c r="X47" i="16"/>
  <c r="V49" i="16"/>
  <c r="W50" i="16"/>
  <c r="X51" i="16"/>
  <c r="V53" i="16"/>
  <c r="W54" i="16"/>
  <c r="X55" i="16"/>
  <c r="V57" i="16"/>
  <c r="W58" i="16"/>
  <c r="X59" i="16"/>
  <c r="X42" i="16"/>
  <c r="T43" i="16"/>
  <c r="T45" i="16"/>
  <c r="T47" i="16"/>
  <c r="T49" i="16"/>
  <c r="T51" i="16"/>
  <c r="T53" i="16"/>
  <c r="T55" i="16"/>
  <c r="T57" i="16"/>
  <c r="T59" i="16"/>
  <c r="U42" i="16"/>
  <c r="S45" i="16"/>
  <c r="S49" i="16"/>
  <c r="BZ70" i="16" s="1"/>
  <c r="S53" i="16"/>
  <c r="S57" i="16"/>
  <c r="M42" i="16"/>
  <c r="O44" i="16"/>
  <c r="O46" i="16"/>
  <c r="O48" i="16"/>
  <c r="O50" i="16"/>
  <c r="BI84" i="16"/>
  <c r="BI86" i="16"/>
  <c r="BI88" i="16"/>
  <c r="BI90" i="16"/>
  <c r="BI92" i="16"/>
  <c r="BI94" i="16"/>
  <c r="BI96" i="16"/>
  <c r="BI98" i="16"/>
  <c r="BI100" i="16"/>
  <c r="BI102" i="16"/>
  <c r="BI104" i="16"/>
  <c r="BJ82" i="16"/>
  <c r="BI60" i="16"/>
  <c r="BI62" i="16"/>
  <c r="BI64" i="16"/>
  <c r="BI66" i="16"/>
  <c r="BI68" i="16"/>
  <c r="BI70" i="16"/>
  <c r="BI72" i="16"/>
  <c r="BI74" i="16"/>
  <c r="BI76" i="16"/>
  <c r="BI78" i="16"/>
  <c r="BI80" i="16"/>
  <c r="BJ58" i="16"/>
  <c r="BI35" i="16"/>
  <c r="BI37" i="16"/>
  <c r="BI39" i="16"/>
  <c r="BI41" i="16"/>
  <c r="BI43" i="16"/>
  <c r="BI45" i="16"/>
  <c r="BI47" i="16"/>
  <c r="BI49" i="16"/>
  <c r="BI51" i="16"/>
  <c r="BI53" i="16"/>
  <c r="BI55" i="16"/>
  <c r="BJ33" i="16"/>
  <c r="BV88" i="16"/>
  <c r="BV92" i="16"/>
  <c r="BV96" i="16"/>
  <c r="BV100" i="16"/>
  <c r="BV104" i="16"/>
  <c r="BV65" i="16"/>
  <c r="BV69" i="16"/>
  <c r="BV73" i="16"/>
  <c r="BV77" i="16"/>
  <c r="BV81" i="16"/>
  <c r="BV41" i="16"/>
  <c r="BV45" i="16"/>
  <c r="BV49" i="16"/>
  <c r="BV53" i="16"/>
  <c r="BV38" i="16"/>
  <c r="V44" i="16"/>
  <c r="W45" i="16"/>
  <c r="X46" i="16"/>
  <c r="CA91" i="16" s="1"/>
  <c r="V48" i="16"/>
  <c r="W49" i="16"/>
  <c r="X50" i="16"/>
  <c r="V52" i="16"/>
  <c r="W53" i="16"/>
  <c r="X54" i="16"/>
  <c r="CA99" i="16" s="1"/>
  <c r="V56" i="16"/>
  <c r="W57" i="16"/>
  <c r="X58" i="16"/>
  <c r="CA103" i="16" s="1"/>
  <c r="V60" i="16"/>
  <c r="W42" i="16"/>
  <c r="U43" i="16"/>
  <c r="U45" i="16"/>
  <c r="U47" i="16"/>
  <c r="U49" i="16"/>
  <c r="CA70" i="16" s="1"/>
  <c r="U51" i="16"/>
  <c r="U53" i="16"/>
  <c r="U55" i="16"/>
  <c r="U57" i="16"/>
  <c r="U59" i="16"/>
  <c r="T42" i="16"/>
  <c r="S46" i="16"/>
  <c r="S50" i="16"/>
  <c r="S54" i="16"/>
  <c r="S58" i="16"/>
  <c r="N43" i="16"/>
  <c r="N45" i="16"/>
  <c r="N47" i="16"/>
  <c r="N49" i="16"/>
  <c r="BJ84" i="16"/>
  <c r="BJ92" i="16"/>
  <c r="BJ100" i="16"/>
  <c r="BJ60" i="16"/>
  <c r="BJ68" i="16"/>
  <c r="BJ76" i="16"/>
  <c r="BJ35" i="16"/>
  <c r="BJ43" i="16"/>
  <c r="BJ51" i="16"/>
  <c r="BV89" i="16"/>
  <c r="BV105" i="16"/>
  <c r="BV78" i="16"/>
  <c r="BV50" i="16"/>
  <c r="X45" i="16"/>
  <c r="CA90" i="16" s="1"/>
  <c r="V51" i="16"/>
  <c r="BZ96" i="16" s="1"/>
  <c r="W56" i="16"/>
  <c r="V42" i="16"/>
  <c r="T50" i="16"/>
  <c r="T58" i="16"/>
  <c r="S51" i="16"/>
  <c r="O45" i="16"/>
  <c r="O51" i="16"/>
  <c r="N54" i="16"/>
  <c r="N56" i="16"/>
  <c r="N58" i="16"/>
  <c r="N60" i="16"/>
  <c r="M43" i="16"/>
  <c r="M47" i="16"/>
  <c r="M51" i="16"/>
  <c r="M55" i="16"/>
  <c r="M59" i="16"/>
  <c r="K44" i="16"/>
  <c r="K46" i="16"/>
  <c r="K48" i="16"/>
  <c r="K50" i="16"/>
  <c r="K52" i="16"/>
  <c r="K54" i="16"/>
  <c r="K56" i="16"/>
  <c r="K58" i="16"/>
  <c r="K60" i="16"/>
  <c r="J42" i="16"/>
  <c r="J46" i="16"/>
  <c r="J50" i="16"/>
  <c r="BP71" i="16" s="1"/>
  <c r="J54" i="16"/>
  <c r="J58" i="16"/>
  <c r="I44" i="16"/>
  <c r="I48" i="16"/>
  <c r="I52" i="16"/>
  <c r="I56" i="16"/>
  <c r="I60" i="16"/>
  <c r="H45" i="16"/>
  <c r="H49" i="16"/>
  <c r="H53" i="16"/>
  <c r="H57" i="16"/>
  <c r="H42" i="16"/>
  <c r="G45" i="16"/>
  <c r="G49" i="16"/>
  <c r="G53" i="16"/>
  <c r="G57" i="16"/>
  <c r="F43" i="16"/>
  <c r="F47" i="16"/>
  <c r="F51" i="16"/>
  <c r="F55" i="16"/>
  <c r="F59" i="16"/>
  <c r="E44" i="16"/>
  <c r="E48" i="16"/>
  <c r="E52" i="16"/>
  <c r="E56" i="16"/>
  <c r="E60" i="16"/>
  <c r="D44" i="16"/>
  <c r="D48" i="16"/>
  <c r="D52" i="16"/>
  <c r="D56" i="16"/>
  <c r="D60" i="16"/>
  <c r="BJ90" i="16"/>
  <c r="BJ98" i="16"/>
  <c r="BI82" i="16"/>
  <c r="BJ66" i="16"/>
  <c r="BJ74" i="16"/>
  <c r="BI58" i="16"/>
  <c r="BJ41" i="16"/>
  <c r="BJ49" i="16"/>
  <c r="BI33" i="16"/>
  <c r="BV101" i="16"/>
  <c r="BV74" i="16"/>
  <c r="BV46" i="16"/>
  <c r="W44" i="16"/>
  <c r="X49" i="16"/>
  <c r="V55" i="16"/>
  <c r="W60" i="16"/>
  <c r="T48" i="16"/>
  <c r="T56" i="16"/>
  <c r="S47" i="16"/>
  <c r="BZ68" i="16" s="1"/>
  <c r="O43" i="16"/>
  <c r="N51" i="16"/>
  <c r="O53" i="16"/>
  <c r="O55" i="16"/>
  <c r="O57" i="16"/>
  <c r="O59" i="16"/>
  <c r="N42" i="16"/>
  <c r="M46" i="16"/>
  <c r="M50" i="16"/>
  <c r="M54" i="16"/>
  <c r="BP99" i="16" s="1"/>
  <c r="M58" i="16"/>
  <c r="L43" i="16"/>
  <c r="L45" i="16"/>
  <c r="L47" i="16"/>
  <c r="L49" i="16"/>
  <c r="L51" i="16"/>
  <c r="L53" i="16"/>
  <c r="L55" i="16"/>
  <c r="L57" i="16"/>
  <c r="L59" i="16"/>
  <c r="K42" i="16"/>
  <c r="J45" i="16"/>
  <c r="J49" i="16"/>
  <c r="J53" i="16"/>
  <c r="J57" i="16"/>
  <c r="I43" i="16"/>
  <c r="I47" i="16"/>
  <c r="I51" i="16"/>
  <c r="I55" i="16"/>
  <c r="I59" i="16"/>
  <c r="H44" i="16"/>
  <c r="H48" i="16"/>
  <c r="H52" i="16"/>
  <c r="H56" i="16"/>
  <c r="H60" i="16"/>
  <c r="G44" i="16"/>
  <c r="G48" i="16"/>
  <c r="G52" i="16"/>
  <c r="G56" i="16"/>
  <c r="G60" i="16"/>
  <c r="F46" i="16"/>
  <c r="F50" i="16"/>
  <c r="F54" i="16"/>
  <c r="F58" i="16"/>
  <c r="E43" i="16"/>
  <c r="E47" i="16"/>
  <c r="E51" i="16"/>
  <c r="E55" i="16"/>
  <c r="E59" i="16"/>
  <c r="D43" i="16"/>
  <c r="D47" i="16"/>
  <c r="D51" i="16"/>
  <c r="D55" i="16"/>
  <c r="D59" i="16"/>
  <c r="BJ86" i="16"/>
  <c r="BJ94" i="16"/>
  <c r="BJ102" i="16"/>
  <c r="BJ62" i="16"/>
  <c r="BJ70" i="16"/>
  <c r="BJ78" i="16"/>
  <c r="BJ37" i="16"/>
  <c r="BJ45" i="16"/>
  <c r="BJ53" i="16"/>
  <c r="BV93" i="16"/>
  <c r="BV66" i="16"/>
  <c r="BV63" i="16"/>
  <c r="BV54" i="16"/>
  <c r="V47" i="16"/>
  <c r="W52" i="16"/>
  <c r="X57" i="16"/>
  <c r="CA102" i="16" s="1"/>
  <c r="T44" i="16"/>
  <c r="T52" i="16"/>
  <c r="T60" i="16"/>
  <c r="S55" i="16"/>
  <c r="O47" i="16"/>
  <c r="BQ92" i="16" s="1"/>
  <c r="O52" i="16"/>
  <c r="O54" i="16"/>
  <c r="O56" i="16"/>
  <c r="O58" i="16"/>
  <c r="BQ103" i="16" s="1"/>
  <c r="O60" i="16"/>
  <c r="M44" i="16"/>
  <c r="BQ89" i="16" s="1"/>
  <c r="M48" i="16"/>
  <c r="M52" i="16"/>
  <c r="M56" i="16"/>
  <c r="M60" i="16"/>
  <c r="L44" i="16"/>
  <c r="L46" i="16"/>
  <c r="L48" i="16"/>
  <c r="L50" i="16"/>
  <c r="L52" i="16"/>
  <c r="L54" i="16"/>
  <c r="L56" i="16"/>
  <c r="L58" i="16"/>
  <c r="L60" i="16"/>
  <c r="J43" i="16"/>
  <c r="J47" i="16"/>
  <c r="J51" i="16"/>
  <c r="J55" i="16"/>
  <c r="J59" i="16"/>
  <c r="I45" i="16"/>
  <c r="I49" i="16"/>
  <c r="I53" i="16"/>
  <c r="I57" i="16"/>
  <c r="I42" i="16"/>
  <c r="H46" i="16"/>
  <c r="H50" i="16"/>
  <c r="H54" i="16"/>
  <c r="H58" i="16"/>
  <c r="G42" i="16"/>
  <c r="G46" i="16"/>
  <c r="G50" i="16"/>
  <c r="G54" i="16"/>
  <c r="G58" i="16"/>
  <c r="F44" i="16"/>
  <c r="F48" i="16"/>
  <c r="F52" i="16"/>
  <c r="F56" i="16"/>
  <c r="F60" i="16"/>
  <c r="E45" i="16"/>
  <c r="E49" i="16"/>
  <c r="E53" i="16"/>
  <c r="E57" i="16"/>
  <c r="E42" i="16"/>
  <c r="D45" i="16"/>
  <c r="D49" i="16"/>
  <c r="D53" i="16"/>
  <c r="D57" i="16"/>
  <c r="BJ88" i="16"/>
  <c r="BJ96" i="16"/>
  <c r="BJ104" i="16"/>
  <c r="BJ64" i="16"/>
  <c r="BJ72" i="16"/>
  <c r="BJ80" i="16"/>
  <c r="BJ39" i="16"/>
  <c r="BJ47" i="16"/>
  <c r="BJ55" i="16"/>
  <c r="BV97" i="16"/>
  <c r="BV70" i="16"/>
  <c r="BV42" i="16"/>
  <c r="V43" i="16"/>
  <c r="BZ88" i="16" s="1"/>
  <c r="W48" i="16"/>
  <c r="X53" i="16"/>
  <c r="V59" i="16"/>
  <c r="T46" i="16"/>
  <c r="T54" i="16"/>
  <c r="S43" i="16"/>
  <c r="BZ64" i="16" s="1"/>
  <c r="S59" i="16"/>
  <c r="O49" i="16"/>
  <c r="N53" i="16"/>
  <c r="N55" i="16"/>
  <c r="N57" i="16"/>
  <c r="N59" i="16"/>
  <c r="O42" i="16"/>
  <c r="M45" i="16"/>
  <c r="M49" i="16"/>
  <c r="BP94" i="16" s="1"/>
  <c r="M53" i="16"/>
  <c r="M57" i="16"/>
  <c r="BQ102" i="16" s="1"/>
  <c r="K43" i="16"/>
  <c r="K45" i="16"/>
  <c r="K47" i="16"/>
  <c r="BP68" i="16" s="1"/>
  <c r="K49" i="16"/>
  <c r="K51" i="16"/>
  <c r="K53" i="16"/>
  <c r="K55" i="16"/>
  <c r="K57" i="16"/>
  <c r="BP78" i="16" s="1"/>
  <c r="K59" i="16"/>
  <c r="L42" i="16"/>
  <c r="J44" i="16"/>
  <c r="J48" i="16"/>
  <c r="J52" i="16"/>
  <c r="J56" i="16"/>
  <c r="J60" i="16"/>
  <c r="J76" i="16" s="1"/>
  <c r="J75" i="16" s="1"/>
  <c r="I46" i="16"/>
  <c r="I50" i="16"/>
  <c r="I54" i="16"/>
  <c r="I58" i="16"/>
  <c r="H43" i="16"/>
  <c r="H47" i="16"/>
  <c r="H51" i="16"/>
  <c r="H55" i="16"/>
  <c r="H59" i="16"/>
  <c r="G43" i="16"/>
  <c r="G47" i="16"/>
  <c r="G51" i="16"/>
  <c r="G55" i="16"/>
  <c r="G59" i="16"/>
  <c r="F45" i="16"/>
  <c r="F49" i="16"/>
  <c r="F53" i="16"/>
  <c r="F57" i="16"/>
  <c r="F42" i="16"/>
  <c r="E46" i="16"/>
  <c r="E50" i="16"/>
  <c r="E54" i="16"/>
  <c r="E58" i="16"/>
  <c r="D46" i="16"/>
  <c r="D50" i="16"/>
  <c r="D54" i="16"/>
  <c r="D58" i="16"/>
  <c r="BP60" i="16"/>
  <c r="BQ60" i="16"/>
  <c r="BM60" i="16"/>
  <c r="BN60" i="16"/>
  <c r="BM61" i="16"/>
  <c r="BN61" i="16"/>
  <c r="BP83" i="16"/>
  <c r="BQ83" i="16"/>
  <c r="BP84" i="16"/>
  <c r="BQ84" i="16"/>
  <c r="BM82" i="16"/>
  <c r="BN82" i="16"/>
  <c r="BM58" i="16"/>
  <c r="BN58" i="16"/>
  <c r="BM62" i="16"/>
  <c r="BN62" i="16"/>
  <c r="BM59" i="16"/>
  <c r="BN59" i="16"/>
  <c r="BM85" i="16"/>
  <c r="BN85" i="16"/>
  <c r="BP62" i="16"/>
  <c r="BQ62" i="16"/>
  <c r="BP82" i="16"/>
  <c r="BQ82" i="16"/>
  <c r="BM83" i="16"/>
  <c r="BN83" i="16"/>
  <c r="BP59" i="16"/>
  <c r="BQ59" i="16"/>
  <c r="BP58" i="16"/>
  <c r="BQ58" i="16"/>
  <c r="BM84" i="16"/>
  <c r="BN84" i="16"/>
  <c r="BP86" i="16"/>
  <c r="BQ86" i="16"/>
  <c r="BP85" i="16"/>
  <c r="BQ85" i="16"/>
  <c r="BM86" i="16"/>
  <c r="BN86" i="16"/>
  <c r="BP61" i="16"/>
  <c r="BQ61" i="16"/>
  <c r="BP105" i="16" l="1"/>
  <c r="M76" i="16"/>
  <c r="M75" i="16" s="1"/>
  <c r="D76" i="16"/>
  <c r="D75" i="16" s="1"/>
  <c r="BN79" i="16"/>
  <c r="G76" i="16"/>
  <c r="G75" i="16" s="1"/>
  <c r="BN71" i="16"/>
  <c r="BN104" i="16"/>
  <c r="BN75" i="16"/>
  <c r="BN92" i="16"/>
  <c r="BZ76" i="16"/>
  <c r="BZ92" i="16"/>
  <c r="CA98" i="16"/>
  <c r="BP93" i="16"/>
  <c r="BQ91" i="16"/>
  <c r="BP91" i="16"/>
  <c r="BP87" i="16"/>
  <c r="BQ87" i="16"/>
  <c r="BZ80" i="16"/>
  <c r="BZ104" i="16"/>
  <c r="BP95" i="16"/>
  <c r="CA94" i="16"/>
  <c r="BQ104" i="16"/>
  <c r="CA78" i="16"/>
  <c r="BM94" i="16"/>
  <c r="CA66" i="16"/>
  <c r="BN77" i="16"/>
  <c r="BN94" i="16"/>
  <c r="BQ79" i="16"/>
  <c r="BQ69" i="16"/>
  <c r="BP66" i="16"/>
  <c r="BQ72" i="16"/>
  <c r="BP63" i="16"/>
  <c r="BM67" i="16"/>
  <c r="BM100" i="16"/>
  <c r="BM76" i="16"/>
  <c r="BM93" i="16"/>
  <c r="BM81" i="16"/>
  <c r="BM65" i="16"/>
  <c r="BM98" i="16"/>
  <c r="BP67" i="16"/>
  <c r="BP98" i="16"/>
  <c r="BN105" i="16"/>
  <c r="BN89" i="16"/>
  <c r="BQ100" i="16"/>
  <c r="BQ96" i="16"/>
  <c r="CA77" i="16"/>
  <c r="BN96" i="16"/>
  <c r="CA95" i="16"/>
  <c r="BN66" i="16"/>
  <c r="BQ63" i="16"/>
  <c r="BP74" i="16"/>
  <c r="BQ64" i="16"/>
  <c r="BN68" i="16"/>
  <c r="BP103" i="16"/>
  <c r="BN73" i="16"/>
  <c r="BP101" i="16"/>
  <c r="BP96" i="16"/>
  <c r="BP88" i="16"/>
  <c r="BP81" i="16"/>
  <c r="BP65" i="16"/>
  <c r="BP73" i="16"/>
  <c r="BM96" i="16"/>
  <c r="BP77" i="16"/>
  <c r="BM99" i="16"/>
  <c r="BQ97" i="16"/>
  <c r="BM72" i="16"/>
  <c r="BM101" i="16"/>
  <c r="BM105" i="16"/>
  <c r="BM89" i="16"/>
  <c r="BQ98" i="16"/>
  <c r="BM77" i="16"/>
  <c r="BP75" i="16"/>
  <c r="BP90" i="16"/>
  <c r="BP100" i="16"/>
  <c r="BN90" i="16"/>
  <c r="CA63" i="16"/>
  <c r="BP70" i="16"/>
  <c r="BQ70" i="16"/>
  <c r="BP97" i="16"/>
  <c r="BQ78" i="16"/>
  <c r="BQ75" i="16"/>
  <c r="BN101" i="16"/>
  <c r="BQ77" i="16"/>
  <c r="BN78" i="16"/>
  <c r="BN95" i="16"/>
  <c r="BP80" i="16"/>
  <c r="BP64" i="16"/>
  <c r="BN80" i="16"/>
  <c r="BN64" i="16"/>
  <c r="BN97" i="16"/>
  <c r="BQ68" i="16"/>
  <c r="BZ72" i="16"/>
  <c r="CA74" i="16"/>
  <c r="BQ67" i="16"/>
  <c r="BM68" i="16"/>
  <c r="BM73" i="16"/>
  <c r="BM90" i="16"/>
  <c r="BM66" i="16"/>
  <c r="BP76" i="16"/>
  <c r="BQ81" i="16"/>
  <c r="BQ65" i="16"/>
  <c r="BQ101" i="16"/>
  <c r="BP79" i="16"/>
  <c r="BP89" i="16"/>
  <c r="BM63" i="16"/>
  <c r="BQ94" i="16"/>
  <c r="BP72" i="16"/>
  <c r="BN98" i="16"/>
  <c r="BM64" i="16"/>
  <c r="BM97" i="16"/>
  <c r="BQ76" i="16"/>
  <c r="BM69" i="16"/>
  <c r="BN102" i="16"/>
  <c r="BP104" i="16"/>
  <c r="BP92" i="16"/>
  <c r="BM70" i="16"/>
  <c r="BM103" i="16"/>
  <c r="BQ74" i="16"/>
  <c r="BN72" i="16"/>
  <c r="BN69" i="16"/>
  <c r="BN88" i="16"/>
  <c r="BM79" i="16"/>
  <c r="BN63" i="16"/>
  <c r="BN99" i="16"/>
  <c r="BM78" i="16"/>
  <c r="BM95" i="16"/>
  <c r="BQ80" i="16"/>
  <c r="BQ90" i="16"/>
  <c r="BN74" i="16"/>
  <c r="BM104" i="16"/>
  <c r="BK33" i="16"/>
  <c r="BM74" i="16"/>
  <c r="BM87" i="16"/>
  <c r="BQ71" i="16"/>
  <c r="BK34" i="16"/>
  <c r="BN76" i="16"/>
  <c r="BM80" i="16"/>
  <c r="BQ66" i="16"/>
  <c r="BQ88" i="16"/>
  <c r="BN81" i="16"/>
  <c r="BM102" i="16"/>
  <c r="BZ101" i="16"/>
  <c r="BQ93" i="16"/>
  <c r="BM71" i="16"/>
  <c r="BM88" i="16"/>
  <c r="BN91" i="16"/>
  <c r="BM91" i="16"/>
  <c r="BQ99" i="16"/>
  <c r="BQ73" i="16"/>
  <c r="BM92" i="16"/>
  <c r="BZ74" i="16"/>
  <c r="BN93" i="16"/>
  <c r="BQ105" i="16"/>
  <c r="BM75" i="16"/>
  <c r="BZ100" i="16"/>
  <c r="BZ66" i="16"/>
  <c r="BQ95" i="16"/>
  <c r="BN65" i="16"/>
  <c r="BP102" i="16"/>
  <c r="BP69" i="16"/>
  <c r="BZ71" i="16"/>
  <c r="CA87" i="16"/>
  <c r="CA100" i="16"/>
  <c r="BZ90" i="16"/>
  <c r="BZ69" i="16"/>
  <c r="CA69" i="16"/>
  <c r="CA105" i="16"/>
  <c r="BZ95" i="16"/>
  <c r="CA89" i="16"/>
  <c r="BN100" i="16"/>
  <c r="BN87" i="16"/>
  <c r="BN70" i="16"/>
  <c r="BN103" i="16"/>
  <c r="BN67" i="16"/>
  <c r="BZ87" i="16"/>
  <c r="BZ67" i="16"/>
  <c r="CA76" i="16"/>
  <c r="CA68" i="16"/>
  <c r="BZ105" i="16"/>
  <c r="BZ89" i="16"/>
  <c r="CA104" i="16"/>
  <c r="BZ94" i="16"/>
  <c r="CA88" i="16"/>
  <c r="BZ81" i="16"/>
  <c r="BZ65" i="16"/>
  <c r="CA75" i="16"/>
  <c r="CA67" i="16"/>
  <c r="BZ99" i="16"/>
  <c r="CA93" i="16"/>
  <c r="BZ79" i="16"/>
  <c r="BZ93" i="16"/>
  <c r="BX34" i="16"/>
  <c r="BX33" i="16"/>
  <c r="BZ78" i="16"/>
  <c r="BZ98" i="16"/>
  <c r="CA92" i="16"/>
  <c r="BZ77" i="16"/>
  <c r="CA81" i="16"/>
  <c r="CA73" i="16"/>
  <c r="CA65" i="16"/>
  <c r="BZ103" i="16"/>
  <c r="CA97" i="16"/>
  <c r="BZ75" i="16"/>
  <c r="CA80" i="16"/>
  <c r="CA72" i="16"/>
  <c r="CA64" i="16"/>
  <c r="BZ97" i="16"/>
  <c r="BZ102" i="16"/>
  <c r="CA96" i="16"/>
  <c r="BZ73" i="16"/>
  <c r="CA79" i="16"/>
  <c r="CA71" i="16"/>
  <c r="BZ63" i="16"/>
  <c r="CA101" i="16"/>
  <c r="BZ91" i="16"/>
  <c r="BG29" i="13"/>
  <c r="BI83" i="13" l="1"/>
  <c r="BI85" i="13"/>
  <c r="BI87" i="13"/>
  <c r="BI89" i="13"/>
  <c r="BI91" i="13"/>
  <c r="BI93" i="13"/>
  <c r="BI95" i="13"/>
  <c r="BI97" i="13"/>
  <c r="BI99" i="13"/>
  <c r="BI101" i="13"/>
  <c r="BI103" i="13"/>
  <c r="BJ81" i="13"/>
  <c r="BI58" i="13"/>
  <c r="BI60" i="13"/>
  <c r="BI62" i="13"/>
  <c r="BI64" i="13"/>
  <c r="BI66" i="13"/>
  <c r="BI68" i="13"/>
  <c r="BI70" i="13"/>
  <c r="BI72" i="13"/>
  <c r="BI74" i="13"/>
  <c r="BI76" i="13"/>
  <c r="BI78" i="13"/>
  <c r="BJ56" i="13"/>
  <c r="BI37" i="13"/>
  <c r="BI39" i="13"/>
  <c r="BI41" i="13"/>
  <c r="BI43" i="13"/>
  <c r="BI45" i="13"/>
  <c r="BI47" i="13"/>
  <c r="BI49" i="13"/>
  <c r="BI51" i="13"/>
  <c r="BI53" i="13"/>
  <c r="BJ35" i="13"/>
  <c r="BI84" i="13"/>
  <c r="BI86" i="13"/>
  <c r="BI92" i="13"/>
  <c r="BI96" i="13"/>
  <c r="BI100" i="13"/>
  <c r="BI104" i="13"/>
  <c r="BI59" i="13"/>
  <c r="BI61" i="13"/>
  <c r="BI65" i="13"/>
  <c r="BI69" i="13"/>
  <c r="BI73" i="13"/>
  <c r="BI77" i="13"/>
  <c r="BI36" i="13"/>
  <c r="BI40" i="13"/>
  <c r="BI44" i="13"/>
  <c r="BI48" i="13"/>
  <c r="BI52" i="13"/>
  <c r="BJ82" i="13"/>
  <c r="BJ84" i="13"/>
  <c r="BJ86" i="13"/>
  <c r="BJ88" i="13"/>
  <c r="BJ90" i="13"/>
  <c r="BJ92" i="13"/>
  <c r="BJ94" i="13"/>
  <c r="BJ96" i="13"/>
  <c r="BJ98" i="13"/>
  <c r="BJ100" i="13"/>
  <c r="BJ102" i="13"/>
  <c r="BJ104" i="13"/>
  <c r="BJ57" i="13"/>
  <c r="BJ59" i="13"/>
  <c r="BJ61" i="13"/>
  <c r="BJ63" i="13"/>
  <c r="BJ65" i="13"/>
  <c r="BJ67" i="13"/>
  <c r="BJ69" i="13"/>
  <c r="BJ71" i="13"/>
  <c r="BJ73" i="13"/>
  <c r="BJ75" i="13"/>
  <c r="BJ77" i="13"/>
  <c r="BJ79" i="13"/>
  <c r="BJ36" i="13"/>
  <c r="BJ38" i="13"/>
  <c r="BJ40" i="13"/>
  <c r="BJ42" i="13"/>
  <c r="BJ44" i="13"/>
  <c r="BJ46" i="13"/>
  <c r="BJ48" i="13"/>
  <c r="BJ83" i="13"/>
  <c r="BJ85" i="13"/>
  <c r="BJ87" i="13"/>
  <c r="BJ89" i="13"/>
  <c r="BJ91" i="13"/>
  <c r="BJ93" i="13"/>
  <c r="BJ95" i="13"/>
  <c r="BJ97" i="13"/>
  <c r="BJ99" i="13"/>
  <c r="BJ101" i="13"/>
  <c r="BJ103" i="13"/>
  <c r="BI81" i="13"/>
  <c r="BJ58" i="13"/>
  <c r="BJ60" i="13"/>
  <c r="BJ62" i="13"/>
  <c r="BJ64" i="13"/>
  <c r="BJ66" i="13"/>
  <c r="BJ68" i="13"/>
  <c r="BJ70" i="13"/>
  <c r="BJ72" i="13"/>
  <c r="BJ74" i="13"/>
  <c r="BJ76" i="13"/>
  <c r="BJ78" i="13"/>
  <c r="BI56" i="13"/>
  <c r="BJ37" i="13"/>
  <c r="BJ39" i="13"/>
  <c r="BJ41" i="13"/>
  <c r="BJ43" i="13"/>
  <c r="BJ45" i="13"/>
  <c r="BJ47" i="13"/>
  <c r="BJ49" i="13"/>
  <c r="BJ51" i="13"/>
  <c r="BJ53" i="13"/>
  <c r="BI35" i="13"/>
  <c r="D40" i="13"/>
  <c r="BI82" i="13"/>
  <c r="BI88" i="13"/>
  <c r="BI90" i="13"/>
  <c r="BI94" i="13"/>
  <c r="BI98" i="13"/>
  <c r="BI102" i="13"/>
  <c r="BI57" i="13"/>
  <c r="BI63" i="13"/>
  <c r="BI67" i="13"/>
  <c r="BI71" i="13"/>
  <c r="BI75" i="13"/>
  <c r="BI79" i="13"/>
  <c r="BI38" i="13"/>
  <c r="BI42" i="13"/>
  <c r="BI46" i="13"/>
  <c r="BI50" i="13"/>
  <c r="BI54" i="13"/>
  <c r="BJ50" i="13"/>
  <c r="BJ52" i="13"/>
  <c r="BJ54" i="13"/>
  <c r="G58" i="13"/>
  <c r="G56" i="13"/>
  <c r="D55" i="13"/>
  <c r="G52" i="13"/>
  <c r="D51" i="13"/>
  <c r="G48" i="13"/>
  <c r="D47" i="13"/>
  <c r="G44" i="13"/>
  <c r="D43" i="13"/>
  <c r="G40" i="13"/>
  <c r="G55" i="13"/>
  <c r="D54" i="13"/>
  <c r="G51" i="13"/>
  <c r="D50" i="13"/>
  <c r="G47" i="13"/>
  <c r="D46" i="13"/>
  <c r="G43" i="13"/>
  <c r="D42" i="13"/>
  <c r="D58" i="13"/>
  <c r="D57" i="13"/>
  <c r="G54" i="13"/>
  <c r="D53" i="13"/>
  <c r="G50" i="13"/>
  <c r="D49" i="13"/>
  <c r="G46" i="13"/>
  <c r="D45" i="13"/>
  <c r="G42" i="13"/>
  <c r="D41" i="13"/>
  <c r="G57" i="13"/>
  <c r="D52" i="13"/>
  <c r="G41" i="13"/>
  <c r="G53" i="13"/>
  <c r="D48" i="13"/>
  <c r="G45" i="13"/>
  <c r="G49" i="13"/>
  <c r="D44" i="13"/>
  <c r="D56" i="13"/>
  <c r="BK36" i="13" l="1"/>
  <c r="BK35" i="13"/>
  <c r="BM41" i="13"/>
  <c r="BN41" i="13"/>
  <c r="BM49" i="13"/>
  <c r="BN49" i="13"/>
  <c r="BP35" i="13"/>
  <c r="BQ35" i="13"/>
  <c r="BQ43" i="13"/>
  <c r="BP43" i="13"/>
  <c r="BP51" i="13"/>
  <c r="BQ51" i="13"/>
  <c r="BP40" i="13"/>
  <c r="BQ40" i="13"/>
  <c r="BQ48" i="13"/>
  <c r="BP48" i="13"/>
  <c r="BP45" i="13"/>
  <c r="BQ45" i="13"/>
  <c r="BQ41" i="13"/>
  <c r="BP41" i="13"/>
  <c r="BQ37" i="13"/>
  <c r="BP37" i="13"/>
  <c r="BP42" i="13"/>
  <c r="BQ42" i="13"/>
  <c r="BP50" i="13"/>
  <c r="BQ50" i="13"/>
  <c r="BM38" i="13"/>
  <c r="BN38" i="13"/>
  <c r="BN46" i="13"/>
  <c r="BM46" i="13"/>
  <c r="BM35" i="13"/>
  <c r="BN35" i="13"/>
  <c r="BM43" i="13"/>
  <c r="BN43" i="13"/>
  <c r="BN51" i="13"/>
  <c r="BM51" i="13"/>
  <c r="BN44" i="13"/>
  <c r="BM44" i="13"/>
  <c r="BM48" i="13"/>
  <c r="BN48" i="13"/>
  <c r="BN37" i="13"/>
  <c r="BM37" i="13"/>
  <c r="BM45" i="13"/>
  <c r="BN45" i="13"/>
  <c r="BM53" i="13"/>
  <c r="BN53" i="13"/>
  <c r="BP39" i="13"/>
  <c r="BQ39" i="13"/>
  <c r="BQ47" i="13"/>
  <c r="BP47" i="13"/>
  <c r="BQ36" i="13"/>
  <c r="BP36" i="13"/>
  <c r="BP44" i="13"/>
  <c r="BQ44" i="13"/>
  <c r="BQ52" i="13"/>
  <c r="BP52" i="13"/>
  <c r="BM52" i="13"/>
  <c r="BN52" i="13"/>
  <c r="BN40" i="13"/>
  <c r="BM40" i="13"/>
  <c r="BN36" i="13"/>
  <c r="BM36" i="13"/>
  <c r="BP49" i="13"/>
  <c r="BQ49" i="13"/>
  <c r="BP53" i="13"/>
  <c r="BQ53" i="13"/>
  <c r="BQ38" i="13"/>
  <c r="BP38" i="13"/>
  <c r="BQ46" i="13"/>
  <c r="BP46" i="13"/>
  <c r="BN54" i="13"/>
  <c r="BM54" i="13"/>
  <c r="BM42" i="13"/>
  <c r="BN42" i="13"/>
  <c r="BM50" i="13"/>
  <c r="BN50" i="13"/>
  <c r="BM39" i="13"/>
  <c r="BN39" i="13"/>
  <c r="BN47" i="13"/>
  <c r="BM47" i="13"/>
  <c r="BP54" i="13"/>
  <c r="BQ54" i="13"/>
</calcChain>
</file>

<file path=xl/sharedStrings.xml><?xml version="1.0" encoding="utf-8"?>
<sst xmlns="http://schemas.openxmlformats.org/spreadsheetml/2006/main" count="4054" uniqueCount="142">
  <si>
    <t>year</t>
  </si>
  <si>
    <t>type</t>
  </si>
  <si>
    <t>sex</t>
  </si>
  <si>
    <t>ethmn</t>
  </si>
  <si>
    <t>rate</t>
  </si>
  <si>
    <t>AllSex</t>
  </si>
  <si>
    <t>Male</t>
  </si>
  <si>
    <t>Female</t>
  </si>
  <si>
    <t>Year</t>
  </si>
  <si>
    <t>Maori</t>
  </si>
  <si>
    <t>Combo</t>
  </si>
  <si>
    <t>Māori</t>
  </si>
  <si>
    <t>Non-Māori</t>
  </si>
  <si>
    <t>ghost</t>
  </si>
  <si>
    <t>Māori female</t>
  </si>
  <si>
    <t>Non-Māori female</t>
  </si>
  <si>
    <t>Māori male</t>
  </si>
  <si>
    <t>Non-Māori male</t>
  </si>
  <si>
    <t>Select an indicator:</t>
  </si>
  <si>
    <t>ASR</t>
  </si>
  <si>
    <t>95% LCI</t>
  </si>
  <si>
    <t>95% UCI</t>
  </si>
  <si>
    <t>Source:</t>
  </si>
  <si>
    <t>Notes:</t>
  </si>
  <si>
    <t>95% LCI = 95% confidence interval lower bound.</t>
  </si>
  <si>
    <t>95% UCI = 95% confidence interval upper bound.</t>
  </si>
  <si>
    <t>ASR = age-standardised rates (per 100), age standardised to the 2001 Census Māori population.</t>
  </si>
  <si>
    <t>Age-standardised percentages (rates per 100)</t>
  </si>
  <si>
    <t>error +ve</t>
  </si>
  <si>
    <t>error -ve</t>
  </si>
  <si>
    <t>Māori vs non-Māori</t>
  </si>
  <si>
    <t>ratelci</t>
  </si>
  <si>
    <t>rateuci</t>
  </si>
  <si>
    <t>ratio</t>
  </si>
  <si>
    <t>ratiolci</t>
  </si>
  <si>
    <t>ratiouci</t>
  </si>
  <si>
    <t>RR = age-standardised rate ratios, age standardised to the 2001 Census Māori population.</t>
  </si>
  <si>
    <t>If the confidence interval of the rate ratio does not include the number 1, the ratio is said to be statistically significant.</t>
  </si>
  <si>
    <t>Rate ratio</t>
  </si>
  <si>
    <t>RR</t>
  </si>
  <si>
    <t>Age-standardised rate ratios</t>
  </si>
  <si>
    <t>Māori vs Non-Māori</t>
  </si>
  <si>
    <t>Reference (1.00)</t>
  </si>
  <si>
    <t>Age-standardised percentages (rates per 100), by sex</t>
  </si>
  <si>
    <t>Age-standardised rate ratios, by sex</t>
  </si>
  <si>
    <t>Māori male vs non-Māori male</t>
  </si>
  <si>
    <t>Māori female vs non-Māori female</t>
  </si>
  <si>
    <t>Methods and data sources</t>
  </si>
  <si>
    <t>Numerators</t>
  </si>
  <si>
    <t>Denominator</t>
  </si>
  <si>
    <t>Ethnicity classification</t>
  </si>
  <si>
    <t>2001 Census total Māori population</t>
  </si>
  <si>
    <t>Weighting</t>
  </si>
  <si>
    <t>0–4</t>
  </si>
  <si>
    <t>5–9</t>
  </si>
  <si>
    <t>10–14</t>
  </si>
  <si>
    <t>15–19</t>
  </si>
  <si>
    <t>20–24</t>
  </si>
  <si>
    <t>25–29</t>
  </si>
  <si>
    <t>30–34</t>
  </si>
  <si>
    <t>35–39</t>
  </si>
  <si>
    <t>40–44</t>
  </si>
  <si>
    <t>45–49</t>
  </si>
  <si>
    <t>50–54</t>
  </si>
  <si>
    <t>55–59</t>
  </si>
  <si>
    <t>60–64</t>
  </si>
  <si>
    <t>65–69</t>
  </si>
  <si>
    <t>70–74</t>
  </si>
  <si>
    <t>75–79</t>
  </si>
  <si>
    <t>80–84</t>
  </si>
  <si>
    <t>85+</t>
  </si>
  <si>
    <t>Confidence intervals</t>
  </si>
  <si>
    <t>Rate ratios</t>
  </si>
  <si>
    <t>F</t>
  </si>
  <si>
    <t>nonMaori</t>
  </si>
  <si>
    <t>M</t>
  </si>
  <si>
    <t>T</t>
  </si>
  <si>
    <t>1996-98</t>
  </si>
  <si>
    <t>1997-99</t>
  </si>
  <si>
    <t>1998-00</t>
  </si>
  <si>
    <t>1999-01</t>
  </si>
  <si>
    <t>2000-02</t>
  </si>
  <si>
    <t>2001-03</t>
  </si>
  <si>
    <t>2002-04</t>
  </si>
  <si>
    <t>2003-05</t>
  </si>
  <si>
    <t>2004-06</t>
  </si>
  <si>
    <t>2005-07</t>
  </si>
  <si>
    <t>2006-08</t>
  </si>
  <si>
    <t>2007-09</t>
  </si>
  <si>
    <t>2008-10</t>
  </si>
  <si>
    <t>2009-11</t>
  </si>
  <si>
    <t>2010-12</t>
  </si>
  <si>
    <t>2011-13</t>
  </si>
  <si>
    <t>2012-14</t>
  </si>
  <si>
    <t>Condition</t>
  </si>
  <si>
    <t>ICD-9-CMA</t>
  </si>
  <si>
    <t>ICD-10-AM</t>
  </si>
  <si>
    <t xml:space="preserve">Unless otherwise stated, all indicators used ethnicity as recorded on the relevant collection. </t>
  </si>
  <si>
    <t>Age-standardised and crude rates</t>
  </si>
  <si>
    <t>Age-standardised rates account for differences in population structure, and can be used to compare groups with different age structures, such as Māori and non-Māori. Direct age-standardisation method was used here. Rates were standardised to the 2001 Census Māori population (see Table 2) and expressed as an age standardised rate per 100,000.</t>
  </si>
  <si>
    <t>Standardising to the 2001 Census Māori population provides rates that more closely approximate the crude Māori rates (ie, the actual rates among the Māori population) than could be provided by other standard populations (eg, the World Health Organization (WHO) World Standard Population), while also allowing comparisons with the non-Māori population. Caution should be taken when comparing data in this Excel tool with data in reports that use a different population standard.</t>
  </si>
  <si>
    <t>Table 2: 2001 Census total Māori population</t>
  </si>
  <si>
    <t>A confidence interval (CI) gives an indication of uncertainty around a single value (such as an age-standardised rate). CIs are calculated with a stated probability; in the case of this Excel tool, 95 percent (ie, each CI in this Excel tool has a 95 percent probability of enclosing the true value).</t>
  </si>
  <si>
    <t>The CI is influenced by the sample size of the group. As the sample size becomes smaller, the CI becomes wider, and there is less certainty about the rate.</t>
  </si>
  <si>
    <t>Age-standardised rate ratios are used in this Excel tool to compare age-standardised rates between Māori and non-Māori. The rate ratio (RR) is equal to the age-standardised Māori rate divided by the age-standardised non-Māori rate. Thus the non-Māori population is used as the reference population. For example, an age-standardised RR of 1.5 means that the rate is 50 percent higher (or 1.5 times as high) in Māori than in non-Māori, after taking into account the different age structures of these two populations.</t>
  </si>
  <si>
    <t>Age group (years)</t>
  </si>
  <si>
    <t>1991-93</t>
  </si>
  <si>
    <t>1992-94</t>
  </si>
  <si>
    <t>1993-95</t>
  </si>
  <si>
    <t>1994-96</t>
  </si>
  <si>
    <t>1995-97</t>
  </si>
  <si>
    <t>2013-15</t>
  </si>
  <si>
    <t>2014-16</t>
  </si>
  <si>
    <t>Data in this Excel tool were sourced from the National Minimum Data Set (NMDS), Ministry of Health and Statistics New Zealand (SNZ).</t>
  </si>
  <si>
    <t>Three years of data were aggregated to provide stable rate estimates.</t>
  </si>
  <si>
    <t>Table 1 gives full details of the International Statistical Classification of Diseases and Related Health Problems, Ninth and Tenth Revisions, Australian Modification (ICD-9-CM-A and ICD-10-AM) codes used for data.</t>
  </si>
  <si>
    <t>Table 1: ICD codes used in this Excel tool</t>
  </si>
  <si>
    <t>SNZ’s mid-year (at 30 June) estimated resident population were used as denominator data in the calculation of population rates.</t>
  </si>
  <si>
    <t>Rates were not calculated for counts fewer than five in data.</t>
  </si>
  <si>
    <t>Age-standardised rate (events per 100,000)</t>
  </si>
  <si>
    <t>ASR = age-standardised rates (per 100,000), age standardised to the 2001 Census Māori population.</t>
  </si>
  <si>
    <t>National Minimum Data Set (NMDS), Ministry of Health.</t>
  </si>
  <si>
    <t>Age standardised rate (events per 100,000)</t>
  </si>
  <si>
    <t>If the confidence intervals of two rates do not overlap, the difference in rates is said to be statistically significant.</t>
  </si>
  <si>
    <t>Age-standardised rate (events per 100 000), by sex, 1996-2016</t>
  </si>
  <si>
    <t>Age-standardised rate ratio, by sex, 1996-2016</t>
  </si>
  <si>
    <t>Age-standardised rate (events per 100,000), 1996–2016</t>
  </si>
  <si>
    <t>Age-standardised rate ratio 1996–2016</t>
  </si>
  <si>
    <t>All unintentional injury</t>
  </si>
  <si>
    <t>E800-E848, E850-E869, E880-E888, E890-E928</t>
  </si>
  <si>
    <t>V00-X59</t>
  </si>
  <si>
    <t>All unintentional injury hospitalisations, all age groups</t>
  </si>
  <si>
    <t>All unintentional injury hospitalisations, 0-14 years</t>
  </si>
  <si>
    <t>All unintentional injury hospitalisations, 15-64 years</t>
  </si>
  <si>
    <t>All unintentional injury hospitalisations, 65+ years</t>
  </si>
  <si>
    <t xml:space="preserve">Health Status - All Unintentional Injury Hospitalisations, by sex </t>
  </si>
  <si>
    <t>Health Status - All Unintentional Injury Hospitalisations</t>
  </si>
  <si>
    <t>MM</t>
  </si>
  <si>
    <t>MF</t>
  </si>
  <si>
    <t>NMM</t>
  </si>
  <si>
    <t>NMF</t>
  </si>
  <si>
    <t>All indicators presented in this Excel tool compare Māori with non-Māori. Prioritised ethnicity classification was used when people identified with more than one ethnic group. A person was classified as Māori if one of their recorded ethnicities was Māori; all other people were recorded as non-Māori, and represent a comparative or reference group. (For example, a person recorded as both Māori and New Zealand European was counted as Māori.) Unknown or missing ethnicity was counted as non-Māori.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</si>
</sst>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36" x14ac:knownFonts="1">
    <font>
      <sz val="10"/>
      <color theme="1"/>
      <name val="Arial"/>
      <family val="2"/>
    </font>
    <font>
      <sz val="10"/>
      <color theme="1"/>
      <name val="Arial"/>
      <family val="2"/>
    </font>
    <font>
      <sz val="18"/>
      <color theme="3"/>
      <name val="Calibri Light"/>
      <family val="2"/>
      <scheme val="major"/>
    </font>
    <font>
      <b/>
      <sz val="15"/>
      <color theme="3"/>
      <name val="Arial"/>
      <family val="2"/>
    </font>
    <font>
      <b/>
      <sz val="13"/>
      <color theme="3"/>
      <name val="Arial"/>
      <family val="2"/>
    </font>
    <font>
      <b/>
      <sz val="11"/>
      <color theme="3"/>
      <name val="Arial"/>
      <family val="2"/>
    </font>
    <font>
      <sz val="10"/>
      <color rgb="FF006100"/>
      <name val="Arial"/>
      <family val="2"/>
    </font>
    <font>
      <sz val="10"/>
      <color rgb="FF9C0006"/>
      <name val="Arial"/>
      <family val="2"/>
    </font>
    <font>
      <sz val="10"/>
      <color rgb="FF9C6500"/>
      <name val="Arial"/>
      <family val="2"/>
    </font>
    <font>
      <sz val="10"/>
      <color rgb="FF3F3F76"/>
      <name val="Arial"/>
      <family val="2"/>
    </font>
    <font>
      <b/>
      <sz val="10"/>
      <color rgb="FF3F3F3F"/>
      <name val="Arial"/>
      <family val="2"/>
    </font>
    <font>
      <b/>
      <sz val="10"/>
      <color rgb="FFFA7D00"/>
      <name val="Arial"/>
      <family val="2"/>
    </font>
    <font>
      <sz val="10"/>
      <color rgb="FFFA7D00"/>
      <name val="Arial"/>
      <family val="2"/>
    </font>
    <font>
      <b/>
      <sz val="10"/>
      <color theme="0"/>
      <name val="Arial"/>
      <family val="2"/>
    </font>
    <font>
      <sz val="10"/>
      <color rgb="FFFF0000"/>
      <name val="Arial"/>
      <family val="2"/>
    </font>
    <font>
      <i/>
      <sz val="10"/>
      <color rgb="FF7F7F7F"/>
      <name val="Arial"/>
      <family val="2"/>
    </font>
    <font>
      <b/>
      <sz val="10"/>
      <color theme="1"/>
      <name val="Arial"/>
      <family val="2"/>
    </font>
    <font>
      <sz val="10"/>
      <color theme="0"/>
      <name val="Arial"/>
      <family val="2"/>
    </font>
    <font>
      <b/>
      <sz val="12"/>
      <color theme="1"/>
      <name val="Arial"/>
      <family val="2"/>
    </font>
    <font>
      <sz val="9"/>
      <color theme="1"/>
      <name val="Arial"/>
      <family val="2"/>
    </font>
    <font>
      <b/>
      <sz val="15"/>
      <name val="Arial"/>
      <family val="2"/>
    </font>
    <font>
      <sz val="10"/>
      <name val="Arial"/>
      <family val="2"/>
    </font>
    <font>
      <b/>
      <sz val="10"/>
      <name val="Arial"/>
      <family val="2"/>
    </font>
    <font>
      <sz val="9"/>
      <name val="Arial"/>
      <family val="2"/>
    </font>
    <font>
      <u/>
      <sz val="10"/>
      <color theme="10"/>
      <name val="Arial"/>
      <family val="2"/>
    </font>
    <font>
      <sz val="10"/>
      <name val="Arial Narrow"/>
      <family val="2"/>
    </font>
    <font>
      <b/>
      <sz val="14"/>
      <name val="Arial"/>
      <family val="2"/>
    </font>
    <font>
      <sz val="9"/>
      <color theme="0"/>
      <name val="Arial"/>
      <family val="2"/>
    </font>
    <font>
      <u/>
      <sz val="10"/>
      <color theme="4" tint="-0.249977111117893"/>
      <name val="Arial"/>
      <family val="2"/>
    </font>
    <font>
      <sz val="11"/>
      <color theme="1"/>
      <name val="Georgia"/>
      <family val="1"/>
    </font>
    <font>
      <b/>
      <sz val="11"/>
      <color theme="1"/>
      <name val="Georgia"/>
      <family val="1"/>
    </font>
    <font>
      <b/>
      <sz val="10"/>
      <color theme="1"/>
      <name val="Calibri"/>
      <family val="2"/>
      <scheme val="minor"/>
    </font>
    <font>
      <sz val="10"/>
      <color theme="1"/>
      <name val="Calibri"/>
      <family val="2"/>
      <scheme val="minor"/>
    </font>
    <font>
      <b/>
      <sz val="11"/>
      <color rgb="FFFF0000"/>
      <name val="Georgia"/>
      <family val="1"/>
    </font>
    <font>
      <sz val="11"/>
      <color rgb="FFFF0000"/>
      <name val="Georgia"/>
      <family val="1"/>
    </font>
    <font>
      <sz val="8"/>
      <color theme="0"/>
      <name val="Arial"/>
      <family val="2"/>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79998168889431442"/>
        <bgColor indexed="64"/>
      </patternFill>
    </fill>
    <fill>
      <patternFill patternType="solid">
        <fgColor theme="0"/>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s>
  <cellStyleXfs count="46">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24" fillId="0" borderId="0" applyNumberFormat="0" applyFill="0" applyBorder="0" applyAlignment="0" applyProtection="0"/>
    <xf numFmtId="0" fontId="25" fillId="0" borderId="0"/>
    <xf numFmtId="0" fontId="25" fillId="0" borderId="0"/>
    <xf numFmtId="9" fontId="1" fillId="0" borderId="0" applyFont="0" applyFill="0" applyBorder="0" applyAlignment="0" applyProtection="0"/>
  </cellStyleXfs>
  <cellXfs count="108">
    <xf numFmtId="0" fontId="0" fillId="0" borderId="0" xfId="0"/>
    <xf numFmtId="0" fontId="16" fillId="0" borderId="0" xfId="0" applyFont="1"/>
    <xf numFmtId="0" fontId="0" fillId="0" borderId="0" xfId="0" applyAlignment="1">
      <alignment horizontal="left"/>
    </xf>
    <xf numFmtId="0" fontId="16" fillId="0" borderId="0" xfId="0" applyFont="1" applyAlignment="1">
      <alignment horizontal="left"/>
    </xf>
    <xf numFmtId="49" fontId="16" fillId="0" borderId="0" xfId="0" applyNumberFormat="1" applyFont="1"/>
    <xf numFmtId="49" fontId="0" fillId="0" borderId="0" xfId="0" applyNumberFormat="1"/>
    <xf numFmtId="0" fontId="0" fillId="0" borderId="0" xfId="0" applyNumberFormat="1"/>
    <xf numFmtId="0" fontId="18" fillId="34" borderId="0" xfId="0" applyFont="1" applyFill="1" applyAlignment="1" applyProtection="1">
      <alignment vertical="top"/>
      <protection locked="0"/>
    </xf>
    <xf numFmtId="0" fontId="0" fillId="34" borderId="0" xfId="0" applyFill="1" applyAlignment="1" applyProtection="1">
      <alignment vertical="top"/>
      <protection locked="0"/>
    </xf>
    <xf numFmtId="0" fontId="0" fillId="34" borderId="0" xfId="0" applyFill="1" applyAlignment="1" applyProtection="1">
      <alignment horizontal="left" vertical="top"/>
      <protection locked="0"/>
    </xf>
    <xf numFmtId="0" fontId="0" fillId="34" borderId="0" xfId="0" applyFill="1" applyAlignment="1" applyProtection="1">
      <alignment vertical="top" wrapText="1"/>
      <protection locked="0"/>
    </xf>
    <xf numFmtId="0" fontId="0" fillId="34" borderId="0" xfId="0" applyFill="1" applyProtection="1">
      <protection locked="0"/>
    </xf>
    <xf numFmtId="0" fontId="16" fillId="34" borderId="0" xfId="0" applyFont="1" applyFill="1" applyAlignment="1" applyProtection="1">
      <alignment vertical="top"/>
      <protection locked="0"/>
    </xf>
    <xf numFmtId="0" fontId="0" fillId="34" borderId="0" xfId="0" applyFont="1" applyFill="1" applyAlignment="1" applyProtection="1">
      <alignment horizontal="left" vertical="top" wrapText="1"/>
      <protection locked="0"/>
    </xf>
    <xf numFmtId="0" fontId="0" fillId="34" borderId="0" xfId="0" applyFont="1" applyFill="1" applyAlignment="1" applyProtection="1">
      <alignment vertical="top"/>
      <protection locked="0"/>
    </xf>
    <xf numFmtId="0" fontId="30" fillId="34" borderId="12" xfId="0" applyFont="1" applyFill="1" applyBorder="1" applyAlignment="1" applyProtection="1">
      <alignment vertical="top"/>
      <protection locked="0"/>
    </xf>
    <xf numFmtId="0" fontId="30" fillId="34" borderId="12" xfId="0" applyFont="1" applyFill="1" applyBorder="1" applyAlignment="1" applyProtection="1">
      <alignment horizontal="left" vertical="top"/>
      <protection locked="0"/>
    </xf>
    <xf numFmtId="0" fontId="30" fillId="34" borderId="0" xfId="0" applyFont="1" applyFill="1" applyBorder="1" applyAlignment="1" applyProtection="1">
      <alignment vertical="top"/>
      <protection locked="0"/>
    </xf>
    <xf numFmtId="0" fontId="29" fillId="34" borderId="12" xfId="0" applyFont="1" applyFill="1" applyBorder="1" applyAlignment="1" applyProtection="1">
      <alignment vertical="top" wrapText="1"/>
      <protection locked="0"/>
    </xf>
    <xf numFmtId="0" fontId="29" fillId="34" borderId="12" xfId="0" applyFont="1" applyFill="1" applyBorder="1" applyAlignment="1" applyProtection="1">
      <alignment horizontal="left" vertical="top" wrapText="1"/>
      <protection locked="0"/>
    </xf>
    <xf numFmtId="0" fontId="29" fillId="34" borderId="0" xfId="0" applyFont="1" applyFill="1" applyBorder="1" applyAlignment="1" applyProtection="1">
      <alignment vertical="top" wrapText="1"/>
      <protection locked="0"/>
    </xf>
    <xf numFmtId="0" fontId="31" fillId="34" borderId="0" xfId="0" applyFont="1" applyFill="1" applyBorder="1" applyProtection="1">
      <protection locked="0"/>
    </xf>
    <xf numFmtId="0" fontId="32" fillId="34" borderId="0" xfId="0" applyFont="1" applyFill="1" applyBorder="1" applyAlignment="1" applyProtection="1">
      <alignment vertical="top" wrapText="1"/>
      <protection locked="0"/>
    </xf>
    <xf numFmtId="0" fontId="32" fillId="34" borderId="0" xfId="0" quotePrefix="1" applyFont="1" applyFill="1" applyBorder="1" applyAlignment="1" applyProtection="1">
      <alignment horizontal="left"/>
      <protection locked="0"/>
    </xf>
    <xf numFmtId="0" fontId="32" fillId="34" borderId="0" xfId="0" quotePrefix="1" applyFont="1" applyFill="1" applyBorder="1" applyProtection="1">
      <protection locked="0"/>
    </xf>
    <xf numFmtId="0" fontId="32" fillId="34" borderId="0" xfId="0" applyFont="1" applyFill="1" applyBorder="1" applyProtection="1">
      <protection locked="0"/>
    </xf>
    <xf numFmtId="0" fontId="30" fillId="34" borderId="13" xfId="0" applyFont="1" applyFill="1" applyBorder="1" applyAlignment="1" applyProtection="1">
      <alignment horizontal="center" vertical="top" wrapText="1"/>
      <protection locked="0"/>
    </xf>
    <xf numFmtId="0" fontId="30" fillId="34" borderId="13" xfId="0" applyFont="1" applyFill="1" applyBorder="1" applyAlignment="1" applyProtection="1">
      <alignment horizontal="center" vertical="center" wrapText="1"/>
      <protection locked="0"/>
    </xf>
    <xf numFmtId="0" fontId="29" fillId="34" borderId="0" xfId="0" applyFont="1" applyFill="1" applyAlignment="1" applyProtection="1">
      <alignment vertical="top" wrapText="1"/>
      <protection locked="0"/>
    </xf>
    <xf numFmtId="3" fontId="29" fillId="34" borderId="0" xfId="0" applyNumberFormat="1" applyFont="1" applyFill="1" applyAlignment="1" applyProtection="1">
      <alignment vertical="top" wrapText="1"/>
      <protection locked="0"/>
    </xf>
    <xf numFmtId="0" fontId="29" fillId="34" borderId="0" xfId="0" applyFont="1" applyFill="1" applyAlignment="1" applyProtection="1">
      <alignment vertical="center" wrapText="1"/>
      <protection locked="0"/>
    </xf>
    <xf numFmtId="0" fontId="32" fillId="34" borderId="0" xfId="0" applyFont="1" applyFill="1" applyProtection="1">
      <protection locked="0"/>
    </xf>
    <xf numFmtId="0" fontId="29" fillId="34" borderId="11" xfId="0" applyFont="1" applyFill="1" applyBorder="1" applyAlignment="1" applyProtection="1">
      <alignment vertical="top" wrapText="1"/>
      <protection locked="0"/>
    </xf>
    <xf numFmtId="0" fontId="29" fillId="34" borderId="11" xfId="0" applyFont="1" applyFill="1" applyBorder="1" applyAlignment="1" applyProtection="1">
      <alignment vertical="center" wrapText="1"/>
      <protection locked="0"/>
    </xf>
    <xf numFmtId="0" fontId="32" fillId="34" borderId="10" xfId="0" applyFont="1" applyFill="1" applyBorder="1" applyProtection="1">
      <protection locked="0"/>
    </xf>
    <xf numFmtId="0" fontId="32" fillId="34" borderId="10" xfId="0" applyFont="1" applyFill="1" applyBorder="1" applyAlignment="1" applyProtection="1">
      <alignment horizontal="left"/>
      <protection locked="0"/>
    </xf>
    <xf numFmtId="0" fontId="20" fillId="34" borderId="0" xfId="0" applyFont="1" applyFill="1" applyAlignment="1" applyProtection="1">
      <alignment horizontal="left" vertical="center"/>
      <protection locked="0"/>
    </xf>
    <xf numFmtId="0" fontId="26" fillId="34" borderId="0" xfId="0" applyFont="1" applyFill="1" applyAlignment="1" applyProtection="1">
      <alignment horizontal="left" vertical="center"/>
      <protection locked="0"/>
    </xf>
    <xf numFmtId="0" fontId="28" fillId="34" borderId="0" xfId="42" applyFont="1" applyFill="1" applyProtection="1">
      <protection locked="0"/>
    </xf>
    <xf numFmtId="0" fontId="21" fillId="34" borderId="0" xfId="0" applyFont="1" applyFill="1" applyProtection="1">
      <protection locked="0"/>
    </xf>
    <xf numFmtId="0" fontId="17" fillId="34" borderId="0" xfId="0" applyFont="1" applyFill="1" applyProtection="1">
      <protection locked="0"/>
    </xf>
    <xf numFmtId="0" fontId="24" fillId="34" borderId="0" xfId="42" applyFill="1" applyProtection="1">
      <protection locked="0"/>
    </xf>
    <xf numFmtId="0" fontId="0" fillId="33" borderId="0" xfId="0" applyFill="1" applyProtection="1">
      <protection locked="0"/>
    </xf>
    <xf numFmtId="0" fontId="16" fillId="33" borderId="0" xfId="0" applyFont="1" applyFill="1" applyProtection="1">
      <protection locked="0"/>
    </xf>
    <xf numFmtId="0" fontId="18" fillId="33" borderId="0" xfId="0" applyFont="1" applyFill="1" applyProtection="1">
      <protection locked="0"/>
    </xf>
    <xf numFmtId="0" fontId="13" fillId="34" borderId="0" xfId="0" applyFont="1" applyFill="1" applyAlignment="1" applyProtection="1">
      <alignment vertical="center"/>
      <protection locked="0"/>
    </xf>
    <xf numFmtId="0" fontId="19" fillId="33" borderId="0" xfId="0" applyFont="1" applyFill="1" applyProtection="1">
      <protection locked="0"/>
    </xf>
    <xf numFmtId="0" fontId="13" fillId="34" borderId="0" xfId="0" applyFont="1" applyFill="1" applyProtection="1">
      <protection locked="0"/>
    </xf>
    <xf numFmtId="0" fontId="35" fillId="34" borderId="0" xfId="0" applyFont="1" applyFill="1" applyProtection="1">
      <protection locked="0"/>
    </xf>
    <xf numFmtId="0" fontId="27" fillId="34" borderId="0" xfId="0" applyFont="1" applyFill="1" applyProtection="1">
      <protection locked="0"/>
    </xf>
    <xf numFmtId="0" fontId="0" fillId="33" borderId="0" xfId="0" applyFill="1" applyAlignment="1" applyProtection="1">
      <alignment vertical="center"/>
      <protection locked="0"/>
    </xf>
    <xf numFmtId="0" fontId="16" fillId="34" borderId="0" xfId="0" applyFont="1" applyFill="1" applyProtection="1">
      <protection locked="0"/>
    </xf>
    <xf numFmtId="0" fontId="22" fillId="34" borderId="0" xfId="0" applyFont="1" applyFill="1" applyProtection="1">
      <protection locked="0"/>
    </xf>
    <xf numFmtId="0" fontId="0" fillId="33" borderId="0" xfId="0" applyFill="1" applyBorder="1" applyAlignment="1" applyProtection="1">
      <alignment vertical="center"/>
      <protection locked="0"/>
    </xf>
    <xf numFmtId="0" fontId="0" fillId="34" borderId="0" xfId="0" applyFill="1" applyAlignment="1" applyProtection="1">
      <alignment vertical="center"/>
      <protection locked="0"/>
    </xf>
    <xf numFmtId="0" fontId="21" fillId="34" borderId="0" xfId="0" applyFont="1" applyFill="1" applyAlignment="1" applyProtection="1">
      <alignment vertical="center"/>
      <protection locked="0"/>
    </xf>
    <xf numFmtId="0" fontId="17" fillId="34" borderId="0" xfId="0" applyFont="1" applyFill="1" applyAlignment="1" applyProtection="1">
      <alignment vertical="center"/>
      <protection locked="0"/>
    </xf>
    <xf numFmtId="0" fontId="0" fillId="33" borderId="0" xfId="0" applyFill="1" applyBorder="1" applyProtection="1">
      <protection locked="0"/>
    </xf>
    <xf numFmtId="0" fontId="16" fillId="33" borderId="0" xfId="0" applyFont="1" applyFill="1" applyAlignment="1" applyProtection="1">
      <alignment vertical="center"/>
      <protection locked="0"/>
    </xf>
    <xf numFmtId="164" fontId="16" fillId="33" borderId="0" xfId="0" applyNumberFormat="1" applyFont="1" applyFill="1" applyBorder="1" applyAlignment="1" applyProtection="1">
      <alignment horizontal="right"/>
      <protection locked="0"/>
    </xf>
    <xf numFmtId="164" fontId="0" fillId="33" borderId="0" xfId="0" applyNumberFormat="1" applyFill="1" applyAlignment="1" applyProtection="1">
      <alignment horizontal="right"/>
      <protection locked="0"/>
    </xf>
    <xf numFmtId="2" fontId="16" fillId="33" borderId="0" xfId="0" applyNumberFormat="1" applyFont="1" applyFill="1" applyAlignment="1" applyProtection="1">
      <alignment horizontal="right"/>
      <protection locked="0"/>
    </xf>
    <xf numFmtId="2" fontId="0" fillId="33" borderId="0" xfId="0" applyNumberFormat="1" applyFont="1" applyFill="1" applyAlignment="1" applyProtection="1">
      <alignment horizontal="right"/>
      <protection locked="0"/>
    </xf>
    <xf numFmtId="0" fontId="17" fillId="34" borderId="0" xfId="0" applyFont="1" applyFill="1" applyAlignment="1" applyProtection="1">
      <alignment vertical="top"/>
      <protection locked="0"/>
    </xf>
    <xf numFmtId="164" fontId="17" fillId="34" borderId="0" xfId="0" applyNumberFormat="1" applyFont="1" applyFill="1" applyAlignment="1" applyProtection="1">
      <alignment vertical="center"/>
      <protection locked="0"/>
    </xf>
    <xf numFmtId="2" fontId="17" fillId="34" borderId="0" xfId="0" applyNumberFormat="1" applyFont="1" applyFill="1" applyAlignment="1" applyProtection="1">
      <alignment horizontal="right"/>
      <protection locked="0"/>
    </xf>
    <xf numFmtId="2" fontId="17" fillId="34" borderId="0" xfId="0" applyNumberFormat="1" applyFont="1" applyFill="1" applyAlignment="1" applyProtection="1">
      <alignment vertical="center"/>
      <protection locked="0"/>
    </xf>
    <xf numFmtId="0" fontId="22" fillId="33" borderId="0" xfId="0" applyFont="1" applyFill="1" applyBorder="1" applyAlignment="1" applyProtection="1">
      <alignment horizontal="right" vertical="top"/>
      <protection locked="0"/>
    </xf>
    <xf numFmtId="0" fontId="16" fillId="33" borderId="0" xfId="0" applyFont="1" applyFill="1" applyAlignment="1" applyProtection="1">
      <alignment horizontal="right" vertical="top"/>
      <protection locked="0"/>
    </xf>
    <xf numFmtId="0" fontId="16" fillId="33" borderId="0" xfId="0" applyFont="1" applyFill="1" applyBorder="1" applyAlignment="1" applyProtection="1">
      <alignment horizontal="right"/>
      <protection locked="0"/>
    </xf>
    <xf numFmtId="0" fontId="0" fillId="33" borderId="0" xfId="0" applyFill="1" applyBorder="1" applyAlignment="1" applyProtection="1">
      <alignment horizontal="right"/>
      <protection locked="0"/>
    </xf>
    <xf numFmtId="164" fontId="0" fillId="33" borderId="0" xfId="0" applyNumberFormat="1" applyFill="1" applyProtection="1">
      <protection locked="0"/>
    </xf>
    <xf numFmtId="0" fontId="0" fillId="33" borderId="0" xfId="0" applyFill="1" applyAlignment="1" applyProtection="1">
      <alignment horizontal="right"/>
      <protection locked="0"/>
    </xf>
    <xf numFmtId="2" fontId="17" fillId="34" borderId="0" xfId="0" applyNumberFormat="1" applyFont="1" applyFill="1" applyProtection="1">
      <protection locked="0"/>
    </xf>
    <xf numFmtId="0" fontId="0" fillId="33" borderId="10" xfId="0" applyFill="1" applyBorder="1" applyProtection="1">
      <protection locked="0"/>
    </xf>
    <xf numFmtId="164" fontId="16" fillId="33" borderId="10" xfId="0" applyNumberFormat="1" applyFont="1" applyFill="1" applyBorder="1" applyAlignment="1" applyProtection="1">
      <alignment horizontal="right"/>
      <protection locked="0"/>
    </xf>
    <xf numFmtId="164" fontId="0" fillId="33" borderId="10" xfId="0" applyNumberFormat="1" applyFill="1" applyBorder="1" applyAlignment="1" applyProtection="1">
      <alignment horizontal="right"/>
      <protection locked="0"/>
    </xf>
    <xf numFmtId="2" fontId="16" fillId="33" borderId="10" xfId="0" applyNumberFormat="1" applyFont="1" applyFill="1" applyBorder="1" applyAlignment="1" applyProtection="1">
      <alignment horizontal="right"/>
      <protection locked="0"/>
    </xf>
    <xf numFmtId="2" fontId="0" fillId="33" borderId="10" xfId="0" applyNumberFormat="1" applyFont="1" applyFill="1" applyBorder="1" applyAlignment="1" applyProtection="1">
      <alignment horizontal="right"/>
      <protection locked="0"/>
    </xf>
    <xf numFmtId="0" fontId="19" fillId="34" borderId="0" xfId="0" applyFont="1" applyFill="1" applyProtection="1">
      <protection locked="0"/>
    </xf>
    <xf numFmtId="0" fontId="23" fillId="34" borderId="0" xfId="0" applyFont="1" applyFill="1" applyProtection="1">
      <protection locked="0"/>
    </xf>
    <xf numFmtId="0" fontId="0" fillId="33" borderId="0" xfId="0" applyFill="1" applyAlignment="1" applyProtection="1">
      <alignment vertical="top"/>
      <protection locked="0"/>
    </xf>
    <xf numFmtId="0" fontId="21" fillId="34" borderId="0" xfId="0" applyFont="1" applyFill="1" applyAlignment="1" applyProtection="1">
      <alignment vertical="top"/>
      <protection locked="0"/>
    </xf>
    <xf numFmtId="0" fontId="18" fillId="33" borderId="0" xfId="0" applyFont="1" applyFill="1" applyBorder="1" applyProtection="1">
      <protection locked="0"/>
    </xf>
    <xf numFmtId="0" fontId="21" fillId="33" borderId="0" xfId="0" applyFont="1" applyFill="1" applyAlignment="1" applyProtection="1">
      <alignment vertical="center"/>
      <protection locked="0"/>
    </xf>
    <xf numFmtId="164" fontId="0" fillId="33" borderId="0" xfId="0" applyNumberFormat="1" applyFill="1" applyBorder="1" applyAlignment="1" applyProtection="1">
      <alignment horizontal="right"/>
      <protection locked="0"/>
    </xf>
    <xf numFmtId="164" fontId="22" fillId="33" borderId="0" xfId="0" applyNumberFormat="1" applyFont="1" applyFill="1" applyAlignment="1" applyProtection="1">
      <alignment vertical="center"/>
      <protection locked="0"/>
    </xf>
    <xf numFmtId="2" fontId="0" fillId="33" borderId="0" xfId="0" applyNumberFormat="1" applyFont="1" applyFill="1" applyBorder="1" applyAlignment="1" applyProtection="1">
      <alignment horizontal="right"/>
      <protection locked="0"/>
    </xf>
    <xf numFmtId="0" fontId="16" fillId="33" borderId="0" xfId="0" applyFont="1" applyFill="1" applyAlignment="1" applyProtection="1">
      <alignment vertical="top"/>
      <protection locked="0"/>
    </xf>
    <xf numFmtId="0" fontId="21" fillId="33" borderId="0" xfId="0" applyFont="1" applyFill="1" applyAlignment="1" applyProtection="1">
      <alignment vertical="top"/>
      <protection locked="0"/>
    </xf>
    <xf numFmtId="0" fontId="21" fillId="33" borderId="0" xfId="0" applyFont="1" applyFill="1" applyProtection="1">
      <protection locked="0"/>
    </xf>
    <xf numFmtId="164" fontId="17" fillId="34" borderId="0" xfId="0" applyNumberFormat="1" applyFont="1" applyFill="1" applyProtection="1">
      <protection locked="0"/>
    </xf>
    <xf numFmtId="0" fontId="21" fillId="33" borderId="0" xfId="0" applyFont="1" applyFill="1" applyBorder="1" applyProtection="1">
      <protection locked="0"/>
    </xf>
    <xf numFmtId="0" fontId="21" fillId="33" borderId="10" xfId="0" applyFont="1" applyFill="1" applyBorder="1" applyAlignment="1" applyProtection="1">
      <alignment vertical="center"/>
      <protection locked="0"/>
    </xf>
    <xf numFmtId="164" fontId="22" fillId="33" borderId="10" xfId="0" applyNumberFormat="1" applyFont="1" applyFill="1" applyBorder="1" applyAlignment="1" applyProtection="1">
      <alignment vertical="center"/>
      <protection locked="0"/>
    </xf>
    <xf numFmtId="0" fontId="21" fillId="33" borderId="0" xfId="0" applyFont="1" applyFill="1" applyBorder="1" applyAlignment="1" applyProtection="1">
      <alignment vertical="center"/>
      <protection locked="0"/>
    </xf>
    <xf numFmtId="164" fontId="22" fillId="33" borderId="0" xfId="0" applyNumberFormat="1" applyFont="1" applyFill="1" applyBorder="1" applyAlignment="1" applyProtection="1">
      <alignment vertical="center"/>
      <protection locked="0"/>
    </xf>
    <xf numFmtId="165" fontId="0" fillId="33" borderId="0" xfId="45" applyNumberFormat="1" applyFont="1" applyFill="1" applyProtection="1">
      <protection locked="0"/>
    </xf>
    <xf numFmtId="2" fontId="0" fillId="34" borderId="0" xfId="0" applyNumberFormat="1" applyFill="1" applyProtection="1">
      <protection locked="0"/>
    </xf>
    <xf numFmtId="2" fontId="19" fillId="34" borderId="0" xfId="0" applyNumberFormat="1" applyFont="1" applyFill="1" applyProtection="1">
      <protection locked="0"/>
    </xf>
    <xf numFmtId="0" fontId="0" fillId="34" borderId="0" xfId="0" applyFont="1" applyFill="1" applyAlignment="1" applyProtection="1">
      <alignment horizontal="left" vertical="top" wrapText="1"/>
      <protection locked="0"/>
    </xf>
    <xf numFmtId="0" fontId="0" fillId="34" borderId="0" xfId="0" applyFill="1" applyAlignment="1" applyProtection="1">
      <alignment horizontal="left" vertical="top" wrapText="1"/>
      <protection locked="0"/>
    </xf>
    <xf numFmtId="0" fontId="21" fillId="34" borderId="0" xfId="0" applyFont="1" applyFill="1" applyAlignment="1" applyProtection="1">
      <alignment horizontal="left" vertical="top" wrapText="1"/>
      <protection locked="0"/>
    </xf>
    <xf numFmtId="0" fontId="33" fillId="34" borderId="0" xfId="0" applyFont="1" applyFill="1" applyBorder="1" applyAlignment="1" applyProtection="1">
      <alignment horizontal="center" vertical="top" wrapText="1"/>
      <protection locked="0"/>
    </xf>
    <xf numFmtId="0" fontId="34" fillId="34" borderId="0" xfId="0" applyFont="1" applyFill="1" applyBorder="1" applyAlignment="1" applyProtection="1">
      <alignment horizontal="left" vertical="top" wrapText="1"/>
      <protection locked="0"/>
    </xf>
    <xf numFmtId="0" fontId="22" fillId="33" borderId="0" xfId="0" applyFont="1" applyFill="1" applyBorder="1" applyAlignment="1" applyProtection="1">
      <alignment horizontal="center" vertical="top"/>
      <protection locked="0"/>
    </xf>
    <xf numFmtId="0" fontId="16" fillId="33" borderId="0" xfId="0" applyFont="1" applyFill="1" applyAlignment="1" applyProtection="1">
      <alignment horizontal="center" vertical="top" wrapText="1"/>
      <protection locked="0"/>
    </xf>
    <xf numFmtId="165" fontId="17" fillId="34" borderId="0" xfId="45" applyNumberFormat="1" applyFont="1" applyFill="1" applyProtection="1">
      <protection locked="0"/>
    </xf>
  </cellXfs>
  <cellStyles count="46">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rmal 2" xfId="44" xr:uid="{00000000-0005-0000-0000-000026000000}"/>
    <cellStyle name="Normal 3" xfId="43" xr:uid="{00000000-0005-0000-0000-000027000000}"/>
    <cellStyle name="Note" xfId="15" builtinId="10" customBuiltin="1"/>
    <cellStyle name="Output" xfId="10" builtinId="21" customBuiltin="1"/>
    <cellStyle name="Percent" xfId="45" builtinId="5"/>
    <cellStyle name="Title" xfId="1" builtinId="15" customBuiltin="1"/>
    <cellStyle name="Total" xfId="17" builtinId="25" customBuiltin="1"/>
    <cellStyle name="Warning Text" xfId="14" builtinId="11" customBuiltin="1"/>
  </cellStyles>
  <dxfs count="18">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s>
  <tableStyles count="0" defaultTableStyle="TableStyleMedium2" defaultPivotStyle="PivotStyleLight16"/>
  <colors>
    <mruColors>
      <color rgb="FFDFECF9"/>
      <color rgb="FFF5F9F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openxmlformats.org/officeDocument/2006/relationships/chartUserShapes" Target="../drawings/drawing2.xml"/><Relationship Id="rId1" Type="http://schemas.openxmlformats.org/officeDocument/2006/relationships/themeOverride" Target="../theme/themeOverride1.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2" Type="http://schemas.openxmlformats.org/officeDocument/2006/relationships/chartUserShapes" Target="../drawings/drawing5.xml"/><Relationship Id="rId1" Type="http://schemas.openxmlformats.org/officeDocument/2006/relationships/themeOverride" Target="../theme/themeOverride2.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8.3556862745098034E-2"/>
          <c:y val="0.23529411764705882"/>
          <c:w val="0.89404869281045751"/>
          <c:h val="0.51003562893336629"/>
        </c:manualLayout>
      </c:layout>
      <c:lineChart>
        <c:grouping val="standard"/>
        <c:varyColors val="0"/>
        <c:ser>
          <c:idx val="1"/>
          <c:order val="0"/>
          <c:tx>
            <c:strRef>
              <c:f>'Māori vs Non-Māori'!$BI$33</c:f>
              <c:strCache>
                <c:ptCount val="1"/>
                <c:pt idx="0">
                  <c:v>Māori</c:v>
                </c:pt>
              </c:strCache>
            </c:strRef>
          </c:tx>
          <c:spPr>
            <a:ln w="28575" cap="rnd">
              <a:solidFill>
                <a:srgbClr val="0070C0"/>
              </a:solidFill>
              <a:round/>
            </a:ln>
            <a:effectLst/>
          </c:spPr>
          <c:marker>
            <c:symbol val="square"/>
            <c:size val="7"/>
            <c:spPr>
              <a:solidFill>
                <a:srgbClr val="0070C0"/>
              </a:solidFill>
              <a:ln>
                <a:solidFill>
                  <a:srgbClr val="0070C0"/>
                </a:solidFill>
              </a:ln>
            </c:spPr>
          </c:marker>
          <c:errBars>
            <c:errDir val="y"/>
            <c:errBarType val="both"/>
            <c:errValType val="cust"/>
            <c:noEndCap val="0"/>
            <c:plus>
              <c:numRef>
                <c:f>'Māori vs Non-Māori'!$BN$36:$BN$54</c:f>
                <c:numCache>
                  <c:formatCode>General</c:formatCode>
                  <c:ptCount val="19"/>
                  <c:pt idx="0">
                    <c:v>18.599999999999909</c:v>
                  </c:pt>
                  <c:pt idx="1">
                    <c:v>18.599999999999909</c:v>
                  </c:pt>
                  <c:pt idx="2">
                    <c:v>18.700000000000045</c:v>
                  </c:pt>
                  <c:pt idx="3">
                    <c:v>18.699999999999818</c:v>
                  </c:pt>
                  <c:pt idx="4">
                    <c:v>18.900000000000091</c:v>
                  </c:pt>
                  <c:pt idx="5">
                    <c:v>18.800000000000182</c:v>
                  </c:pt>
                  <c:pt idx="6">
                    <c:v>18.5</c:v>
                  </c:pt>
                  <c:pt idx="7">
                    <c:v>18.399999999999864</c:v>
                  </c:pt>
                  <c:pt idx="8">
                    <c:v>18.400000000000091</c:v>
                  </c:pt>
                  <c:pt idx="9">
                    <c:v>18.400000000000091</c:v>
                  </c:pt>
                  <c:pt idx="10">
                    <c:v>18.200000000000045</c:v>
                  </c:pt>
                  <c:pt idx="11">
                    <c:v>17.899999999999864</c:v>
                  </c:pt>
                  <c:pt idx="12">
                    <c:v>17.599999999999909</c:v>
                  </c:pt>
                  <c:pt idx="13">
                    <c:v>17.200000000000045</c:v>
                  </c:pt>
                  <c:pt idx="14">
                    <c:v>17</c:v>
                  </c:pt>
                  <c:pt idx="15">
                    <c:v>16.799999999999955</c:v>
                  </c:pt>
                  <c:pt idx="16">
                    <c:v>16.5</c:v>
                  </c:pt>
                  <c:pt idx="17">
                    <c:v>16.5</c:v>
                  </c:pt>
                  <c:pt idx="18">
                    <c:v>16.400000000000091</c:v>
                  </c:pt>
                </c:numCache>
              </c:numRef>
            </c:plus>
            <c:minus>
              <c:numRef>
                <c:f>'Māori vs Non-Māori'!$BM$36:$BM$54</c:f>
                <c:numCache>
                  <c:formatCode>General</c:formatCode>
                  <c:ptCount val="19"/>
                  <c:pt idx="0">
                    <c:v>18.400000000000091</c:v>
                  </c:pt>
                  <c:pt idx="1">
                    <c:v>18.400000000000091</c:v>
                  </c:pt>
                  <c:pt idx="2">
                    <c:v>18.5</c:v>
                  </c:pt>
                  <c:pt idx="3">
                    <c:v>18.600000000000136</c:v>
                  </c:pt>
                  <c:pt idx="4">
                    <c:v>18.599999999999909</c:v>
                  </c:pt>
                  <c:pt idx="5">
                    <c:v>18.5</c:v>
                  </c:pt>
                  <c:pt idx="6">
                    <c:v>18.299999999999955</c:v>
                  </c:pt>
                  <c:pt idx="7">
                    <c:v>18.300000000000182</c:v>
                  </c:pt>
                  <c:pt idx="8">
                    <c:v>18.299999999999955</c:v>
                  </c:pt>
                  <c:pt idx="9">
                    <c:v>18.399999999999864</c:v>
                  </c:pt>
                  <c:pt idx="10">
                    <c:v>18.100000000000136</c:v>
                  </c:pt>
                  <c:pt idx="11">
                    <c:v>17.700000000000045</c:v>
                  </c:pt>
                  <c:pt idx="12">
                    <c:v>17.299999999999955</c:v>
                  </c:pt>
                  <c:pt idx="13">
                    <c:v>17.099999999999909</c:v>
                  </c:pt>
                  <c:pt idx="14">
                    <c:v>16.799999999999955</c:v>
                  </c:pt>
                  <c:pt idx="15">
                    <c:v>16.700000000000045</c:v>
                  </c:pt>
                  <c:pt idx="16">
                    <c:v>16.299999999999955</c:v>
                  </c:pt>
                  <c:pt idx="17">
                    <c:v>16.299999999999955</c:v>
                  </c:pt>
                  <c:pt idx="18">
                    <c:v>16.299999999999955</c:v>
                  </c:pt>
                </c:numCache>
              </c:numRef>
            </c:minus>
            <c:spPr>
              <a:ln w="12700">
                <a:solidFill>
                  <a:srgbClr val="0070C0"/>
                </a:solidFill>
              </a:ln>
            </c:spPr>
          </c:errBars>
          <c:cat>
            <c:strRef>
              <c:f>'Māori vs Non-Māori'!$BH$36:$BH$54</c:f>
              <c:strCache>
                <c:ptCount val="19"/>
                <c:pt idx="0">
                  <c:v>1996-98</c:v>
                </c:pt>
                <c:pt idx="1">
                  <c:v>1997-99</c:v>
                </c:pt>
                <c:pt idx="2">
                  <c:v>1998-00</c:v>
                </c:pt>
                <c:pt idx="3">
                  <c:v>1999-01</c:v>
                </c:pt>
                <c:pt idx="4">
                  <c:v>2000-02</c:v>
                </c:pt>
                <c:pt idx="5">
                  <c:v>2001-03</c:v>
                </c:pt>
                <c:pt idx="6">
                  <c:v>2002-04</c:v>
                </c:pt>
                <c:pt idx="7">
                  <c:v>2003-05</c:v>
                </c:pt>
                <c:pt idx="8">
                  <c:v>2004-06</c:v>
                </c:pt>
                <c:pt idx="9">
                  <c:v>2005-07</c:v>
                </c:pt>
                <c:pt idx="10">
                  <c:v>2006-08</c:v>
                </c:pt>
                <c:pt idx="11">
                  <c:v>2007-09</c:v>
                </c:pt>
                <c:pt idx="12">
                  <c:v>2008-10</c:v>
                </c:pt>
                <c:pt idx="13">
                  <c:v>2009-11</c:v>
                </c:pt>
                <c:pt idx="14">
                  <c:v>2010-12</c:v>
                </c:pt>
                <c:pt idx="15">
                  <c:v>2011-13</c:v>
                </c:pt>
                <c:pt idx="16">
                  <c:v>2012-14</c:v>
                </c:pt>
                <c:pt idx="17">
                  <c:v>2013-15</c:v>
                </c:pt>
                <c:pt idx="18">
                  <c:v>2014-16</c:v>
                </c:pt>
              </c:strCache>
            </c:strRef>
          </c:cat>
          <c:val>
            <c:numRef>
              <c:f>'Māori vs Non-Māori'!$BI$36:$BI$54</c:f>
              <c:numCache>
                <c:formatCode>General</c:formatCode>
                <c:ptCount val="19"/>
                <c:pt idx="0">
                  <c:v>1455.5</c:v>
                </c:pt>
                <c:pt idx="1">
                  <c:v>1480</c:v>
                </c:pt>
                <c:pt idx="2">
                  <c:v>1519.7</c:v>
                </c:pt>
                <c:pt idx="3">
                  <c:v>1557.4</c:v>
                </c:pt>
                <c:pt idx="4">
                  <c:v>1598.1</c:v>
                </c:pt>
                <c:pt idx="5">
                  <c:v>1607.6</c:v>
                </c:pt>
                <c:pt idx="6">
                  <c:v>1583.5</c:v>
                </c:pt>
                <c:pt idx="7">
                  <c:v>1591.9</c:v>
                </c:pt>
                <c:pt idx="8">
                  <c:v>1621.6</c:v>
                </c:pt>
                <c:pt idx="9">
                  <c:v>1649.6</c:v>
                </c:pt>
                <c:pt idx="10">
                  <c:v>1637.7</c:v>
                </c:pt>
                <c:pt idx="11">
                  <c:v>1592.9</c:v>
                </c:pt>
                <c:pt idx="12">
                  <c:v>1567</c:v>
                </c:pt>
                <c:pt idx="13">
                  <c:v>1548.3</c:v>
                </c:pt>
                <c:pt idx="14">
                  <c:v>1535.8</c:v>
                </c:pt>
                <c:pt idx="15">
                  <c:v>1524.5</c:v>
                </c:pt>
                <c:pt idx="16">
                  <c:v>1499.1</c:v>
                </c:pt>
                <c:pt idx="17">
                  <c:v>1515.2</c:v>
                </c:pt>
                <c:pt idx="18">
                  <c:v>1534.6</c:v>
                </c:pt>
              </c:numCache>
            </c:numRef>
          </c:val>
          <c:smooth val="0"/>
          <c:extLst>
            <c:ext xmlns:c16="http://schemas.microsoft.com/office/drawing/2014/chart" uri="{C3380CC4-5D6E-409C-BE32-E72D297353CC}">
              <c16:uniqueId val="{00000000-02E9-4F41-B733-C4F803B4DD5C}"/>
            </c:ext>
          </c:extLst>
        </c:ser>
        <c:ser>
          <c:idx val="2"/>
          <c:order val="1"/>
          <c:tx>
            <c:strRef>
              <c:f>'Māori vs Non-Māori'!$BJ$33</c:f>
              <c:strCache>
                <c:ptCount val="1"/>
                <c:pt idx="0">
                  <c:v>Non-Māori</c:v>
                </c:pt>
              </c:strCache>
            </c:strRef>
          </c:tx>
          <c:spPr>
            <a:ln w="22225" cap="rnd">
              <a:solidFill>
                <a:sysClr val="window" lastClr="FFFFFF">
                  <a:lumMod val="65000"/>
                </a:sysClr>
              </a:solidFill>
              <a:round/>
            </a:ln>
            <a:effectLst/>
          </c:spPr>
          <c:marker>
            <c:symbol val="square"/>
            <c:size val="5"/>
            <c:spPr>
              <a:ln>
                <a:solidFill>
                  <a:sysClr val="window" lastClr="FFFFFF">
                    <a:lumMod val="65000"/>
                  </a:sysClr>
                </a:solidFill>
              </a:ln>
            </c:spPr>
          </c:marker>
          <c:errBars>
            <c:errDir val="y"/>
            <c:errBarType val="both"/>
            <c:errValType val="cust"/>
            <c:noEndCap val="0"/>
            <c:plus>
              <c:numRef>
                <c:f>'Māori vs Non-Māori'!$BQ$36:$BQ$54</c:f>
                <c:numCache>
                  <c:formatCode>General</c:formatCode>
                  <c:ptCount val="19"/>
                  <c:pt idx="0">
                    <c:v>7.2000000000000455</c:v>
                  </c:pt>
                  <c:pt idx="1">
                    <c:v>7</c:v>
                  </c:pt>
                  <c:pt idx="2">
                    <c:v>6.9000000000000909</c:v>
                  </c:pt>
                  <c:pt idx="3">
                    <c:v>6.7999999999999545</c:v>
                  </c:pt>
                  <c:pt idx="4">
                    <c:v>6.7999999999999545</c:v>
                  </c:pt>
                  <c:pt idx="5">
                    <c:v>6.7000000000000455</c:v>
                  </c:pt>
                  <c:pt idx="6">
                    <c:v>6.5</c:v>
                  </c:pt>
                  <c:pt idx="7">
                    <c:v>6.2999999999999545</c:v>
                  </c:pt>
                  <c:pt idx="8">
                    <c:v>6.2000000000000455</c:v>
                  </c:pt>
                  <c:pt idx="9">
                    <c:v>6.2000000000000455</c:v>
                  </c:pt>
                  <c:pt idx="10">
                    <c:v>6.0999999999999091</c:v>
                  </c:pt>
                  <c:pt idx="11">
                    <c:v>6</c:v>
                  </c:pt>
                  <c:pt idx="12">
                    <c:v>5.8999999999998636</c:v>
                  </c:pt>
                  <c:pt idx="13">
                    <c:v>5.7999999999999545</c:v>
                  </c:pt>
                  <c:pt idx="14">
                    <c:v>5.5999999999999091</c:v>
                  </c:pt>
                  <c:pt idx="15">
                    <c:v>5.5999999999999091</c:v>
                  </c:pt>
                  <c:pt idx="16">
                    <c:v>5.4000000000000909</c:v>
                  </c:pt>
                  <c:pt idx="17">
                    <c:v>5.4000000000000909</c:v>
                  </c:pt>
                  <c:pt idx="18">
                    <c:v>5.4000000000000909</c:v>
                  </c:pt>
                </c:numCache>
              </c:numRef>
            </c:plus>
            <c:minus>
              <c:numRef>
                <c:f>'Māori vs Non-Māori'!$BP$36:$BP$54</c:f>
                <c:numCache>
                  <c:formatCode>General</c:formatCode>
                  <c:ptCount val="19"/>
                  <c:pt idx="0">
                    <c:v>8.2999999999999545</c:v>
                  </c:pt>
                  <c:pt idx="1">
                    <c:v>8.2000000000000455</c:v>
                  </c:pt>
                  <c:pt idx="2">
                    <c:v>8.2000000000000455</c:v>
                  </c:pt>
                  <c:pt idx="3">
                    <c:v>8.2000000000000455</c:v>
                  </c:pt>
                  <c:pt idx="4">
                    <c:v>8.2000000000000455</c:v>
                  </c:pt>
                  <c:pt idx="5">
                    <c:v>8.2000000000000455</c:v>
                  </c:pt>
                  <c:pt idx="6">
                    <c:v>8.1000000000001364</c:v>
                  </c:pt>
                  <c:pt idx="7">
                    <c:v>8</c:v>
                  </c:pt>
                  <c:pt idx="8">
                    <c:v>8</c:v>
                  </c:pt>
                  <c:pt idx="9">
                    <c:v>8.0999999999999091</c:v>
                  </c:pt>
                  <c:pt idx="10">
                    <c:v>8</c:v>
                  </c:pt>
                  <c:pt idx="11">
                    <c:v>7.8999999999998636</c:v>
                  </c:pt>
                  <c:pt idx="12">
                    <c:v>7.8000000000001819</c:v>
                  </c:pt>
                  <c:pt idx="13">
                    <c:v>7.5999999999999091</c:v>
                  </c:pt>
                  <c:pt idx="14">
                    <c:v>7.6000000000001364</c:v>
                  </c:pt>
                  <c:pt idx="15">
                    <c:v>7.4000000000000909</c:v>
                  </c:pt>
                  <c:pt idx="16">
                    <c:v>7.5</c:v>
                  </c:pt>
                  <c:pt idx="17">
                    <c:v>7.5</c:v>
                  </c:pt>
                  <c:pt idx="18">
                    <c:v>7.5999999999999091</c:v>
                  </c:pt>
                </c:numCache>
              </c:numRef>
            </c:minus>
            <c:spPr>
              <a:ln>
                <a:solidFill>
                  <a:sysClr val="window" lastClr="FFFFFF">
                    <a:lumMod val="65000"/>
                  </a:sysClr>
                </a:solidFill>
              </a:ln>
            </c:spPr>
          </c:errBars>
          <c:cat>
            <c:strRef>
              <c:f>'Māori vs Non-Māori'!$BH$36:$BH$54</c:f>
              <c:strCache>
                <c:ptCount val="19"/>
                <c:pt idx="0">
                  <c:v>1996-98</c:v>
                </c:pt>
                <c:pt idx="1">
                  <c:v>1997-99</c:v>
                </c:pt>
                <c:pt idx="2">
                  <c:v>1998-00</c:v>
                </c:pt>
                <c:pt idx="3">
                  <c:v>1999-01</c:v>
                </c:pt>
                <c:pt idx="4">
                  <c:v>2000-02</c:v>
                </c:pt>
                <c:pt idx="5">
                  <c:v>2001-03</c:v>
                </c:pt>
                <c:pt idx="6">
                  <c:v>2002-04</c:v>
                </c:pt>
                <c:pt idx="7">
                  <c:v>2003-05</c:v>
                </c:pt>
                <c:pt idx="8">
                  <c:v>2004-06</c:v>
                </c:pt>
                <c:pt idx="9">
                  <c:v>2005-07</c:v>
                </c:pt>
                <c:pt idx="10">
                  <c:v>2006-08</c:v>
                </c:pt>
                <c:pt idx="11">
                  <c:v>2007-09</c:v>
                </c:pt>
                <c:pt idx="12">
                  <c:v>2008-10</c:v>
                </c:pt>
                <c:pt idx="13">
                  <c:v>2009-11</c:v>
                </c:pt>
                <c:pt idx="14">
                  <c:v>2010-12</c:v>
                </c:pt>
                <c:pt idx="15">
                  <c:v>2011-13</c:v>
                </c:pt>
                <c:pt idx="16">
                  <c:v>2012-14</c:v>
                </c:pt>
                <c:pt idx="17">
                  <c:v>2013-15</c:v>
                </c:pt>
                <c:pt idx="18">
                  <c:v>2014-16</c:v>
                </c:pt>
              </c:strCache>
            </c:strRef>
          </c:cat>
          <c:val>
            <c:numRef>
              <c:f>'Māori vs Non-Māori'!$BJ$36:$BJ$54</c:f>
              <c:numCache>
                <c:formatCode>General</c:formatCode>
                <c:ptCount val="19"/>
                <c:pt idx="0">
                  <c:v>1383.8</c:v>
                </c:pt>
                <c:pt idx="1">
                  <c:v>1369.7</c:v>
                </c:pt>
                <c:pt idx="2">
                  <c:v>1366</c:v>
                </c:pt>
                <c:pt idx="3">
                  <c:v>1367.7</c:v>
                </c:pt>
                <c:pt idx="4">
                  <c:v>1375</c:v>
                </c:pt>
                <c:pt idx="5">
                  <c:v>1365</c:v>
                </c:pt>
                <c:pt idx="6">
                  <c:v>1343.7</c:v>
                </c:pt>
                <c:pt idx="7">
                  <c:v>1333.4</c:v>
                </c:pt>
                <c:pt idx="8">
                  <c:v>1331.8</c:v>
                </c:pt>
                <c:pt idx="9">
                  <c:v>1339.1</c:v>
                </c:pt>
                <c:pt idx="10">
                  <c:v>1328.2</c:v>
                </c:pt>
                <c:pt idx="11">
                  <c:v>1312.3</c:v>
                </c:pt>
                <c:pt idx="12">
                  <c:v>1291.4000000000001</c:v>
                </c:pt>
                <c:pt idx="13">
                  <c:v>1270.5</c:v>
                </c:pt>
                <c:pt idx="14">
                  <c:v>1255.4000000000001</c:v>
                </c:pt>
                <c:pt idx="15">
                  <c:v>1242.5</c:v>
                </c:pt>
                <c:pt idx="16">
                  <c:v>1243.5</c:v>
                </c:pt>
                <c:pt idx="17">
                  <c:v>1249.5</c:v>
                </c:pt>
                <c:pt idx="18">
                  <c:v>1256.5999999999999</c:v>
                </c:pt>
              </c:numCache>
            </c:numRef>
          </c:val>
          <c:smooth val="0"/>
          <c:extLst>
            <c:ext xmlns:c16="http://schemas.microsoft.com/office/drawing/2014/chart" uri="{C3380CC4-5D6E-409C-BE32-E72D297353CC}">
              <c16:uniqueId val="{00000001-02E9-4F41-B733-C4F803B4DD5C}"/>
            </c:ext>
          </c:extLst>
        </c:ser>
        <c:ser>
          <c:idx val="0"/>
          <c:order val="2"/>
          <c:tx>
            <c:v>Ghost</c:v>
          </c:tx>
          <c:spPr>
            <a:ln w="28575" cap="rnd">
              <a:noFill/>
              <a:round/>
            </a:ln>
            <a:effectLst/>
          </c:spPr>
          <c:marker>
            <c:symbol val="none"/>
          </c:marker>
          <c:cat>
            <c:strRef>
              <c:f>'Māori vs Non-Māori'!$BH$36:$BH$54</c:f>
              <c:strCache>
                <c:ptCount val="19"/>
                <c:pt idx="0">
                  <c:v>1996-98</c:v>
                </c:pt>
                <c:pt idx="1">
                  <c:v>1997-99</c:v>
                </c:pt>
                <c:pt idx="2">
                  <c:v>1998-00</c:v>
                </c:pt>
                <c:pt idx="3">
                  <c:v>1999-01</c:v>
                </c:pt>
                <c:pt idx="4">
                  <c:v>2000-02</c:v>
                </c:pt>
                <c:pt idx="5">
                  <c:v>2001-03</c:v>
                </c:pt>
                <c:pt idx="6">
                  <c:v>2002-04</c:v>
                </c:pt>
                <c:pt idx="7">
                  <c:v>2003-05</c:v>
                </c:pt>
                <c:pt idx="8">
                  <c:v>2004-06</c:v>
                </c:pt>
                <c:pt idx="9">
                  <c:v>2005-07</c:v>
                </c:pt>
                <c:pt idx="10">
                  <c:v>2006-08</c:v>
                </c:pt>
                <c:pt idx="11">
                  <c:v>2007-09</c:v>
                </c:pt>
                <c:pt idx="12">
                  <c:v>2008-10</c:v>
                </c:pt>
                <c:pt idx="13">
                  <c:v>2009-11</c:v>
                </c:pt>
                <c:pt idx="14">
                  <c:v>2010-12</c:v>
                </c:pt>
                <c:pt idx="15">
                  <c:v>2011-13</c:v>
                </c:pt>
                <c:pt idx="16">
                  <c:v>2012-14</c:v>
                </c:pt>
                <c:pt idx="17">
                  <c:v>2013-15</c:v>
                </c:pt>
                <c:pt idx="18">
                  <c:v>2014-16</c:v>
                </c:pt>
              </c:strCache>
            </c:strRef>
          </c:cat>
          <c:val>
            <c:numRef>
              <c:f>'Māori vs Non-Māori'!$BK$35:$BK$36</c:f>
              <c:numCache>
                <c:formatCode>General</c:formatCode>
                <c:ptCount val="2"/>
                <c:pt idx="0">
                  <c:v>2175.9</c:v>
                </c:pt>
                <c:pt idx="1">
                  <c:v>907.3</c:v>
                </c:pt>
              </c:numCache>
            </c:numRef>
          </c:val>
          <c:smooth val="0"/>
          <c:extLst>
            <c:ext xmlns:c16="http://schemas.microsoft.com/office/drawing/2014/chart" uri="{C3380CC4-5D6E-409C-BE32-E72D297353CC}">
              <c16:uniqueId val="{00000002-02E9-4F41-B733-C4F803B4DD5C}"/>
            </c:ext>
          </c:extLst>
        </c:ser>
        <c:dLbls>
          <c:showLegendKey val="0"/>
          <c:showVal val="0"/>
          <c:showCatName val="0"/>
          <c:showSerName val="0"/>
          <c:showPercent val="0"/>
          <c:showBubbleSize val="0"/>
        </c:dLbls>
        <c:marker val="1"/>
        <c:smooth val="0"/>
        <c:axId val="310213432"/>
        <c:axId val="310210296"/>
      </c:lineChart>
      <c:catAx>
        <c:axId val="310213432"/>
        <c:scaling>
          <c:orientation val="minMax"/>
        </c:scaling>
        <c:delete val="0"/>
        <c:axPos val="b"/>
        <c:numFmt formatCode="General" sourceLinked="1"/>
        <c:majorTickMark val="none"/>
        <c:minorTickMark val="none"/>
        <c:tickLblPos val="nextTo"/>
        <c:spPr>
          <a:noFill/>
          <a:ln w="9525" cap="flat" cmpd="sng" algn="ctr">
            <a:solidFill>
              <a:sysClr val="window" lastClr="FFFFFF">
                <a:lumMod val="50000"/>
              </a:sysClr>
            </a:solidFill>
            <a:round/>
          </a:ln>
          <a:effectLst/>
        </c:spPr>
        <c:txPr>
          <a:bodyPr rot="-60000000" spcFirstLastPara="1" vertOverflow="ellipsis" vert="horz" wrap="square" anchor="ctr" anchorCtr="1"/>
          <a:lstStyle/>
          <a:p>
            <a:pPr algn="ctr">
              <a:defRPr lang="en-NZ"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310210296"/>
        <c:crosses val="autoZero"/>
        <c:auto val="1"/>
        <c:lblAlgn val="ctr"/>
        <c:lblOffset val="100"/>
        <c:noMultiLvlLbl val="0"/>
      </c:catAx>
      <c:valAx>
        <c:axId val="310210296"/>
        <c:scaling>
          <c:orientation val="minMax"/>
        </c:scaling>
        <c:delete val="0"/>
        <c:axPos val="l"/>
        <c:numFmt formatCode="General" sourceLinked="1"/>
        <c:majorTickMark val="out"/>
        <c:minorTickMark val="none"/>
        <c:tickLblPos val="nextTo"/>
        <c:spPr>
          <a:noFill/>
          <a:ln>
            <a:solidFill>
              <a:sysClr val="window" lastClr="FFFFFF">
                <a:lumMod val="50000"/>
              </a:sysClr>
            </a:solidFill>
          </a:ln>
          <a:effectLst/>
        </c:spPr>
        <c:txPr>
          <a:bodyPr rot="-60000000" spcFirstLastPara="1" vertOverflow="ellipsis" vert="horz" wrap="square" anchor="ctr" anchorCtr="1"/>
          <a:lstStyle/>
          <a:p>
            <a:pPr algn="ctr">
              <a:defRPr lang="en-NZ"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310213432"/>
        <c:crosses val="autoZero"/>
        <c:crossBetween val="between"/>
      </c:valAx>
      <c:spPr>
        <a:noFill/>
        <a:ln>
          <a:noFill/>
        </a:ln>
        <a:effectLst/>
      </c:spPr>
    </c:plotArea>
    <c:legend>
      <c:legendPos val="b"/>
      <c:legendEntry>
        <c:idx val="2"/>
        <c:delete val="1"/>
      </c:legendEntry>
      <c:layout>
        <c:manualLayout>
          <c:xMode val="edge"/>
          <c:yMode val="edge"/>
          <c:x val="0.81480359477124165"/>
          <c:y val="9.0685811332406996E-2"/>
          <c:w val="0.17274542483660127"/>
          <c:h val="0.13313540219237302"/>
        </c:manualLayout>
      </c:layout>
      <c:overlay val="0"/>
      <c:spPr>
        <a:noFill/>
        <a:ln>
          <a:noFill/>
        </a:ln>
        <a:effectLst/>
      </c:spPr>
      <c:txPr>
        <a:bodyPr rot="0" spcFirstLastPara="1" vertOverflow="ellipsis" vert="horz" wrap="square" anchor="ctr" anchorCtr="1"/>
        <a:lstStyle/>
        <a:p>
          <a:pPr>
            <a:defRPr lang="en-NZ"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2"/>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3556862745098034E-2"/>
          <c:y val="0.23958302469135798"/>
          <c:w val="0.89973709150326797"/>
          <c:h val="0.50215202481916865"/>
        </c:manualLayout>
      </c:layout>
      <c:lineChart>
        <c:grouping val="standard"/>
        <c:varyColors val="0"/>
        <c:ser>
          <c:idx val="0"/>
          <c:order val="0"/>
          <c:tx>
            <c:strRef>
              <c:f>'Māori vs Non-Māori'!$BV$33</c:f>
              <c:strCache>
                <c:ptCount val="1"/>
                <c:pt idx="0">
                  <c:v>Māori vs Non-Māori</c:v>
                </c:pt>
              </c:strCache>
            </c:strRef>
          </c:tx>
          <c:spPr>
            <a:ln w="28575" cap="rnd">
              <a:solidFill>
                <a:srgbClr val="FFC000"/>
              </a:solidFill>
              <a:round/>
            </a:ln>
            <a:effectLst/>
          </c:spPr>
          <c:marker>
            <c:symbol val="circle"/>
            <c:size val="5"/>
            <c:spPr>
              <a:solidFill>
                <a:srgbClr val="FFC000"/>
              </a:solidFill>
              <a:ln>
                <a:solidFill>
                  <a:srgbClr val="FFC000"/>
                </a:solidFill>
              </a:ln>
            </c:spPr>
          </c:marker>
          <c:dPt>
            <c:idx val="19"/>
            <c:bubble3D val="0"/>
            <c:extLst>
              <c:ext xmlns:c16="http://schemas.microsoft.com/office/drawing/2014/chart" uri="{C3380CC4-5D6E-409C-BE32-E72D297353CC}">
                <c16:uniqueId val="{00000000-AF45-4FB7-93D7-0D426C6BA04B}"/>
              </c:ext>
            </c:extLst>
          </c:dPt>
          <c:errBars>
            <c:errDir val="y"/>
            <c:errBarType val="both"/>
            <c:errValType val="cust"/>
            <c:noEndCap val="0"/>
            <c:plus>
              <c:numRef>
                <c:f>'Māori vs Non-Māori'!$CA$36:$CA$54</c:f>
                <c:numCache>
                  <c:formatCode>General</c:formatCode>
                  <c:ptCount val="19"/>
                  <c:pt idx="0">
                    <c:v>2.0000000000000018E-2</c:v>
                  </c:pt>
                  <c:pt idx="1">
                    <c:v>2.0000000000000018E-2</c:v>
                  </c:pt>
                  <c:pt idx="2">
                    <c:v>1.9999999999999796E-2</c:v>
                  </c:pt>
                  <c:pt idx="3">
                    <c:v>1.0000000000000009E-2</c:v>
                  </c:pt>
                  <c:pt idx="4">
                    <c:v>2.0000000000000018E-2</c:v>
                  </c:pt>
                  <c:pt idx="5">
                    <c:v>1.0000000000000009E-2</c:v>
                  </c:pt>
                  <c:pt idx="6">
                    <c:v>1.0000000000000009E-2</c:v>
                  </c:pt>
                  <c:pt idx="7">
                    <c:v>2.0000000000000018E-2</c:v>
                  </c:pt>
                  <c:pt idx="8">
                    <c:v>1.0000000000000009E-2</c:v>
                  </c:pt>
                  <c:pt idx="9">
                    <c:v>2.0000000000000018E-2</c:v>
                  </c:pt>
                  <c:pt idx="10">
                    <c:v>2.0000000000000018E-2</c:v>
                  </c:pt>
                  <c:pt idx="11">
                    <c:v>2.0000000000000018E-2</c:v>
                  </c:pt>
                  <c:pt idx="12">
                    <c:v>2.0000000000000018E-2</c:v>
                  </c:pt>
                  <c:pt idx="13">
                    <c:v>1.0000000000000009E-2</c:v>
                  </c:pt>
                  <c:pt idx="14">
                    <c:v>2.0000000000000018E-2</c:v>
                  </c:pt>
                  <c:pt idx="15">
                    <c:v>1.0000000000000009E-2</c:v>
                  </c:pt>
                  <c:pt idx="16">
                    <c:v>1.0000000000000009E-2</c:v>
                  </c:pt>
                  <c:pt idx="17">
                    <c:v>2.0000000000000018E-2</c:v>
                  </c:pt>
                  <c:pt idx="18">
                    <c:v>2.0000000000000018E-2</c:v>
                  </c:pt>
                </c:numCache>
              </c:numRef>
            </c:plus>
            <c:minus>
              <c:numRef>
                <c:f>'Māori vs Non-Māori'!$BZ$36:$BZ$54</c:f>
                <c:numCache>
                  <c:formatCode>General</c:formatCode>
                  <c:ptCount val="19"/>
                  <c:pt idx="0">
                    <c:v>1.0000000000000009E-2</c:v>
                  </c:pt>
                  <c:pt idx="1">
                    <c:v>1.0000000000000009E-2</c:v>
                  </c:pt>
                  <c:pt idx="2">
                    <c:v>1.0000000000000009E-2</c:v>
                  </c:pt>
                  <c:pt idx="3">
                    <c:v>1.9999999999999796E-2</c:v>
                  </c:pt>
                  <c:pt idx="4">
                    <c:v>1.0000000000000009E-2</c:v>
                  </c:pt>
                  <c:pt idx="5">
                    <c:v>2.0000000000000018E-2</c:v>
                  </c:pt>
                  <c:pt idx="6">
                    <c:v>2.0000000000000018E-2</c:v>
                  </c:pt>
                  <c:pt idx="7">
                    <c:v>1.0000000000000009E-2</c:v>
                  </c:pt>
                  <c:pt idx="8">
                    <c:v>2.0000000000000018E-2</c:v>
                  </c:pt>
                  <c:pt idx="9">
                    <c:v>1.0000000000000009E-2</c:v>
                  </c:pt>
                  <c:pt idx="10">
                    <c:v>1.0000000000000009E-2</c:v>
                  </c:pt>
                  <c:pt idx="11">
                    <c:v>1.0000000000000009E-2</c:v>
                  </c:pt>
                  <c:pt idx="12">
                    <c:v>1.0000000000000009E-2</c:v>
                  </c:pt>
                  <c:pt idx="13">
                    <c:v>2.0000000000000018E-2</c:v>
                  </c:pt>
                  <c:pt idx="14">
                    <c:v>1.0000000000000009E-2</c:v>
                  </c:pt>
                  <c:pt idx="15">
                    <c:v>2.0000000000000018E-2</c:v>
                  </c:pt>
                  <c:pt idx="16">
                    <c:v>2.0000000000000018E-2</c:v>
                  </c:pt>
                  <c:pt idx="17">
                    <c:v>1.0000000000000009E-2</c:v>
                  </c:pt>
                  <c:pt idx="18">
                    <c:v>1.0000000000000009E-2</c:v>
                  </c:pt>
                </c:numCache>
              </c:numRef>
            </c:minus>
            <c:spPr>
              <a:ln w="12700">
                <a:solidFill>
                  <a:srgbClr val="FFC000"/>
                </a:solidFill>
              </a:ln>
            </c:spPr>
          </c:errBars>
          <c:cat>
            <c:strRef>
              <c:f>'Māori vs Non-Māori'!$BU$36:$BU$54</c:f>
              <c:strCache>
                <c:ptCount val="19"/>
                <c:pt idx="0">
                  <c:v>1996-98</c:v>
                </c:pt>
                <c:pt idx="1">
                  <c:v>1997-99</c:v>
                </c:pt>
                <c:pt idx="2">
                  <c:v>1998-00</c:v>
                </c:pt>
                <c:pt idx="3">
                  <c:v>1999-01</c:v>
                </c:pt>
                <c:pt idx="4">
                  <c:v>2000-02</c:v>
                </c:pt>
                <c:pt idx="5">
                  <c:v>2001-03</c:v>
                </c:pt>
                <c:pt idx="6">
                  <c:v>2002-04</c:v>
                </c:pt>
                <c:pt idx="7">
                  <c:v>2003-05</c:v>
                </c:pt>
                <c:pt idx="8">
                  <c:v>2004-06</c:v>
                </c:pt>
                <c:pt idx="9">
                  <c:v>2005-07</c:v>
                </c:pt>
                <c:pt idx="10">
                  <c:v>2006-08</c:v>
                </c:pt>
                <c:pt idx="11">
                  <c:v>2007-09</c:v>
                </c:pt>
                <c:pt idx="12">
                  <c:v>2008-10</c:v>
                </c:pt>
                <c:pt idx="13">
                  <c:v>2009-11</c:v>
                </c:pt>
                <c:pt idx="14">
                  <c:v>2010-12</c:v>
                </c:pt>
                <c:pt idx="15">
                  <c:v>2011-13</c:v>
                </c:pt>
                <c:pt idx="16">
                  <c:v>2012-14</c:v>
                </c:pt>
                <c:pt idx="17">
                  <c:v>2013-15</c:v>
                </c:pt>
                <c:pt idx="18">
                  <c:v>2014-16</c:v>
                </c:pt>
              </c:strCache>
            </c:strRef>
          </c:cat>
          <c:val>
            <c:numRef>
              <c:f>'Māori vs Non-Māori'!$BV$36:$BV$54</c:f>
              <c:numCache>
                <c:formatCode>0.00</c:formatCode>
                <c:ptCount val="19"/>
                <c:pt idx="0">
                  <c:v>1.05</c:v>
                </c:pt>
                <c:pt idx="1">
                  <c:v>1.08</c:v>
                </c:pt>
                <c:pt idx="2">
                  <c:v>1.1100000000000001</c:v>
                </c:pt>
                <c:pt idx="3">
                  <c:v>1.1399999999999999</c:v>
                </c:pt>
                <c:pt idx="4">
                  <c:v>1.1599999999999999</c:v>
                </c:pt>
                <c:pt idx="5">
                  <c:v>1.18</c:v>
                </c:pt>
                <c:pt idx="6">
                  <c:v>1.18</c:v>
                </c:pt>
                <c:pt idx="7">
                  <c:v>1.19</c:v>
                </c:pt>
                <c:pt idx="8">
                  <c:v>1.22</c:v>
                </c:pt>
                <c:pt idx="9">
                  <c:v>1.23</c:v>
                </c:pt>
                <c:pt idx="10">
                  <c:v>1.23</c:v>
                </c:pt>
                <c:pt idx="11">
                  <c:v>1.21</c:v>
                </c:pt>
                <c:pt idx="12">
                  <c:v>1.21</c:v>
                </c:pt>
                <c:pt idx="13">
                  <c:v>1.22</c:v>
                </c:pt>
                <c:pt idx="14">
                  <c:v>1.22</c:v>
                </c:pt>
                <c:pt idx="15">
                  <c:v>1.23</c:v>
                </c:pt>
                <c:pt idx="16">
                  <c:v>1.21</c:v>
                </c:pt>
                <c:pt idx="17">
                  <c:v>1.21</c:v>
                </c:pt>
                <c:pt idx="18">
                  <c:v>1.22</c:v>
                </c:pt>
              </c:numCache>
            </c:numRef>
          </c:val>
          <c:smooth val="0"/>
          <c:extLst>
            <c:ext xmlns:c16="http://schemas.microsoft.com/office/drawing/2014/chart" uri="{C3380CC4-5D6E-409C-BE32-E72D297353CC}">
              <c16:uniqueId val="{00000001-AF45-4FB7-93D7-0D426C6BA04B}"/>
            </c:ext>
          </c:extLst>
        </c:ser>
        <c:ser>
          <c:idx val="2"/>
          <c:order val="1"/>
          <c:tx>
            <c:v>Ghost</c:v>
          </c:tx>
          <c:spPr>
            <a:ln w="28575" cap="rnd">
              <a:noFill/>
              <a:round/>
            </a:ln>
            <a:effectLst/>
          </c:spPr>
          <c:marker>
            <c:symbol val="none"/>
          </c:marker>
          <c:cat>
            <c:strRef>
              <c:f>'Māori vs Non-Māori'!$BU$36:$BU$54</c:f>
              <c:strCache>
                <c:ptCount val="19"/>
                <c:pt idx="0">
                  <c:v>1996-98</c:v>
                </c:pt>
                <c:pt idx="1">
                  <c:v>1997-99</c:v>
                </c:pt>
                <c:pt idx="2">
                  <c:v>1998-00</c:v>
                </c:pt>
                <c:pt idx="3">
                  <c:v>1999-01</c:v>
                </c:pt>
                <c:pt idx="4">
                  <c:v>2000-02</c:v>
                </c:pt>
                <c:pt idx="5">
                  <c:v>2001-03</c:v>
                </c:pt>
                <c:pt idx="6">
                  <c:v>2002-04</c:v>
                </c:pt>
                <c:pt idx="7">
                  <c:v>2003-05</c:v>
                </c:pt>
                <c:pt idx="8">
                  <c:v>2004-06</c:v>
                </c:pt>
                <c:pt idx="9">
                  <c:v>2005-07</c:v>
                </c:pt>
                <c:pt idx="10">
                  <c:v>2006-08</c:v>
                </c:pt>
                <c:pt idx="11">
                  <c:v>2007-09</c:v>
                </c:pt>
                <c:pt idx="12">
                  <c:v>2008-10</c:v>
                </c:pt>
                <c:pt idx="13">
                  <c:v>2009-11</c:v>
                </c:pt>
                <c:pt idx="14">
                  <c:v>2010-12</c:v>
                </c:pt>
                <c:pt idx="15">
                  <c:v>2011-13</c:v>
                </c:pt>
                <c:pt idx="16">
                  <c:v>2012-14</c:v>
                </c:pt>
                <c:pt idx="17">
                  <c:v>2013-15</c:v>
                </c:pt>
                <c:pt idx="18">
                  <c:v>2014-16</c:v>
                </c:pt>
              </c:strCache>
            </c:strRef>
          </c:cat>
          <c:val>
            <c:numRef>
              <c:f>'Māori vs Non-Māori'!$BX$35:$BX$36</c:f>
              <c:numCache>
                <c:formatCode>0.00</c:formatCode>
                <c:ptCount val="2"/>
                <c:pt idx="0">
                  <c:v>1.27</c:v>
                </c:pt>
                <c:pt idx="1">
                  <c:v>1.05</c:v>
                </c:pt>
              </c:numCache>
            </c:numRef>
          </c:val>
          <c:smooth val="0"/>
          <c:extLst>
            <c:ext xmlns:c16="http://schemas.microsoft.com/office/drawing/2014/chart" uri="{C3380CC4-5D6E-409C-BE32-E72D297353CC}">
              <c16:uniqueId val="{00000002-AF45-4FB7-93D7-0D426C6BA04B}"/>
            </c:ext>
          </c:extLst>
        </c:ser>
        <c:ser>
          <c:idx val="1"/>
          <c:order val="2"/>
          <c:tx>
            <c:strRef>
              <c:f>'Māori vs Non-Māori'!$CC$33</c:f>
              <c:strCache>
                <c:ptCount val="1"/>
                <c:pt idx="0">
                  <c:v>Reference (1.00)</c:v>
                </c:pt>
              </c:strCache>
            </c:strRef>
          </c:tx>
          <c:spPr>
            <a:ln>
              <a:solidFill>
                <a:schemeClr val="tx1"/>
              </a:solidFill>
            </a:ln>
          </c:spPr>
          <c:marker>
            <c:symbol val="none"/>
          </c:marker>
          <c:cat>
            <c:strRef>
              <c:f>'Māori vs Non-Māori'!$BU$36:$BU$54</c:f>
              <c:strCache>
                <c:ptCount val="19"/>
                <c:pt idx="0">
                  <c:v>1996-98</c:v>
                </c:pt>
                <c:pt idx="1">
                  <c:v>1997-99</c:v>
                </c:pt>
                <c:pt idx="2">
                  <c:v>1998-00</c:v>
                </c:pt>
                <c:pt idx="3">
                  <c:v>1999-01</c:v>
                </c:pt>
                <c:pt idx="4">
                  <c:v>2000-02</c:v>
                </c:pt>
                <c:pt idx="5">
                  <c:v>2001-03</c:v>
                </c:pt>
                <c:pt idx="6">
                  <c:v>2002-04</c:v>
                </c:pt>
                <c:pt idx="7">
                  <c:v>2003-05</c:v>
                </c:pt>
                <c:pt idx="8">
                  <c:v>2004-06</c:v>
                </c:pt>
                <c:pt idx="9">
                  <c:v>2005-07</c:v>
                </c:pt>
                <c:pt idx="10">
                  <c:v>2006-08</c:v>
                </c:pt>
                <c:pt idx="11">
                  <c:v>2007-09</c:v>
                </c:pt>
                <c:pt idx="12">
                  <c:v>2008-10</c:v>
                </c:pt>
                <c:pt idx="13">
                  <c:v>2009-11</c:v>
                </c:pt>
                <c:pt idx="14">
                  <c:v>2010-12</c:v>
                </c:pt>
                <c:pt idx="15">
                  <c:v>2011-13</c:v>
                </c:pt>
                <c:pt idx="16">
                  <c:v>2012-14</c:v>
                </c:pt>
                <c:pt idx="17">
                  <c:v>2013-15</c:v>
                </c:pt>
                <c:pt idx="18">
                  <c:v>2014-16</c:v>
                </c:pt>
              </c:strCache>
            </c:strRef>
          </c:cat>
          <c:val>
            <c:numRef>
              <c:f>'Māori vs Non-Māori'!$CC$36:$CC$54</c:f>
              <c:numCache>
                <c:formatCode>General</c:formatCode>
                <c:ptCount val="19"/>
                <c:pt idx="0">
                  <c:v>1</c:v>
                </c:pt>
                <c:pt idx="1">
                  <c:v>1</c:v>
                </c:pt>
                <c:pt idx="2">
                  <c:v>1</c:v>
                </c:pt>
                <c:pt idx="3">
                  <c:v>1</c:v>
                </c:pt>
                <c:pt idx="4">
                  <c:v>1</c:v>
                </c:pt>
                <c:pt idx="5">
                  <c:v>1</c:v>
                </c:pt>
                <c:pt idx="6">
                  <c:v>1</c:v>
                </c:pt>
                <c:pt idx="7">
                  <c:v>1</c:v>
                </c:pt>
                <c:pt idx="8">
                  <c:v>1</c:v>
                </c:pt>
                <c:pt idx="9">
                  <c:v>1</c:v>
                </c:pt>
                <c:pt idx="10">
                  <c:v>1</c:v>
                </c:pt>
                <c:pt idx="11">
                  <c:v>1</c:v>
                </c:pt>
                <c:pt idx="12">
                  <c:v>1</c:v>
                </c:pt>
                <c:pt idx="13">
                  <c:v>1</c:v>
                </c:pt>
                <c:pt idx="14">
                  <c:v>1</c:v>
                </c:pt>
                <c:pt idx="15">
                  <c:v>1</c:v>
                </c:pt>
                <c:pt idx="16">
                  <c:v>1</c:v>
                </c:pt>
                <c:pt idx="17">
                  <c:v>1</c:v>
                </c:pt>
                <c:pt idx="18">
                  <c:v>1</c:v>
                </c:pt>
              </c:numCache>
            </c:numRef>
          </c:val>
          <c:smooth val="0"/>
          <c:extLst>
            <c:ext xmlns:c16="http://schemas.microsoft.com/office/drawing/2014/chart" uri="{C3380CC4-5D6E-409C-BE32-E72D297353CC}">
              <c16:uniqueId val="{00000003-AF45-4FB7-93D7-0D426C6BA04B}"/>
            </c:ext>
          </c:extLst>
        </c:ser>
        <c:dLbls>
          <c:showLegendKey val="0"/>
          <c:showVal val="0"/>
          <c:showCatName val="0"/>
          <c:showSerName val="0"/>
          <c:showPercent val="0"/>
          <c:showBubbleSize val="0"/>
        </c:dLbls>
        <c:marker val="1"/>
        <c:smooth val="0"/>
        <c:axId val="310208728"/>
        <c:axId val="310210688"/>
      </c:lineChart>
      <c:catAx>
        <c:axId val="310208728"/>
        <c:scaling>
          <c:orientation val="minMax"/>
        </c:scaling>
        <c:delete val="0"/>
        <c:axPos val="b"/>
        <c:numFmt formatCode="General" sourceLinked="1"/>
        <c:majorTickMark val="none"/>
        <c:minorTickMark val="none"/>
        <c:tickLblPos val="nextTo"/>
        <c:spPr>
          <a:noFill/>
          <a:ln w="9525" cap="flat" cmpd="sng" algn="ctr">
            <a:solidFill>
              <a:schemeClr val="bg1">
                <a:lumMod val="50000"/>
              </a:schemeClr>
            </a:solidFill>
            <a:round/>
          </a:ln>
          <a:effectLst/>
        </c:spPr>
        <c:txPr>
          <a:bodyPr rot="-27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310210688"/>
        <c:crosses val="autoZero"/>
        <c:auto val="1"/>
        <c:lblAlgn val="ctr"/>
        <c:lblOffset val="100"/>
        <c:tickLblSkip val="1"/>
        <c:noMultiLvlLbl val="0"/>
      </c:catAx>
      <c:valAx>
        <c:axId val="310210688"/>
        <c:scaling>
          <c:orientation val="minMax"/>
        </c:scaling>
        <c:delete val="0"/>
        <c:axPos val="l"/>
        <c:numFmt formatCode="#,##0.00" sourceLinked="0"/>
        <c:majorTickMark val="out"/>
        <c:minorTickMark val="none"/>
        <c:tickLblPos val="nextTo"/>
        <c:spPr>
          <a:noFill/>
          <a:ln>
            <a:solidFill>
              <a:schemeClr val="bg1">
                <a:lumMod val="50000"/>
              </a:schemeClr>
            </a:solidFill>
          </a:ln>
          <a:effectLst/>
        </c:spPr>
        <c:txPr>
          <a:bodyPr rot="-60000000" spcFirstLastPara="1" vertOverflow="ellipsis" vert="horz" wrap="square" anchor="ctr" anchorCtr="1"/>
          <a:lstStyle/>
          <a:p>
            <a:pPr algn="ctr">
              <a:defRPr lang="en-NZ"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310208728"/>
        <c:crosses val="autoZero"/>
        <c:crossBetween val="between"/>
      </c:valAx>
      <c:spPr>
        <a:noFill/>
        <a:ln>
          <a:noFill/>
        </a:ln>
        <a:effectLst/>
      </c:spPr>
    </c:plotArea>
    <c:legend>
      <c:legendPos val="b"/>
      <c:legendEntry>
        <c:idx val="1"/>
        <c:delete val="1"/>
      </c:legendEntry>
      <c:layout>
        <c:manualLayout>
          <c:xMode val="edge"/>
          <c:yMode val="edge"/>
          <c:x val="0.55258761633935793"/>
          <c:y val="0.10373453749315818"/>
          <c:w val="0.44741238366064212"/>
          <c:h val="6.8984196839367878E-2"/>
        </c:manualLayout>
      </c:layout>
      <c:overlay val="0"/>
      <c:spPr>
        <a:noFill/>
        <a:ln>
          <a:noFill/>
        </a:ln>
        <a:effectLst/>
      </c:spPr>
      <c:txPr>
        <a:bodyPr rot="0" spcFirstLastPara="1" vertOverflow="ellipsis" vert="horz" wrap="square" anchor="ctr" anchorCtr="1"/>
        <a:lstStyle/>
        <a:p>
          <a:pPr>
            <a:defRPr lang="en-NZ"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8.3556862745098034E-2"/>
          <c:y val="0.23529411764705882"/>
          <c:w val="0.89404869281045751"/>
          <c:h val="0.39464444578858404"/>
        </c:manualLayout>
      </c:layout>
      <c:lineChart>
        <c:grouping val="standard"/>
        <c:varyColors val="0"/>
        <c:ser>
          <c:idx val="1"/>
          <c:order val="0"/>
          <c:tx>
            <c:strRef>
              <c:f>'Māori vs Non-Māori by sex'!$BI$32</c:f>
              <c:strCache>
                <c:ptCount val="1"/>
                <c:pt idx="0">
                  <c:v>Māori</c:v>
                </c:pt>
              </c:strCache>
            </c:strRef>
          </c:tx>
          <c:spPr>
            <a:ln w="28575" cap="rnd">
              <a:solidFill>
                <a:srgbClr val="0070C0"/>
              </a:solidFill>
              <a:round/>
            </a:ln>
            <a:effectLst/>
          </c:spPr>
          <c:marker>
            <c:symbol val="square"/>
            <c:size val="7"/>
            <c:spPr>
              <a:solidFill>
                <a:srgbClr val="0070C0"/>
              </a:solidFill>
              <a:ln>
                <a:solidFill>
                  <a:srgbClr val="0070C0"/>
                </a:solidFill>
              </a:ln>
            </c:spPr>
          </c:marker>
          <c:dPt>
            <c:idx val="11"/>
            <c:bubble3D val="0"/>
            <c:extLst>
              <c:ext xmlns:c16="http://schemas.microsoft.com/office/drawing/2014/chart" uri="{C3380CC4-5D6E-409C-BE32-E72D297353CC}">
                <c16:uniqueId val="{00000000-C892-4111-A56C-D4C24FEF3C36}"/>
              </c:ext>
            </c:extLst>
          </c:dPt>
          <c:dPt>
            <c:idx val="17"/>
            <c:bubble3D val="0"/>
            <c:extLst>
              <c:ext xmlns:c16="http://schemas.microsoft.com/office/drawing/2014/chart" uri="{C3380CC4-5D6E-409C-BE32-E72D297353CC}">
                <c16:uniqueId val="{00000001-C892-4111-A56C-D4C24FEF3C36}"/>
              </c:ext>
            </c:extLst>
          </c:dPt>
          <c:dPt>
            <c:idx val="19"/>
            <c:bubble3D val="0"/>
            <c:spPr>
              <a:ln w="28575" cap="rnd">
                <a:noFill/>
                <a:round/>
              </a:ln>
              <a:effectLst/>
            </c:spPr>
            <c:extLst>
              <c:ext xmlns:c16="http://schemas.microsoft.com/office/drawing/2014/chart" uri="{C3380CC4-5D6E-409C-BE32-E72D297353CC}">
                <c16:uniqueId val="{00000003-C892-4111-A56C-D4C24FEF3C36}"/>
              </c:ext>
            </c:extLst>
          </c:dPt>
          <c:dPt>
            <c:idx val="24"/>
            <c:bubble3D val="0"/>
            <c:extLst>
              <c:ext xmlns:c16="http://schemas.microsoft.com/office/drawing/2014/chart" uri="{C3380CC4-5D6E-409C-BE32-E72D297353CC}">
                <c16:uniqueId val="{00000004-C892-4111-A56C-D4C24FEF3C36}"/>
              </c:ext>
            </c:extLst>
          </c:dPt>
          <c:errBars>
            <c:errDir val="y"/>
            <c:errBarType val="both"/>
            <c:errValType val="cust"/>
            <c:noEndCap val="0"/>
            <c:plus>
              <c:numRef>
                <c:f>('Māori vs Non-Māori by sex'!$BN$63:$BN$81,'Māori vs Non-Māori by sex'!$BN$87:$BN$105)</c:f>
                <c:numCache>
                  <c:formatCode>General</c:formatCode>
                  <c:ptCount val="38"/>
                  <c:pt idx="0">
                    <c:v>30.199999999999818</c:v>
                  </c:pt>
                  <c:pt idx="1">
                    <c:v>30.299999999999955</c:v>
                  </c:pt>
                  <c:pt idx="2">
                    <c:v>30.399999999999864</c:v>
                  </c:pt>
                  <c:pt idx="3">
                    <c:v>30.700000000000273</c:v>
                  </c:pt>
                  <c:pt idx="4">
                    <c:v>30.900000000000091</c:v>
                  </c:pt>
                  <c:pt idx="5">
                    <c:v>30.699999999999818</c:v>
                  </c:pt>
                  <c:pt idx="6">
                    <c:v>30.400000000000091</c:v>
                  </c:pt>
                  <c:pt idx="7">
                    <c:v>30.300000000000182</c:v>
                  </c:pt>
                  <c:pt idx="8">
                    <c:v>30.5</c:v>
                  </c:pt>
                  <c:pt idx="9">
                    <c:v>30.5</c:v>
                  </c:pt>
                  <c:pt idx="10">
                    <c:v>30</c:v>
                  </c:pt>
                  <c:pt idx="11">
                    <c:v>29.400000000000091</c:v>
                  </c:pt>
                  <c:pt idx="12">
                    <c:v>29</c:v>
                  </c:pt>
                  <c:pt idx="13">
                    <c:v>28.599999999999909</c:v>
                  </c:pt>
                  <c:pt idx="14">
                    <c:v>28.200000000000273</c:v>
                  </c:pt>
                  <c:pt idx="15">
                    <c:v>27.899999999999864</c:v>
                  </c:pt>
                  <c:pt idx="16">
                    <c:v>27.399999999999864</c:v>
                  </c:pt>
                  <c:pt idx="17">
                    <c:v>27.200000000000045</c:v>
                  </c:pt>
                  <c:pt idx="18">
                    <c:v>27</c:v>
                  </c:pt>
                  <c:pt idx="19">
                    <c:v>22.100000000000136</c:v>
                  </c:pt>
                  <c:pt idx="20">
                    <c:v>22</c:v>
                  </c:pt>
                  <c:pt idx="21">
                    <c:v>22.099999999999909</c:v>
                  </c:pt>
                  <c:pt idx="22">
                    <c:v>22.099999999999909</c:v>
                  </c:pt>
                  <c:pt idx="23">
                    <c:v>22.100000000000136</c:v>
                  </c:pt>
                  <c:pt idx="24">
                    <c:v>22</c:v>
                  </c:pt>
                  <c:pt idx="25">
                    <c:v>21.600000000000136</c:v>
                  </c:pt>
                  <c:pt idx="26">
                    <c:v>21.599999999999909</c:v>
                  </c:pt>
                  <c:pt idx="27">
                    <c:v>21.5</c:v>
                  </c:pt>
                  <c:pt idx="28">
                    <c:v>21.600000000000136</c:v>
                  </c:pt>
                  <c:pt idx="29">
                    <c:v>21.400000000000091</c:v>
                  </c:pt>
                  <c:pt idx="30">
                    <c:v>20.900000000000091</c:v>
                  </c:pt>
                  <c:pt idx="31">
                    <c:v>20.400000000000091</c:v>
                  </c:pt>
                  <c:pt idx="32">
                    <c:v>20</c:v>
                  </c:pt>
                  <c:pt idx="33">
                    <c:v>19.799999999999955</c:v>
                  </c:pt>
                  <c:pt idx="34">
                    <c:v>19.599999999999909</c:v>
                  </c:pt>
                  <c:pt idx="35">
                    <c:v>19.299999999999955</c:v>
                  </c:pt>
                  <c:pt idx="36">
                    <c:v>19.200000000000045</c:v>
                  </c:pt>
                  <c:pt idx="37">
                    <c:v>19.300000000000182</c:v>
                  </c:pt>
                </c:numCache>
              </c:numRef>
            </c:plus>
            <c:minus>
              <c:numRef>
                <c:f>('Māori vs Non-Māori by sex'!$BM$63:$BM$81,'Māori vs Non-Māori by sex'!$BM$87:$BM$105)</c:f>
                <c:numCache>
                  <c:formatCode>General</c:formatCode>
                  <c:ptCount val="38"/>
                  <c:pt idx="0">
                    <c:v>29.800000000000182</c:v>
                  </c:pt>
                  <c:pt idx="1">
                    <c:v>30</c:v>
                  </c:pt>
                  <c:pt idx="2">
                    <c:v>30.200000000000045</c:v>
                  </c:pt>
                  <c:pt idx="3">
                    <c:v>30.299999999999955</c:v>
                  </c:pt>
                  <c:pt idx="4">
                    <c:v>30.5</c:v>
                  </c:pt>
                  <c:pt idx="5">
                    <c:v>30.400000000000091</c:v>
                  </c:pt>
                  <c:pt idx="6">
                    <c:v>30.099999999999909</c:v>
                  </c:pt>
                  <c:pt idx="7">
                    <c:v>30</c:v>
                  </c:pt>
                  <c:pt idx="8">
                    <c:v>30.100000000000364</c:v>
                  </c:pt>
                  <c:pt idx="9">
                    <c:v>30.099999999999909</c:v>
                  </c:pt>
                  <c:pt idx="10">
                    <c:v>29.799999999999727</c:v>
                  </c:pt>
                  <c:pt idx="11">
                    <c:v>29.099999999999909</c:v>
                  </c:pt>
                  <c:pt idx="12">
                    <c:v>28.799999999999955</c:v>
                  </c:pt>
                  <c:pt idx="13">
                    <c:v>28.300000000000182</c:v>
                  </c:pt>
                  <c:pt idx="14">
                    <c:v>27.899999999999864</c:v>
                  </c:pt>
                  <c:pt idx="15">
                    <c:v>27.600000000000136</c:v>
                  </c:pt>
                  <c:pt idx="16">
                    <c:v>27</c:v>
                  </c:pt>
                  <c:pt idx="17">
                    <c:v>27</c:v>
                  </c:pt>
                  <c:pt idx="18">
                    <c:v>26.799999999999955</c:v>
                  </c:pt>
                  <c:pt idx="19">
                    <c:v>21.799999999999955</c:v>
                  </c:pt>
                  <c:pt idx="20">
                    <c:v>21.700000000000045</c:v>
                  </c:pt>
                  <c:pt idx="21">
                    <c:v>21.700000000000045</c:v>
                  </c:pt>
                  <c:pt idx="22">
                    <c:v>21.700000000000045</c:v>
                  </c:pt>
                  <c:pt idx="23">
                    <c:v>21.700000000000045</c:v>
                  </c:pt>
                  <c:pt idx="24">
                    <c:v>21.600000000000136</c:v>
                  </c:pt>
                  <c:pt idx="25">
                    <c:v>21.299999999999955</c:v>
                  </c:pt>
                  <c:pt idx="26">
                    <c:v>21.200000000000045</c:v>
                  </c:pt>
                  <c:pt idx="27">
                    <c:v>21.100000000000136</c:v>
                  </c:pt>
                  <c:pt idx="28">
                    <c:v>21.399999999999864</c:v>
                  </c:pt>
                  <c:pt idx="29">
                    <c:v>21.099999999999909</c:v>
                  </c:pt>
                  <c:pt idx="30">
                    <c:v>20.599999999999909</c:v>
                  </c:pt>
                  <c:pt idx="31">
                    <c:v>20.099999999999909</c:v>
                  </c:pt>
                  <c:pt idx="32">
                    <c:v>19.700000000000045</c:v>
                  </c:pt>
                  <c:pt idx="33">
                    <c:v>19.5</c:v>
                  </c:pt>
                  <c:pt idx="34">
                    <c:v>19.200000000000045</c:v>
                  </c:pt>
                  <c:pt idx="35">
                    <c:v>19</c:v>
                  </c:pt>
                  <c:pt idx="36">
                    <c:v>19.100000000000136</c:v>
                  </c:pt>
                  <c:pt idx="37">
                    <c:v>19.199999999999818</c:v>
                  </c:pt>
                </c:numCache>
              </c:numRef>
            </c:minus>
            <c:spPr>
              <a:ln w="12700">
                <a:solidFill>
                  <a:srgbClr val="0070C0"/>
                </a:solidFill>
              </a:ln>
            </c:spPr>
          </c:errBars>
          <c:cat>
            <c:multiLvlStrRef>
              <c:f>('Māori vs Non-Māori by sex'!$BF$63:$BG$81,'Māori vs Non-Māori by sex'!$BF$87:$BG$105)</c:f>
              <c:multiLvlStrCache>
                <c:ptCount val="38"/>
                <c:lvl>
                  <c:pt idx="0">
                    <c:v>1996-98</c:v>
                  </c:pt>
                  <c:pt idx="1">
                    <c:v>1997-99</c:v>
                  </c:pt>
                  <c:pt idx="2">
                    <c:v>1998-00</c:v>
                  </c:pt>
                  <c:pt idx="3">
                    <c:v>1999-01</c:v>
                  </c:pt>
                  <c:pt idx="4">
                    <c:v>2000-02</c:v>
                  </c:pt>
                  <c:pt idx="5">
                    <c:v>2001-03</c:v>
                  </c:pt>
                  <c:pt idx="6">
                    <c:v>2002-04</c:v>
                  </c:pt>
                  <c:pt idx="7">
                    <c:v>2003-05</c:v>
                  </c:pt>
                  <c:pt idx="8">
                    <c:v>2004-06</c:v>
                  </c:pt>
                  <c:pt idx="9">
                    <c:v>2005-07</c:v>
                  </c:pt>
                  <c:pt idx="10">
                    <c:v>2006-08</c:v>
                  </c:pt>
                  <c:pt idx="11">
                    <c:v>2007-09</c:v>
                  </c:pt>
                  <c:pt idx="12">
                    <c:v>2008-10</c:v>
                  </c:pt>
                  <c:pt idx="13">
                    <c:v>2009-11</c:v>
                  </c:pt>
                  <c:pt idx="14">
                    <c:v>2010-12</c:v>
                  </c:pt>
                  <c:pt idx="15">
                    <c:v>2011-13</c:v>
                  </c:pt>
                  <c:pt idx="16">
                    <c:v>2012-14</c:v>
                  </c:pt>
                  <c:pt idx="17">
                    <c:v>2013-15</c:v>
                  </c:pt>
                  <c:pt idx="18">
                    <c:v>2014-16</c:v>
                  </c:pt>
                  <c:pt idx="19">
                    <c:v>1996-98</c:v>
                  </c:pt>
                  <c:pt idx="20">
                    <c:v>1997-99</c:v>
                  </c:pt>
                  <c:pt idx="21">
                    <c:v>1998-00</c:v>
                  </c:pt>
                  <c:pt idx="22">
                    <c:v>1999-01</c:v>
                  </c:pt>
                  <c:pt idx="23">
                    <c:v>2000-02</c:v>
                  </c:pt>
                  <c:pt idx="24">
                    <c:v>2001-03</c:v>
                  </c:pt>
                  <c:pt idx="25">
                    <c:v>2002-04</c:v>
                  </c:pt>
                  <c:pt idx="26">
                    <c:v>2003-05</c:v>
                  </c:pt>
                  <c:pt idx="27">
                    <c:v>2004-06</c:v>
                  </c:pt>
                  <c:pt idx="28">
                    <c:v>2005-07</c:v>
                  </c:pt>
                  <c:pt idx="29">
                    <c:v>2006-08</c:v>
                  </c:pt>
                  <c:pt idx="30">
                    <c:v>2007-09</c:v>
                  </c:pt>
                  <c:pt idx="31">
                    <c:v>2008-10</c:v>
                  </c:pt>
                  <c:pt idx="32">
                    <c:v>2009-11</c:v>
                  </c:pt>
                  <c:pt idx="33">
                    <c:v>2010-12</c:v>
                  </c:pt>
                  <c:pt idx="34">
                    <c:v>2011-13</c:v>
                  </c:pt>
                  <c:pt idx="35">
                    <c:v>2012-14</c:v>
                  </c:pt>
                  <c:pt idx="36">
                    <c:v>2013-15</c:v>
                  </c:pt>
                  <c:pt idx="37">
                    <c:v>2014-16</c:v>
                  </c:pt>
                </c:lvl>
                <c:lvl>
                  <c:pt idx="0">
                    <c:v>Male</c:v>
                  </c:pt>
                  <c:pt idx="19">
                    <c:v>Female</c:v>
                  </c:pt>
                </c:lvl>
              </c:multiLvlStrCache>
            </c:multiLvlStrRef>
          </c:cat>
          <c:val>
            <c:numRef>
              <c:f>('Māori vs Non-Māori by sex'!$BI$63:$BI$81,'Māori vs Non-Māori by sex'!$BI$87:$BI$105)</c:f>
              <c:numCache>
                <c:formatCode>General</c:formatCode>
                <c:ptCount val="38"/>
                <c:pt idx="0">
                  <c:v>1894.4</c:v>
                </c:pt>
                <c:pt idx="1">
                  <c:v>1934.2</c:v>
                </c:pt>
                <c:pt idx="2">
                  <c:v>1993.2</c:v>
                </c:pt>
                <c:pt idx="3">
                  <c:v>2049.6</c:v>
                </c:pt>
                <c:pt idx="4">
                  <c:v>2115.6</c:v>
                </c:pt>
                <c:pt idx="5">
                  <c:v>2123.8000000000002</c:v>
                </c:pt>
                <c:pt idx="6">
                  <c:v>2096.9</c:v>
                </c:pt>
                <c:pt idx="7">
                  <c:v>2105.6999999999998</c:v>
                </c:pt>
                <c:pt idx="8">
                  <c:v>2155.8000000000002</c:v>
                </c:pt>
                <c:pt idx="9">
                  <c:v>2175.9</c:v>
                </c:pt>
                <c:pt idx="10">
                  <c:v>2159.1</c:v>
                </c:pt>
                <c:pt idx="11">
                  <c:v>2095.1</c:v>
                </c:pt>
                <c:pt idx="12">
                  <c:v>2074</c:v>
                </c:pt>
                <c:pt idx="13">
                  <c:v>2051.3000000000002</c:v>
                </c:pt>
                <c:pt idx="14">
                  <c:v>2021.6</c:v>
                </c:pt>
                <c:pt idx="15">
                  <c:v>2000.9</c:v>
                </c:pt>
                <c:pt idx="16">
                  <c:v>1953.9</c:v>
                </c:pt>
                <c:pt idx="17">
                  <c:v>1970.5</c:v>
                </c:pt>
                <c:pt idx="18">
                  <c:v>1980</c:v>
                </c:pt>
                <c:pt idx="19">
                  <c:v>1032.3</c:v>
                </c:pt>
                <c:pt idx="20">
                  <c:v>1041.9000000000001</c:v>
                </c:pt>
                <c:pt idx="21">
                  <c:v>1063.9000000000001</c:v>
                </c:pt>
                <c:pt idx="22">
                  <c:v>1082.4000000000001</c:v>
                </c:pt>
                <c:pt idx="23">
                  <c:v>1099.8</c:v>
                </c:pt>
                <c:pt idx="24">
                  <c:v>1111.2</c:v>
                </c:pt>
                <c:pt idx="25">
                  <c:v>1091.8</c:v>
                </c:pt>
                <c:pt idx="26">
                  <c:v>1101.2</c:v>
                </c:pt>
                <c:pt idx="27">
                  <c:v>1112.2</c:v>
                </c:pt>
                <c:pt idx="28">
                  <c:v>1149.5999999999999</c:v>
                </c:pt>
                <c:pt idx="29">
                  <c:v>1144</c:v>
                </c:pt>
                <c:pt idx="30">
                  <c:v>1118.5</c:v>
                </c:pt>
                <c:pt idx="31">
                  <c:v>1089.3</c:v>
                </c:pt>
                <c:pt idx="32">
                  <c:v>1074.2</c:v>
                </c:pt>
                <c:pt idx="33">
                  <c:v>1080.3</c:v>
                </c:pt>
                <c:pt idx="34">
                  <c:v>1079.2</c:v>
                </c:pt>
                <c:pt idx="35">
                  <c:v>1074.9000000000001</c:v>
                </c:pt>
                <c:pt idx="36">
                  <c:v>1089.7</c:v>
                </c:pt>
                <c:pt idx="37">
                  <c:v>1117.0999999999999</c:v>
                </c:pt>
              </c:numCache>
            </c:numRef>
          </c:val>
          <c:smooth val="0"/>
          <c:extLst>
            <c:ext xmlns:c16="http://schemas.microsoft.com/office/drawing/2014/chart" uri="{C3380CC4-5D6E-409C-BE32-E72D297353CC}">
              <c16:uniqueId val="{00000005-C892-4111-A56C-D4C24FEF3C36}"/>
            </c:ext>
          </c:extLst>
        </c:ser>
        <c:ser>
          <c:idx val="2"/>
          <c:order val="1"/>
          <c:tx>
            <c:strRef>
              <c:f>'Māori vs Non-Māori by sex'!$BJ$32</c:f>
              <c:strCache>
                <c:ptCount val="1"/>
                <c:pt idx="0">
                  <c:v>Non-Māori</c:v>
                </c:pt>
              </c:strCache>
            </c:strRef>
          </c:tx>
          <c:spPr>
            <a:ln w="22225" cap="rnd">
              <a:solidFill>
                <a:sysClr val="window" lastClr="FFFFFF">
                  <a:lumMod val="65000"/>
                </a:sysClr>
              </a:solidFill>
              <a:round/>
            </a:ln>
            <a:effectLst/>
          </c:spPr>
          <c:marker>
            <c:symbol val="square"/>
            <c:size val="5"/>
            <c:spPr>
              <a:ln>
                <a:solidFill>
                  <a:sysClr val="window" lastClr="FFFFFF">
                    <a:lumMod val="65000"/>
                  </a:sysClr>
                </a:solidFill>
              </a:ln>
            </c:spPr>
          </c:marker>
          <c:dPt>
            <c:idx val="11"/>
            <c:bubble3D val="0"/>
            <c:extLst>
              <c:ext xmlns:c16="http://schemas.microsoft.com/office/drawing/2014/chart" uri="{C3380CC4-5D6E-409C-BE32-E72D297353CC}">
                <c16:uniqueId val="{00000006-C892-4111-A56C-D4C24FEF3C36}"/>
              </c:ext>
            </c:extLst>
          </c:dPt>
          <c:dPt>
            <c:idx val="17"/>
            <c:bubble3D val="0"/>
            <c:extLst>
              <c:ext xmlns:c16="http://schemas.microsoft.com/office/drawing/2014/chart" uri="{C3380CC4-5D6E-409C-BE32-E72D297353CC}">
                <c16:uniqueId val="{00000007-C892-4111-A56C-D4C24FEF3C36}"/>
              </c:ext>
            </c:extLst>
          </c:dPt>
          <c:dPt>
            <c:idx val="19"/>
            <c:bubble3D val="0"/>
            <c:spPr>
              <a:ln w="22225" cap="rnd">
                <a:noFill/>
                <a:round/>
              </a:ln>
              <a:effectLst/>
            </c:spPr>
            <c:extLst>
              <c:ext xmlns:c16="http://schemas.microsoft.com/office/drawing/2014/chart" uri="{C3380CC4-5D6E-409C-BE32-E72D297353CC}">
                <c16:uniqueId val="{00000009-C892-4111-A56C-D4C24FEF3C36}"/>
              </c:ext>
            </c:extLst>
          </c:dPt>
          <c:dPt>
            <c:idx val="24"/>
            <c:bubble3D val="0"/>
            <c:extLst>
              <c:ext xmlns:c16="http://schemas.microsoft.com/office/drawing/2014/chart" uri="{C3380CC4-5D6E-409C-BE32-E72D297353CC}">
                <c16:uniqueId val="{0000000A-C892-4111-A56C-D4C24FEF3C36}"/>
              </c:ext>
            </c:extLst>
          </c:dPt>
          <c:errBars>
            <c:errDir val="y"/>
            <c:errBarType val="both"/>
            <c:errValType val="cust"/>
            <c:noEndCap val="0"/>
            <c:plus>
              <c:numRef>
                <c:f>('Māori vs Non-Māori by sex'!$BQ$63:$BQ$84,'Māori vs Non-Māori by sex'!$BQ$87:$BQ$105)</c:f>
                <c:numCache>
                  <c:formatCode>General</c:formatCode>
                  <c:ptCount val="41"/>
                  <c:pt idx="0">
                    <c:v>12.099999999999909</c:v>
                  </c:pt>
                  <c:pt idx="1">
                    <c:v>12.100000000000136</c:v>
                  </c:pt>
                  <c:pt idx="2">
                    <c:v>11.899999999999864</c:v>
                  </c:pt>
                  <c:pt idx="3">
                    <c:v>11.799999999999955</c:v>
                  </c:pt>
                  <c:pt idx="4">
                    <c:v>11.799999999999955</c:v>
                  </c:pt>
                  <c:pt idx="5">
                    <c:v>11.599999999999909</c:v>
                  </c:pt>
                  <c:pt idx="6">
                    <c:v>11.299999999999955</c:v>
                  </c:pt>
                  <c:pt idx="7">
                    <c:v>11.100000000000136</c:v>
                  </c:pt>
                  <c:pt idx="8">
                    <c:v>11</c:v>
                  </c:pt>
                  <c:pt idx="9">
                    <c:v>10.900000000000091</c:v>
                  </c:pt>
                  <c:pt idx="10">
                    <c:v>10.799999999999955</c:v>
                  </c:pt>
                  <c:pt idx="11">
                    <c:v>10.600000000000136</c:v>
                  </c:pt>
                  <c:pt idx="12">
                    <c:v>10.399999999999864</c:v>
                  </c:pt>
                  <c:pt idx="13">
                    <c:v>10.099999999999909</c:v>
                  </c:pt>
                  <c:pt idx="14">
                    <c:v>9.8999999999998636</c:v>
                  </c:pt>
                  <c:pt idx="15">
                    <c:v>9.6000000000001364</c:v>
                  </c:pt>
                  <c:pt idx="16">
                    <c:v>9.5</c:v>
                  </c:pt>
                  <c:pt idx="17">
                    <c:v>9.4000000000000909</c:v>
                  </c:pt>
                  <c:pt idx="18">
                    <c:v>9.2999999999999545</c:v>
                  </c:pt>
                  <c:pt idx="19">
                    <c:v>0</c:v>
                  </c:pt>
                  <c:pt idx="20">
                    <c:v>0</c:v>
                  </c:pt>
                  <c:pt idx="21">
                    <c:v>0</c:v>
                  </c:pt>
                  <c:pt idx="22">
                    <c:v>7.7000000000000455</c:v>
                  </c:pt>
                  <c:pt idx="23">
                    <c:v>7.5</c:v>
                  </c:pt>
                  <c:pt idx="24">
                    <c:v>7.3999999999999773</c:v>
                  </c:pt>
                  <c:pt idx="25">
                    <c:v>7.1999999999999318</c:v>
                  </c:pt>
                  <c:pt idx="26">
                    <c:v>7.2000000000000455</c:v>
                  </c:pt>
                  <c:pt idx="27">
                    <c:v>7</c:v>
                  </c:pt>
                  <c:pt idx="28">
                    <c:v>6.8000000000000682</c:v>
                  </c:pt>
                  <c:pt idx="29">
                    <c:v>6.6999999999999318</c:v>
                  </c:pt>
                  <c:pt idx="30">
                    <c:v>6.5</c:v>
                  </c:pt>
                  <c:pt idx="31">
                    <c:v>6.3999999999999773</c:v>
                  </c:pt>
                  <c:pt idx="32">
                    <c:v>6.5</c:v>
                  </c:pt>
                  <c:pt idx="33">
                    <c:v>6.3999999999999773</c:v>
                  </c:pt>
                  <c:pt idx="34">
                    <c:v>6.2000000000000455</c:v>
                  </c:pt>
                  <c:pt idx="35">
                    <c:v>6.1000000000000227</c:v>
                  </c:pt>
                  <c:pt idx="36">
                    <c:v>5.9000000000000909</c:v>
                  </c:pt>
                  <c:pt idx="37">
                    <c:v>5.9000000000000909</c:v>
                  </c:pt>
                  <c:pt idx="38">
                    <c:v>5.8999999999999773</c:v>
                  </c:pt>
                  <c:pt idx="39">
                    <c:v>5.8999999999999773</c:v>
                  </c:pt>
                  <c:pt idx="40">
                    <c:v>5.8999999999999773</c:v>
                  </c:pt>
                </c:numCache>
              </c:numRef>
            </c:plus>
            <c:minus>
              <c:numRef>
                <c:f>('Māori vs Non-Māori by sex'!$BP$63:$BP$84,'Māori vs Non-Māori by sex'!$BP$87:$BP$105)</c:f>
                <c:numCache>
                  <c:formatCode>General</c:formatCode>
                  <c:ptCount val="41"/>
                  <c:pt idx="0">
                    <c:v>12.200000000000045</c:v>
                  </c:pt>
                  <c:pt idx="1">
                    <c:v>11.899999999999864</c:v>
                  </c:pt>
                  <c:pt idx="2">
                    <c:v>11.900000000000091</c:v>
                  </c:pt>
                  <c:pt idx="3">
                    <c:v>11.799999999999955</c:v>
                  </c:pt>
                  <c:pt idx="4">
                    <c:v>11.599999999999909</c:v>
                  </c:pt>
                  <c:pt idx="5">
                    <c:v>11.400000000000091</c:v>
                  </c:pt>
                  <c:pt idx="6">
                    <c:v>11.100000000000136</c:v>
                  </c:pt>
                  <c:pt idx="7">
                    <c:v>11</c:v>
                  </c:pt>
                  <c:pt idx="8">
                    <c:v>11</c:v>
                  </c:pt>
                  <c:pt idx="9">
                    <c:v>10.899999999999864</c:v>
                  </c:pt>
                  <c:pt idx="10">
                    <c:v>10.700000000000045</c:v>
                  </c:pt>
                  <c:pt idx="11">
                    <c:v>10.599999999999909</c:v>
                  </c:pt>
                  <c:pt idx="12">
                    <c:v>10.299999999999955</c:v>
                  </c:pt>
                  <c:pt idx="13">
                    <c:v>10</c:v>
                  </c:pt>
                  <c:pt idx="14">
                    <c:v>9.7999999999999545</c:v>
                  </c:pt>
                  <c:pt idx="15">
                    <c:v>9.5999999999999091</c:v>
                  </c:pt>
                  <c:pt idx="16">
                    <c:v>9.5</c:v>
                  </c:pt>
                  <c:pt idx="17">
                    <c:v>9.2999999999999545</c:v>
                  </c:pt>
                  <c:pt idx="18">
                    <c:v>9.2999999999999545</c:v>
                  </c:pt>
                  <c:pt idx="19">
                    <c:v>0</c:v>
                  </c:pt>
                  <c:pt idx="20">
                    <c:v>0</c:v>
                  </c:pt>
                  <c:pt idx="21">
                    <c:v>0</c:v>
                  </c:pt>
                  <c:pt idx="22">
                    <c:v>7.6000000000000227</c:v>
                  </c:pt>
                  <c:pt idx="23">
                    <c:v>7.5</c:v>
                  </c:pt>
                  <c:pt idx="24">
                    <c:v>7.3000000000000682</c:v>
                  </c:pt>
                  <c:pt idx="25">
                    <c:v>7.3000000000000682</c:v>
                  </c:pt>
                  <c:pt idx="26">
                    <c:v>7.1999999999999318</c:v>
                  </c:pt>
                  <c:pt idx="27">
                    <c:v>7</c:v>
                  </c:pt>
                  <c:pt idx="28">
                    <c:v>6.8999999999999773</c:v>
                  </c:pt>
                  <c:pt idx="29">
                    <c:v>6.6000000000000227</c:v>
                  </c:pt>
                  <c:pt idx="30">
                    <c:v>6.5</c:v>
                  </c:pt>
                  <c:pt idx="31">
                    <c:v>6.5</c:v>
                  </c:pt>
                  <c:pt idx="32">
                    <c:v>6.3999999999999773</c:v>
                  </c:pt>
                  <c:pt idx="33">
                    <c:v>6.2999999999999545</c:v>
                  </c:pt>
                  <c:pt idx="34">
                    <c:v>6.1999999999999318</c:v>
                  </c:pt>
                  <c:pt idx="35">
                    <c:v>6</c:v>
                  </c:pt>
                  <c:pt idx="36">
                    <c:v>5.8999999999999773</c:v>
                  </c:pt>
                  <c:pt idx="37">
                    <c:v>5.8999999999999773</c:v>
                  </c:pt>
                  <c:pt idx="38">
                    <c:v>5.8999999999999773</c:v>
                  </c:pt>
                  <c:pt idx="39">
                    <c:v>5.9000000000000909</c:v>
                  </c:pt>
                  <c:pt idx="40">
                    <c:v>5.8999999999999773</c:v>
                  </c:pt>
                </c:numCache>
              </c:numRef>
            </c:minus>
            <c:spPr>
              <a:ln>
                <a:solidFill>
                  <a:sysClr val="window" lastClr="FFFFFF">
                    <a:lumMod val="65000"/>
                  </a:sysClr>
                </a:solidFill>
              </a:ln>
            </c:spPr>
          </c:errBars>
          <c:cat>
            <c:multiLvlStrRef>
              <c:f>('Māori vs Non-Māori by sex'!$BF$63:$BG$81,'Māori vs Non-Māori by sex'!$BF$87:$BG$105)</c:f>
              <c:multiLvlStrCache>
                <c:ptCount val="38"/>
                <c:lvl>
                  <c:pt idx="0">
                    <c:v>1996-98</c:v>
                  </c:pt>
                  <c:pt idx="1">
                    <c:v>1997-99</c:v>
                  </c:pt>
                  <c:pt idx="2">
                    <c:v>1998-00</c:v>
                  </c:pt>
                  <c:pt idx="3">
                    <c:v>1999-01</c:v>
                  </c:pt>
                  <c:pt idx="4">
                    <c:v>2000-02</c:v>
                  </c:pt>
                  <c:pt idx="5">
                    <c:v>2001-03</c:v>
                  </c:pt>
                  <c:pt idx="6">
                    <c:v>2002-04</c:v>
                  </c:pt>
                  <c:pt idx="7">
                    <c:v>2003-05</c:v>
                  </c:pt>
                  <c:pt idx="8">
                    <c:v>2004-06</c:v>
                  </c:pt>
                  <c:pt idx="9">
                    <c:v>2005-07</c:v>
                  </c:pt>
                  <c:pt idx="10">
                    <c:v>2006-08</c:v>
                  </c:pt>
                  <c:pt idx="11">
                    <c:v>2007-09</c:v>
                  </c:pt>
                  <c:pt idx="12">
                    <c:v>2008-10</c:v>
                  </c:pt>
                  <c:pt idx="13">
                    <c:v>2009-11</c:v>
                  </c:pt>
                  <c:pt idx="14">
                    <c:v>2010-12</c:v>
                  </c:pt>
                  <c:pt idx="15">
                    <c:v>2011-13</c:v>
                  </c:pt>
                  <c:pt idx="16">
                    <c:v>2012-14</c:v>
                  </c:pt>
                  <c:pt idx="17">
                    <c:v>2013-15</c:v>
                  </c:pt>
                  <c:pt idx="18">
                    <c:v>2014-16</c:v>
                  </c:pt>
                  <c:pt idx="19">
                    <c:v>1996-98</c:v>
                  </c:pt>
                  <c:pt idx="20">
                    <c:v>1997-99</c:v>
                  </c:pt>
                  <c:pt idx="21">
                    <c:v>1998-00</c:v>
                  </c:pt>
                  <c:pt idx="22">
                    <c:v>1999-01</c:v>
                  </c:pt>
                  <c:pt idx="23">
                    <c:v>2000-02</c:v>
                  </c:pt>
                  <c:pt idx="24">
                    <c:v>2001-03</c:v>
                  </c:pt>
                  <c:pt idx="25">
                    <c:v>2002-04</c:v>
                  </c:pt>
                  <c:pt idx="26">
                    <c:v>2003-05</c:v>
                  </c:pt>
                  <c:pt idx="27">
                    <c:v>2004-06</c:v>
                  </c:pt>
                  <c:pt idx="28">
                    <c:v>2005-07</c:v>
                  </c:pt>
                  <c:pt idx="29">
                    <c:v>2006-08</c:v>
                  </c:pt>
                  <c:pt idx="30">
                    <c:v>2007-09</c:v>
                  </c:pt>
                  <c:pt idx="31">
                    <c:v>2008-10</c:v>
                  </c:pt>
                  <c:pt idx="32">
                    <c:v>2009-11</c:v>
                  </c:pt>
                  <c:pt idx="33">
                    <c:v>2010-12</c:v>
                  </c:pt>
                  <c:pt idx="34">
                    <c:v>2011-13</c:v>
                  </c:pt>
                  <c:pt idx="35">
                    <c:v>2012-14</c:v>
                  </c:pt>
                  <c:pt idx="36">
                    <c:v>2013-15</c:v>
                  </c:pt>
                  <c:pt idx="37">
                    <c:v>2014-16</c:v>
                  </c:pt>
                </c:lvl>
                <c:lvl>
                  <c:pt idx="0">
                    <c:v>Male</c:v>
                  </c:pt>
                  <c:pt idx="19">
                    <c:v>Female</c:v>
                  </c:pt>
                </c:lvl>
              </c:multiLvlStrCache>
            </c:multiLvlStrRef>
          </c:cat>
          <c:val>
            <c:numRef>
              <c:f>('Māori vs Non-Māori by sex'!$BJ$63:$BJ$81,'Māori vs Non-Māori by sex'!$BJ$87:$BJ$105)</c:f>
              <c:numCache>
                <c:formatCode>General</c:formatCode>
                <c:ptCount val="38"/>
                <c:pt idx="0">
                  <c:v>1769</c:v>
                </c:pt>
                <c:pt idx="1">
                  <c:v>1749.8</c:v>
                </c:pt>
                <c:pt idx="2">
                  <c:v>1744.4</c:v>
                </c:pt>
                <c:pt idx="3">
                  <c:v>1750</c:v>
                </c:pt>
                <c:pt idx="4">
                  <c:v>1761.3</c:v>
                </c:pt>
                <c:pt idx="5">
                  <c:v>1746.4</c:v>
                </c:pt>
                <c:pt idx="6">
                  <c:v>1721.7</c:v>
                </c:pt>
                <c:pt idx="7">
                  <c:v>1716.6</c:v>
                </c:pt>
                <c:pt idx="8">
                  <c:v>1724.5</c:v>
                </c:pt>
                <c:pt idx="9">
                  <c:v>1736.1</c:v>
                </c:pt>
                <c:pt idx="10">
                  <c:v>1720</c:v>
                </c:pt>
                <c:pt idx="11">
                  <c:v>1695.8</c:v>
                </c:pt>
                <c:pt idx="12">
                  <c:v>1665.2</c:v>
                </c:pt>
                <c:pt idx="13">
                  <c:v>1629.4</c:v>
                </c:pt>
                <c:pt idx="14">
                  <c:v>1603.2</c:v>
                </c:pt>
                <c:pt idx="15">
                  <c:v>1576.8</c:v>
                </c:pt>
                <c:pt idx="16">
                  <c:v>1565.3</c:v>
                </c:pt>
                <c:pt idx="17">
                  <c:v>1558.8</c:v>
                </c:pt>
                <c:pt idx="18">
                  <c:v>1557.3</c:v>
                </c:pt>
                <c:pt idx="19">
                  <c:v>986</c:v>
                </c:pt>
                <c:pt idx="20">
                  <c:v>978.7</c:v>
                </c:pt>
                <c:pt idx="21">
                  <c:v>978.7</c:v>
                </c:pt>
                <c:pt idx="22">
                  <c:v>978.1</c:v>
                </c:pt>
                <c:pt idx="23">
                  <c:v>982.4</c:v>
                </c:pt>
                <c:pt idx="24">
                  <c:v>978</c:v>
                </c:pt>
                <c:pt idx="25">
                  <c:v>960.8</c:v>
                </c:pt>
                <c:pt idx="26">
                  <c:v>945.7</c:v>
                </c:pt>
                <c:pt idx="27">
                  <c:v>935.6</c:v>
                </c:pt>
                <c:pt idx="28">
                  <c:v>939.4</c:v>
                </c:pt>
                <c:pt idx="29">
                  <c:v>934.9</c:v>
                </c:pt>
                <c:pt idx="30">
                  <c:v>928</c:v>
                </c:pt>
                <c:pt idx="31">
                  <c:v>916.9</c:v>
                </c:pt>
                <c:pt idx="32">
                  <c:v>911.1</c:v>
                </c:pt>
                <c:pt idx="33">
                  <c:v>907.3</c:v>
                </c:pt>
                <c:pt idx="34">
                  <c:v>908.3</c:v>
                </c:pt>
                <c:pt idx="35">
                  <c:v>920.5</c:v>
                </c:pt>
                <c:pt idx="36">
                  <c:v>937.2</c:v>
                </c:pt>
                <c:pt idx="37">
                  <c:v>951</c:v>
                </c:pt>
              </c:numCache>
            </c:numRef>
          </c:val>
          <c:smooth val="0"/>
          <c:extLst>
            <c:ext xmlns:c16="http://schemas.microsoft.com/office/drawing/2014/chart" uri="{C3380CC4-5D6E-409C-BE32-E72D297353CC}">
              <c16:uniqueId val="{0000000B-C892-4111-A56C-D4C24FEF3C36}"/>
            </c:ext>
          </c:extLst>
        </c:ser>
        <c:ser>
          <c:idx val="0"/>
          <c:order val="2"/>
          <c:tx>
            <c:v>Ghost</c:v>
          </c:tx>
          <c:spPr>
            <a:ln w="28575" cap="rnd">
              <a:noFill/>
              <a:round/>
            </a:ln>
            <a:effectLst/>
          </c:spPr>
          <c:marker>
            <c:symbol val="none"/>
          </c:marker>
          <c:cat>
            <c:multiLvlStrRef>
              <c:f>('Māori vs Non-Māori by sex'!$BF$63:$BG$81,'Māori vs Non-Māori by sex'!$BF$87:$BG$105)</c:f>
              <c:multiLvlStrCache>
                <c:ptCount val="38"/>
                <c:lvl>
                  <c:pt idx="0">
                    <c:v>1996-98</c:v>
                  </c:pt>
                  <c:pt idx="1">
                    <c:v>1997-99</c:v>
                  </c:pt>
                  <c:pt idx="2">
                    <c:v>1998-00</c:v>
                  </c:pt>
                  <c:pt idx="3">
                    <c:v>1999-01</c:v>
                  </c:pt>
                  <c:pt idx="4">
                    <c:v>2000-02</c:v>
                  </c:pt>
                  <c:pt idx="5">
                    <c:v>2001-03</c:v>
                  </c:pt>
                  <c:pt idx="6">
                    <c:v>2002-04</c:v>
                  </c:pt>
                  <c:pt idx="7">
                    <c:v>2003-05</c:v>
                  </c:pt>
                  <c:pt idx="8">
                    <c:v>2004-06</c:v>
                  </c:pt>
                  <c:pt idx="9">
                    <c:v>2005-07</c:v>
                  </c:pt>
                  <c:pt idx="10">
                    <c:v>2006-08</c:v>
                  </c:pt>
                  <c:pt idx="11">
                    <c:v>2007-09</c:v>
                  </c:pt>
                  <c:pt idx="12">
                    <c:v>2008-10</c:v>
                  </c:pt>
                  <c:pt idx="13">
                    <c:v>2009-11</c:v>
                  </c:pt>
                  <c:pt idx="14">
                    <c:v>2010-12</c:v>
                  </c:pt>
                  <c:pt idx="15">
                    <c:v>2011-13</c:v>
                  </c:pt>
                  <c:pt idx="16">
                    <c:v>2012-14</c:v>
                  </c:pt>
                  <c:pt idx="17">
                    <c:v>2013-15</c:v>
                  </c:pt>
                  <c:pt idx="18">
                    <c:v>2014-16</c:v>
                  </c:pt>
                  <c:pt idx="19">
                    <c:v>1996-98</c:v>
                  </c:pt>
                  <c:pt idx="20">
                    <c:v>1997-99</c:v>
                  </c:pt>
                  <c:pt idx="21">
                    <c:v>1998-00</c:v>
                  </c:pt>
                  <c:pt idx="22">
                    <c:v>1999-01</c:v>
                  </c:pt>
                  <c:pt idx="23">
                    <c:v>2000-02</c:v>
                  </c:pt>
                  <c:pt idx="24">
                    <c:v>2001-03</c:v>
                  </c:pt>
                  <c:pt idx="25">
                    <c:v>2002-04</c:v>
                  </c:pt>
                  <c:pt idx="26">
                    <c:v>2003-05</c:v>
                  </c:pt>
                  <c:pt idx="27">
                    <c:v>2004-06</c:v>
                  </c:pt>
                  <c:pt idx="28">
                    <c:v>2005-07</c:v>
                  </c:pt>
                  <c:pt idx="29">
                    <c:v>2006-08</c:v>
                  </c:pt>
                  <c:pt idx="30">
                    <c:v>2007-09</c:v>
                  </c:pt>
                  <c:pt idx="31">
                    <c:v>2008-10</c:v>
                  </c:pt>
                  <c:pt idx="32">
                    <c:v>2009-11</c:v>
                  </c:pt>
                  <c:pt idx="33">
                    <c:v>2010-12</c:v>
                  </c:pt>
                  <c:pt idx="34">
                    <c:v>2011-13</c:v>
                  </c:pt>
                  <c:pt idx="35">
                    <c:v>2012-14</c:v>
                  </c:pt>
                  <c:pt idx="36">
                    <c:v>2013-15</c:v>
                  </c:pt>
                  <c:pt idx="37">
                    <c:v>2014-16</c:v>
                  </c:pt>
                </c:lvl>
                <c:lvl>
                  <c:pt idx="0">
                    <c:v>Male</c:v>
                  </c:pt>
                  <c:pt idx="19">
                    <c:v>Female</c:v>
                  </c:pt>
                </c:lvl>
              </c:multiLvlStrCache>
            </c:multiLvlStrRef>
          </c:cat>
          <c:val>
            <c:numRef>
              <c:f>'Māori vs Non-Māori by sex'!$BK$33:$BK$34</c:f>
              <c:numCache>
                <c:formatCode>General</c:formatCode>
                <c:ptCount val="2"/>
                <c:pt idx="0">
                  <c:v>2175.9</c:v>
                </c:pt>
                <c:pt idx="1">
                  <c:v>978.1</c:v>
                </c:pt>
              </c:numCache>
            </c:numRef>
          </c:val>
          <c:smooth val="0"/>
          <c:extLst>
            <c:ext xmlns:c16="http://schemas.microsoft.com/office/drawing/2014/chart" uri="{C3380CC4-5D6E-409C-BE32-E72D297353CC}">
              <c16:uniqueId val="{0000000C-C892-4111-A56C-D4C24FEF3C36}"/>
            </c:ext>
          </c:extLst>
        </c:ser>
        <c:dLbls>
          <c:showLegendKey val="0"/>
          <c:showVal val="0"/>
          <c:showCatName val="0"/>
          <c:showSerName val="0"/>
          <c:showPercent val="0"/>
          <c:showBubbleSize val="0"/>
        </c:dLbls>
        <c:marker val="1"/>
        <c:smooth val="0"/>
        <c:axId val="310207944"/>
        <c:axId val="310209904"/>
      </c:lineChart>
      <c:catAx>
        <c:axId val="310207944"/>
        <c:scaling>
          <c:orientation val="minMax"/>
        </c:scaling>
        <c:delete val="0"/>
        <c:axPos val="b"/>
        <c:numFmt formatCode="General" sourceLinked="1"/>
        <c:majorTickMark val="none"/>
        <c:minorTickMark val="none"/>
        <c:tickLblPos val="nextTo"/>
        <c:spPr>
          <a:noFill/>
          <a:ln w="9525" cap="flat" cmpd="sng" algn="ctr">
            <a:solidFill>
              <a:sysClr val="window" lastClr="FFFFFF">
                <a:lumMod val="50000"/>
              </a:sysClr>
            </a:solidFill>
            <a:round/>
          </a:ln>
          <a:effectLst/>
        </c:spPr>
        <c:txPr>
          <a:bodyPr rot="-5400000" spcFirstLastPara="1" vertOverflow="ellipsis" vert="horz" wrap="square" anchor="ctr" anchorCtr="1"/>
          <a:lstStyle/>
          <a:p>
            <a:pPr algn="ctr">
              <a:defRPr lang="en-NZ" sz="9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310209904"/>
        <c:crosses val="autoZero"/>
        <c:auto val="1"/>
        <c:lblAlgn val="ctr"/>
        <c:lblOffset val="100"/>
        <c:noMultiLvlLbl val="0"/>
      </c:catAx>
      <c:valAx>
        <c:axId val="310209904"/>
        <c:scaling>
          <c:orientation val="minMax"/>
        </c:scaling>
        <c:delete val="0"/>
        <c:axPos val="l"/>
        <c:numFmt formatCode="General" sourceLinked="1"/>
        <c:majorTickMark val="out"/>
        <c:minorTickMark val="none"/>
        <c:tickLblPos val="nextTo"/>
        <c:spPr>
          <a:noFill/>
          <a:ln>
            <a:solidFill>
              <a:sysClr val="window" lastClr="FFFFFF">
                <a:lumMod val="50000"/>
              </a:sysClr>
            </a:solidFill>
          </a:ln>
          <a:effectLst/>
        </c:spPr>
        <c:txPr>
          <a:bodyPr rot="-60000000" spcFirstLastPara="1" vertOverflow="ellipsis" vert="horz" wrap="square" anchor="ctr" anchorCtr="1"/>
          <a:lstStyle/>
          <a:p>
            <a:pPr algn="ctr">
              <a:defRPr lang="en-NZ"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310207944"/>
        <c:crosses val="autoZero"/>
        <c:crossBetween val="between"/>
      </c:valAx>
      <c:spPr>
        <a:noFill/>
        <a:ln>
          <a:noFill/>
        </a:ln>
        <a:effectLst/>
      </c:spPr>
    </c:plotArea>
    <c:legend>
      <c:legendPos val="b"/>
      <c:legendEntry>
        <c:idx val="2"/>
        <c:delete val="1"/>
      </c:legendEntry>
      <c:layout>
        <c:manualLayout>
          <c:xMode val="edge"/>
          <c:yMode val="edge"/>
          <c:x val="0.81480359477124165"/>
          <c:y val="9.0685811332406996E-2"/>
          <c:w val="0.17274542483660127"/>
          <c:h val="0.13313540219237302"/>
        </c:manualLayout>
      </c:layout>
      <c:overlay val="0"/>
      <c:spPr>
        <a:noFill/>
        <a:ln>
          <a:noFill/>
        </a:ln>
        <a:effectLst/>
      </c:spPr>
      <c:txPr>
        <a:bodyPr rot="0" spcFirstLastPara="1" vertOverflow="ellipsis" vert="horz" wrap="square" anchor="ctr" anchorCtr="1"/>
        <a:lstStyle/>
        <a:p>
          <a:pPr>
            <a:defRPr lang="en-NZ"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2"/>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3556862745098034E-2"/>
          <c:y val="0.23958302469135798"/>
          <c:w val="0.89973709150326797"/>
          <c:h val="0.50215202481916865"/>
        </c:manualLayout>
      </c:layout>
      <c:lineChart>
        <c:grouping val="standard"/>
        <c:varyColors val="0"/>
        <c:ser>
          <c:idx val="0"/>
          <c:order val="0"/>
          <c:tx>
            <c:strRef>
              <c:f>'Māori vs Non-Māori by sex'!$BS$58</c:f>
              <c:strCache>
                <c:ptCount val="1"/>
                <c:pt idx="0">
                  <c:v>Māori male vs non-Māori male</c:v>
                </c:pt>
              </c:strCache>
            </c:strRef>
          </c:tx>
          <c:spPr>
            <a:ln w="28575" cap="rnd">
              <a:solidFill>
                <a:schemeClr val="accent6">
                  <a:lumMod val="75000"/>
                </a:schemeClr>
              </a:solidFill>
              <a:round/>
            </a:ln>
            <a:effectLst/>
          </c:spPr>
          <c:marker>
            <c:symbol val="circle"/>
            <c:size val="7"/>
            <c:spPr>
              <a:solidFill>
                <a:schemeClr val="accent6">
                  <a:lumMod val="75000"/>
                </a:schemeClr>
              </a:solidFill>
              <a:ln>
                <a:solidFill>
                  <a:schemeClr val="accent6">
                    <a:lumMod val="75000"/>
                  </a:schemeClr>
                </a:solidFill>
              </a:ln>
            </c:spPr>
          </c:marker>
          <c:dPt>
            <c:idx val="19"/>
            <c:bubble3D val="0"/>
            <c:extLst>
              <c:ext xmlns:c16="http://schemas.microsoft.com/office/drawing/2014/chart" uri="{C3380CC4-5D6E-409C-BE32-E72D297353CC}">
                <c16:uniqueId val="{00000000-29D6-47FE-96EB-5CD29414850C}"/>
              </c:ext>
            </c:extLst>
          </c:dPt>
          <c:errBars>
            <c:errDir val="y"/>
            <c:errBarType val="both"/>
            <c:errValType val="cust"/>
            <c:noEndCap val="0"/>
            <c:plus>
              <c:numRef>
                <c:f>'Māori vs Non-Māori by sex'!$CA$63:$CA$81</c:f>
                <c:numCache>
                  <c:formatCode>General</c:formatCode>
                  <c:ptCount val="19"/>
                  <c:pt idx="0">
                    <c:v>2.0000000000000018E-2</c:v>
                  </c:pt>
                  <c:pt idx="1">
                    <c:v>1.0000000000000009E-2</c:v>
                  </c:pt>
                  <c:pt idx="2">
                    <c:v>2.0000000000000018E-2</c:v>
                  </c:pt>
                  <c:pt idx="3">
                    <c:v>2.0000000000000018E-2</c:v>
                  </c:pt>
                  <c:pt idx="4">
                    <c:v>2.0000000000000018E-2</c:v>
                  </c:pt>
                  <c:pt idx="5">
                    <c:v>2.0000000000000018E-2</c:v>
                  </c:pt>
                  <c:pt idx="6">
                    <c:v>2.0000000000000018E-2</c:v>
                  </c:pt>
                  <c:pt idx="7">
                    <c:v>2.0000000000000018E-2</c:v>
                  </c:pt>
                  <c:pt idx="8">
                    <c:v>2.0000000000000018E-2</c:v>
                  </c:pt>
                  <c:pt idx="9">
                    <c:v>2.0000000000000018E-2</c:v>
                  </c:pt>
                  <c:pt idx="10">
                    <c:v>1.0000000000000009E-2</c:v>
                  </c:pt>
                  <c:pt idx="11">
                    <c:v>2.0000000000000018E-2</c:v>
                  </c:pt>
                  <c:pt idx="12">
                    <c:v>2.0000000000000018E-2</c:v>
                  </c:pt>
                  <c:pt idx="13">
                    <c:v>2.0000000000000018E-2</c:v>
                  </c:pt>
                  <c:pt idx="14">
                    <c:v>2.0000000000000018E-2</c:v>
                  </c:pt>
                  <c:pt idx="15">
                    <c:v>2.0000000000000018E-2</c:v>
                  </c:pt>
                  <c:pt idx="16">
                    <c:v>2.0000000000000018E-2</c:v>
                  </c:pt>
                  <c:pt idx="17">
                    <c:v>2.0000000000000018E-2</c:v>
                  </c:pt>
                  <c:pt idx="18">
                    <c:v>2.0000000000000018E-2</c:v>
                  </c:pt>
                </c:numCache>
              </c:numRef>
            </c:plus>
            <c:minus>
              <c:numRef>
                <c:f>'Māori vs Non-Māori by sex'!$BZ$63:$BZ$81</c:f>
                <c:numCache>
                  <c:formatCode>General</c:formatCode>
                  <c:ptCount val="19"/>
                  <c:pt idx="0">
                    <c:v>2.0000000000000018E-2</c:v>
                  </c:pt>
                  <c:pt idx="1">
                    <c:v>2.0000000000000018E-2</c:v>
                  </c:pt>
                  <c:pt idx="2">
                    <c:v>1.9999999999999796E-2</c:v>
                  </c:pt>
                  <c:pt idx="3">
                    <c:v>2.0000000000000018E-2</c:v>
                  </c:pt>
                  <c:pt idx="4">
                    <c:v>2.0000000000000018E-2</c:v>
                  </c:pt>
                  <c:pt idx="5">
                    <c:v>2.0000000000000018E-2</c:v>
                  </c:pt>
                  <c:pt idx="6">
                    <c:v>2.0000000000000018E-2</c:v>
                  </c:pt>
                  <c:pt idx="7">
                    <c:v>2.0000000000000018E-2</c:v>
                  </c:pt>
                  <c:pt idx="8">
                    <c:v>2.0000000000000018E-2</c:v>
                  </c:pt>
                  <c:pt idx="9">
                    <c:v>2.0000000000000018E-2</c:v>
                  </c:pt>
                  <c:pt idx="10">
                    <c:v>2.0000000000000018E-2</c:v>
                  </c:pt>
                  <c:pt idx="11">
                    <c:v>2.0000000000000018E-2</c:v>
                  </c:pt>
                  <c:pt idx="12">
                    <c:v>2.0000000000000018E-2</c:v>
                  </c:pt>
                  <c:pt idx="13">
                    <c:v>2.0000000000000018E-2</c:v>
                  </c:pt>
                  <c:pt idx="14">
                    <c:v>2.0000000000000018E-2</c:v>
                  </c:pt>
                  <c:pt idx="15">
                    <c:v>2.0000000000000018E-2</c:v>
                  </c:pt>
                  <c:pt idx="16">
                    <c:v>2.0000000000000018E-2</c:v>
                  </c:pt>
                  <c:pt idx="17">
                    <c:v>2.0000000000000018E-2</c:v>
                  </c:pt>
                  <c:pt idx="18">
                    <c:v>2.0000000000000018E-2</c:v>
                  </c:pt>
                </c:numCache>
              </c:numRef>
            </c:minus>
            <c:spPr>
              <a:ln w="12700">
                <a:solidFill>
                  <a:schemeClr val="accent6">
                    <a:lumMod val="75000"/>
                  </a:schemeClr>
                </a:solidFill>
              </a:ln>
            </c:spPr>
          </c:errBars>
          <c:cat>
            <c:strRef>
              <c:f>'Māori vs Non-Māori by sex'!$BU$38:$BU$56</c:f>
              <c:strCache>
                <c:ptCount val="19"/>
                <c:pt idx="0">
                  <c:v>1996-98</c:v>
                </c:pt>
                <c:pt idx="1">
                  <c:v>1997-99</c:v>
                </c:pt>
                <c:pt idx="2">
                  <c:v>1998-00</c:v>
                </c:pt>
                <c:pt idx="3">
                  <c:v>1999-01</c:v>
                </c:pt>
                <c:pt idx="4">
                  <c:v>2000-02</c:v>
                </c:pt>
                <c:pt idx="5">
                  <c:v>2001-03</c:v>
                </c:pt>
                <c:pt idx="6">
                  <c:v>2002-04</c:v>
                </c:pt>
                <c:pt idx="7">
                  <c:v>2003-05</c:v>
                </c:pt>
                <c:pt idx="8">
                  <c:v>2004-06</c:v>
                </c:pt>
                <c:pt idx="9">
                  <c:v>2005-07</c:v>
                </c:pt>
                <c:pt idx="10">
                  <c:v>2006-08</c:v>
                </c:pt>
                <c:pt idx="11">
                  <c:v>2007-09</c:v>
                </c:pt>
                <c:pt idx="12">
                  <c:v>2008-10</c:v>
                </c:pt>
                <c:pt idx="13">
                  <c:v>2009-11</c:v>
                </c:pt>
                <c:pt idx="14">
                  <c:v>2010-12</c:v>
                </c:pt>
                <c:pt idx="15">
                  <c:v>2011-13</c:v>
                </c:pt>
                <c:pt idx="16">
                  <c:v>2012-14</c:v>
                </c:pt>
                <c:pt idx="17">
                  <c:v>2013-15</c:v>
                </c:pt>
                <c:pt idx="18">
                  <c:v>2014-16</c:v>
                </c:pt>
              </c:strCache>
            </c:strRef>
          </c:cat>
          <c:val>
            <c:numRef>
              <c:f>'Māori vs Non-Māori by sex'!$BV$63:$BV$81</c:f>
              <c:numCache>
                <c:formatCode>0.00</c:formatCode>
                <c:ptCount val="19"/>
                <c:pt idx="0">
                  <c:v>1.07</c:v>
                </c:pt>
                <c:pt idx="1">
                  <c:v>1.1100000000000001</c:v>
                </c:pt>
                <c:pt idx="2">
                  <c:v>1.1399999999999999</c:v>
                </c:pt>
                <c:pt idx="3">
                  <c:v>1.17</c:v>
                </c:pt>
                <c:pt idx="4">
                  <c:v>1.2</c:v>
                </c:pt>
                <c:pt idx="5">
                  <c:v>1.22</c:v>
                </c:pt>
                <c:pt idx="6">
                  <c:v>1.22</c:v>
                </c:pt>
                <c:pt idx="7">
                  <c:v>1.23</c:v>
                </c:pt>
                <c:pt idx="8">
                  <c:v>1.25</c:v>
                </c:pt>
                <c:pt idx="9">
                  <c:v>1.25</c:v>
                </c:pt>
                <c:pt idx="10">
                  <c:v>1.26</c:v>
                </c:pt>
                <c:pt idx="11">
                  <c:v>1.24</c:v>
                </c:pt>
                <c:pt idx="12">
                  <c:v>1.25</c:v>
                </c:pt>
                <c:pt idx="13">
                  <c:v>1.26</c:v>
                </c:pt>
                <c:pt idx="14">
                  <c:v>1.26</c:v>
                </c:pt>
                <c:pt idx="15">
                  <c:v>1.27</c:v>
                </c:pt>
                <c:pt idx="16">
                  <c:v>1.25</c:v>
                </c:pt>
                <c:pt idx="17">
                  <c:v>1.26</c:v>
                </c:pt>
                <c:pt idx="18">
                  <c:v>1.27</c:v>
                </c:pt>
              </c:numCache>
            </c:numRef>
          </c:val>
          <c:smooth val="0"/>
          <c:extLst>
            <c:ext xmlns:c16="http://schemas.microsoft.com/office/drawing/2014/chart" uri="{C3380CC4-5D6E-409C-BE32-E72D297353CC}">
              <c16:uniqueId val="{00000001-29D6-47FE-96EB-5CD29414850C}"/>
            </c:ext>
          </c:extLst>
        </c:ser>
        <c:ser>
          <c:idx val="3"/>
          <c:order val="1"/>
          <c:tx>
            <c:strRef>
              <c:f>'Māori vs Non-Māori by sex'!$BS$82</c:f>
              <c:strCache>
                <c:ptCount val="1"/>
                <c:pt idx="0">
                  <c:v>Māori female vs non-Māori female</c:v>
                </c:pt>
              </c:strCache>
            </c:strRef>
          </c:tx>
          <c:spPr>
            <a:ln w="28575">
              <a:solidFill>
                <a:schemeClr val="accent2">
                  <a:lumMod val="75000"/>
                </a:schemeClr>
              </a:solidFill>
            </a:ln>
          </c:spPr>
          <c:marker>
            <c:symbol val="circle"/>
            <c:size val="7"/>
            <c:spPr>
              <a:solidFill>
                <a:schemeClr val="accent2">
                  <a:lumMod val="75000"/>
                </a:schemeClr>
              </a:solidFill>
              <a:ln>
                <a:solidFill>
                  <a:schemeClr val="accent2">
                    <a:lumMod val="75000"/>
                  </a:schemeClr>
                </a:solidFill>
              </a:ln>
            </c:spPr>
          </c:marker>
          <c:errBars>
            <c:errDir val="y"/>
            <c:errBarType val="both"/>
            <c:errValType val="cust"/>
            <c:noEndCap val="0"/>
            <c:plus>
              <c:numRef>
                <c:f>'Māori vs Non-Māori by sex'!$CA$87:$CA$105</c:f>
                <c:numCache>
                  <c:formatCode>General</c:formatCode>
                  <c:ptCount val="19"/>
                  <c:pt idx="0">
                    <c:v>2.0000000000000018E-2</c:v>
                  </c:pt>
                  <c:pt idx="1">
                    <c:v>3.0000000000000027E-2</c:v>
                  </c:pt>
                  <c:pt idx="2">
                    <c:v>2.0000000000000018E-2</c:v>
                  </c:pt>
                  <c:pt idx="3">
                    <c:v>1.9999999999999796E-2</c:v>
                  </c:pt>
                  <c:pt idx="4">
                    <c:v>1.9999999999999796E-2</c:v>
                  </c:pt>
                  <c:pt idx="5">
                    <c:v>2.0000000000000018E-2</c:v>
                  </c:pt>
                  <c:pt idx="6">
                    <c:v>2.0000000000000018E-2</c:v>
                  </c:pt>
                  <c:pt idx="7">
                    <c:v>3.0000000000000027E-2</c:v>
                  </c:pt>
                  <c:pt idx="8">
                    <c:v>2.0000000000000018E-2</c:v>
                  </c:pt>
                  <c:pt idx="9">
                    <c:v>3.0000000000000027E-2</c:v>
                  </c:pt>
                  <c:pt idx="10">
                    <c:v>3.0000000000000027E-2</c:v>
                  </c:pt>
                  <c:pt idx="11">
                    <c:v>2.0000000000000018E-2</c:v>
                  </c:pt>
                  <c:pt idx="12">
                    <c:v>2.0000000000000018E-2</c:v>
                  </c:pt>
                  <c:pt idx="13">
                    <c:v>2.0000000000000018E-2</c:v>
                  </c:pt>
                  <c:pt idx="14">
                    <c:v>3.0000000000000027E-2</c:v>
                  </c:pt>
                  <c:pt idx="15">
                    <c:v>2.0000000000000018E-2</c:v>
                  </c:pt>
                  <c:pt idx="16">
                    <c:v>2.0000000000000018E-2</c:v>
                  </c:pt>
                  <c:pt idx="17">
                    <c:v>3.0000000000000027E-2</c:v>
                  </c:pt>
                  <c:pt idx="18">
                    <c:v>3.0000000000000027E-2</c:v>
                  </c:pt>
                </c:numCache>
              </c:numRef>
            </c:plus>
            <c:minus>
              <c:numRef>
                <c:f>'Māori vs Non-Māori by sex'!$BZ$87:$BZ$105</c:f>
                <c:numCache>
                  <c:formatCode>General</c:formatCode>
                  <c:ptCount val="19"/>
                  <c:pt idx="0">
                    <c:v>3.0000000000000027E-2</c:v>
                  </c:pt>
                  <c:pt idx="1">
                    <c:v>2.0000000000000018E-2</c:v>
                  </c:pt>
                  <c:pt idx="2">
                    <c:v>3.0000000000000027E-2</c:v>
                  </c:pt>
                  <c:pt idx="3">
                    <c:v>3.0000000000000027E-2</c:v>
                  </c:pt>
                  <c:pt idx="4">
                    <c:v>3.0000000000000027E-2</c:v>
                  </c:pt>
                  <c:pt idx="5">
                    <c:v>2.9999999999999805E-2</c:v>
                  </c:pt>
                  <c:pt idx="6">
                    <c:v>2.9999999999999805E-2</c:v>
                  </c:pt>
                  <c:pt idx="7">
                    <c:v>2.0000000000000018E-2</c:v>
                  </c:pt>
                  <c:pt idx="8">
                    <c:v>3.0000000000000027E-2</c:v>
                  </c:pt>
                  <c:pt idx="9">
                    <c:v>2.0000000000000018E-2</c:v>
                  </c:pt>
                  <c:pt idx="10">
                    <c:v>2.0000000000000018E-2</c:v>
                  </c:pt>
                  <c:pt idx="11">
                    <c:v>3.0000000000000027E-2</c:v>
                  </c:pt>
                  <c:pt idx="12">
                    <c:v>3.0000000000000027E-2</c:v>
                  </c:pt>
                  <c:pt idx="13">
                    <c:v>3.0000000000000027E-2</c:v>
                  </c:pt>
                  <c:pt idx="14">
                    <c:v>2.0000000000000018E-2</c:v>
                  </c:pt>
                  <c:pt idx="15">
                    <c:v>3.0000000000000027E-2</c:v>
                  </c:pt>
                  <c:pt idx="16">
                    <c:v>3.0000000000000027E-2</c:v>
                  </c:pt>
                  <c:pt idx="17">
                    <c:v>2.0000000000000018E-2</c:v>
                  </c:pt>
                  <c:pt idx="18">
                    <c:v>2.0000000000000018E-2</c:v>
                  </c:pt>
                </c:numCache>
              </c:numRef>
            </c:minus>
            <c:spPr>
              <a:ln>
                <a:solidFill>
                  <a:schemeClr val="accent2">
                    <a:lumMod val="75000"/>
                  </a:schemeClr>
                </a:solidFill>
              </a:ln>
            </c:spPr>
          </c:errBars>
          <c:cat>
            <c:strRef>
              <c:f>'Māori vs Non-Māori by sex'!$BU$38:$BU$56</c:f>
              <c:strCache>
                <c:ptCount val="19"/>
                <c:pt idx="0">
                  <c:v>1996-98</c:v>
                </c:pt>
                <c:pt idx="1">
                  <c:v>1997-99</c:v>
                </c:pt>
                <c:pt idx="2">
                  <c:v>1998-00</c:v>
                </c:pt>
                <c:pt idx="3">
                  <c:v>1999-01</c:v>
                </c:pt>
                <c:pt idx="4">
                  <c:v>2000-02</c:v>
                </c:pt>
                <c:pt idx="5">
                  <c:v>2001-03</c:v>
                </c:pt>
                <c:pt idx="6">
                  <c:v>2002-04</c:v>
                </c:pt>
                <c:pt idx="7">
                  <c:v>2003-05</c:v>
                </c:pt>
                <c:pt idx="8">
                  <c:v>2004-06</c:v>
                </c:pt>
                <c:pt idx="9">
                  <c:v>2005-07</c:v>
                </c:pt>
                <c:pt idx="10">
                  <c:v>2006-08</c:v>
                </c:pt>
                <c:pt idx="11">
                  <c:v>2007-09</c:v>
                </c:pt>
                <c:pt idx="12">
                  <c:v>2008-10</c:v>
                </c:pt>
                <c:pt idx="13">
                  <c:v>2009-11</c:v>
                </c:pt>
                <c:pt idx="14">
                  <c:v>2010-12</c:v>
                </c:pt>
                <c:pt idx="15">
                  <c:v>2011-13</c:v>
                </c:pt>
                <c:pt idx="16">
                  <c:v>2012-14</c:v>
                </c:pt>
                <c:pt idx="17">
                  <c:v>2013-15</c:v>
                </c:pt>
                <c:pt idx="18">
                  <c:v>2014-16</c:v>
                </c:pt>
              </c:strCache>
            </c:strRef>
          </c:cat>
          <c:val>
            <c:numRef>
              <c:f>'Māori vs Non-Māori by sex'!$BV$87:$BV$105</c:f>
              <c:numCache>
                <c:formatCode>0.00</c:formatCode>
                <c:ptCount val="19"/>
                <c:pt idx="0">
                  <c:v>1.05</c:v>
                </c:pt>
                <c:pt idx="1">
                  <c:v>1.06</c:v>
                </c:pt>
                <c:pt idx="2">
                  <c:v>1.0900000000000001</c:v>
                </c:pt>
                <c:pt idx="3">
                  <c:v>1.1100000000000001</c:v>
                </c:pt>
                <c:pt idx="4">
                  <c:v>1.1200000000000001</c:v>
                </c:pt>
                <c:pt idx="5">
                  <c:v>1.1399999999999999</c:v>
                </c:pt>
                <c:pt idx="6">
                  <c:v>1.1399999999999999</c:v>
                </c:pt>
                <c:pt idx="7">
                  <c:v>1.1599999999999999</c:v>
                </c:pt>
                <c:pt idx="8">
                  <c:v>1.19</c:v>
                </c:pt>
                <c:pt idx="9">
                  <c:v>1.22</c:v>
                </c:pt>
                <c:pt idx="10">
                  <c:v>1.22</c:v>
                </c:pt>
                <c:pt idx="11">
                  <c:v>1.21</c:v>
                </c:pt>
                <c:pt idx="12">
                  <c:v>1.19</c:v>
                </c:pt>
                <c:pt idx="13">
                  <c:v>1.18</c:v>
                </c:pt>
                <c:pt idx="14">
                  <c:v>1.19</c:v>
                </c:pt>
                <c:pt idx="15">
                  <c:v>1.19</c:v>
                </c:pt>
                <c:pt idx="16">
                  <c:v>1.17</c:v>
                </c:pt>
                <c:pt idx="17">
                  <c:v>1.1599999999999999</c:v>
                </c:pt>
                <c:pt idx="18">
                  <c:v>1.17</c:v>
                </c:pt>
              </c:numCache>
            </c:numRef>
          </c:val>
          <c:smooth val="0"/>
          <c:extLst>
            <c:ext xmlns:c16="http://schemas.microsoft.com/office/drawing/2014/chart" uri="{C3380CC4-5D6E-409C-BE32-E72D297353CC}">
              <c16:uniqueId val="{00000002-29D6-47FE-96EB-5CD29414850C}"/>
            </c:ext>
          </c:extLst>
        </c:ser>
        <c:ser>
          <c:idx val="2"/>
          <c:order val="2"/>
          <c:tx>
            <c:v>Ghost</c:v>
          </c:tx>
          <c:spPr>
            <a:ln w="28575" cap="rnd">
              <a:noFill/>
              <a:round/>
            </a:ln>
            <a:effectLst/>
          </c:spPr>
          <c:marker>
            <c:symbol val="none"/>
          </c:marker>
          <c:cat>
            <c:strRef>
              <c:f>'Māori vs Non-Māori by sex'!$BU$38:$BU$56</c:f>
              <c:strCache>
                <c:ptCount val="19"/>
                <c:pt idx="0">
                  <c:v>1996-98</c:v>
                </c:pt>
                <c:pt idx="1">
                  <c:v>1997-99</c:v>
                </c:pt>
                <c:pt idx="2">
                  <c:v>1998-00</c:v>
                </c:pt>
                <c:pt idx="3">
                  <c:v>1999-01</c:v>
                </c:pt>
                <c:pt idx="4">
                  <c:v>2000-02</c:v>
                </c:pt>
                <c:pt idx="5">
                  <c:v>2001-03</c:v>
                </c:pt>
                <c:pt idx="6">
                  <c:v>2002-04</c:v>
                </c:pt>
                <c:pt idx="7">
                  <c:v>2003-05</c:v>
                </c:pt>
                <c:pt idx="8">
                  <c:v>2004-06</c:v>
                </c:pt>
                <c:pt idx="9">
                  <c:v>2005-07</c:v>
                </c:pt>
                <c:pt idx="10">
                  <c:v>2006-08</c:v>
                </c:pt>
                <c:pt idx="11">
                  <c:v>2007-09</c:v>
                </c:pt>
                <c:pt idx="12">
                  <c:v>2008-10</c:v>
                </c:pt>
                <c:pt idx="13">
                  <c:v>2009-11</c:v>
                </c:pt>
                <c:pt idx="14">
                  <c:v>2010-12</c:v>
                </c:pt>
                <c:pt idx="15">
                  <c:v>2011-13</c:v>
                </c:pt>
                <c:pt idx="16">
                  <c:v>2012-14</c:v>
                </c:pt>
                <c:pt idx="17">
                  <c:v>2013-15</c:v>
                </c:pt>
                <c:pt idx="18">
                  <c:v>2014-16</c:v>
                </c:pt>
              </c:strCache>
            </c:strRef>
          </c:cat>
          <c:val>
            <c:numRef>
              <c:f>'Māori vs Non-Māori by sex'!$BX$33:$BX$34</c:f>
              <c:numCache>
                <c:formatCode>0.00</c:formatCode>
                <c:ptCount val="2"/>
                <c:pt idx="0">
                  <c:v>1.27</c:v>
                </c:pt>
                <c:pt idx="1">
                  <c:v>1.05</c:v>
                </c:pt>
              </c:numCache>
            </c:numRef>
          </c:val>
          <c:smooth val="0"/>
          <c:extLst>
            <c:ext xmlns:c16="http://schemas.microsoft.com/office/drawing/2014/chart" uri="{C3380CC4-5D6E-409C-BE32-E72D297353CC}">
              <c16:uniqueId val="{00000003-29D6-47FE-96EB-5CD29414850C}"/>
            </c:ext>
          </c:extLst>
        </c:ser>
        <c:ser>
          <c:idx val="1"/>
          <c:order val="3"/>
          <c:tx>
            <c:strRef>
              <c:f>'Māori vs Non-Māori by sex'!$CC$57</c:f>
              <c:strCache>
                <c:ptCount val="1"/>
                <c:pt idx="0">
                  <c:v>Reference (1.00)</c:v>
                </c:pt>
              </c:strCache>
            </c:strRef>
          </c:tx>
          <c:spPr>
            <a:ln>
              <a:solidFill>
                <a:schemeClr val="tx1"/>
              </a:solidFill>
            </a:ln>
          </c:spPr>
          <c:marker>
            <c:symbol val="none"/>
          </c:marker>
          <c:cat>
            <c:strRef>
              <c:f>'Māori vs Non-Māori by sex'!$BU$38:$BU$56</c:f>
              <c:strCache>
                <c:ptCount val="19"/>
                <c:pt idx="0">
                  <c:v>1996-98</c:v>
                </c:pt>
                <c:pt idx="1">
                  <c:v>1997-99</c:v>
                </c:pt>
                <c:pt idx="2">
                  <c:v>1998-00</c:v>
                </c:pt>
                <c:pt idx="3">
                  <c:v>1999-01</c:v>
                </c:pt>
                <c:pt idx="4">
                  <c:v>2000-02</c:v>
                </c:pt>
                <c:pt idx="5">
                  <c:v>2001-03</c:v>
                </c:pt>
                <c:pt idx="6">
                  <c:v>2002-04</c:v>
                </c:pt>
                <c:pt idx="7">
                  <c:v>2003-05</c:v>
                </c:pt>
                <c:pt idx="8">
                  <c:v>2004-06</c:v>
                </c:pt>
                <c:pt idx="9">
                  <c:v>2005-07</c:v>
                </c:pt>
                <c:pt idx="10">
                  <c:v>2006-08</c:v>
                </c:pt>
                <c:pt idx="11">
                  <c:v>2007-09</c:v>
                </c:pt>
                <c:pt idx="12">
                  <c:v>2008-10</c:v>
                </c:pt>
                <c:pt idx="13">
                  <c:v>2009-11</c:v>
                </c:pt>
                <c:pt idx="14">
                  <c:v>2010-12</c:v>
                </c:pt>
                <c:pt idx="15">
                  <c:v>2011-13</c:v>
                </c:pt>
                <c:pt idx="16">
                  <c:v>2012-14</c:v>
                </c:pt>
                <c:pt idx="17">
                  <c:v>2013-15</c:v>
                </c:pt>
                <c:pt idx="18">
                  <c:v>2014-16</c:v>
                </c:pt>
              </c:strCache>
            </c:strRef>
          </c:cat>
          <c:val>
            <c:numRef>
              <c:f>'Māori vs Non-Māori by sex'!$CC$63:$CC$81</c:f>
              <c:numCache>
                <c:formatCode>General</c:formatCode>
                <c:ptCount val="19"/>
                <c:pt idx="0">
                  <c:v>1</c:v>
                </c:pt>
                <c:pt idx="1">
                  <c:v>1</c:v>
                </c:pt>
                <c:pt idx="2">
                  <c:v>1</c:v>
                </c:pt>
                <c:pt idx="3">
                  <c:v>1</c:v>
                </c:pt>
                <c:pt idx="4">
                  <c:v>1</c:v>
                </c:pt>
                <c:pt idx="5">
                  <c:v>1</c:v>
                </c:pt>
                <c:pt idx="6">
                  <c:v>1</c:v>
                </c:pt>
                <c:pt idx="7">
                  <c:v>1</c:v>
                </c:pt>
                <c:pt idx="8">
                  <c:v>1</c:v>
                </c:pt>
                <c:pt idx="9">
                  <c:v>1</c:v>
                </c:pt>
                <c:pt idx="10">
                  <c:v>1</c:v>
                </c:pt>
                <c:pt idx="11">
                  <c:v>1</c:v>
                </c:pt>
                <c:pt idx="12">
                  <c:v>1</c:v>
                </c:pt>
                <c:pt idx="13">
                  <c:v>1</c:v>
                </c:pt>
                <c:pt idx="14">
                  <c:v>1</c:v>
                </c:pt>
                <c:pt idx="15">
                  <c:v>1</c:v>
                </c:pt>
                <c:pt idx="16">
                  <c:v>1</c:v>
                </c:pt>
                <c:pt idx="17">
                  <c:v>1</c:v>
                </c:pt>
                <c:pt idx="18">
                  <c:v>1</c:v>
                </c:pt>
              </c:numCache>
            </c:numRef>
          </c:val>
          <c:smooth val="0"/>
          <c:extLst>
            <c:ext xmlns:c16="http://schemas.microsoft.com/office/drawing/2014/chart" uri="{C3380CC4-5D6E-409C-BE32-E72D297353CC}">
              <c16:uniqueId val="{00000004-29D6-47FE-96EB-5CD29414850C}"/>
            </c:ext>
          </c:extLst>
        </c:ser>
        <c:dLbls>
          <c:showLegendKey val="0"/>
          <c:showVal val="0"/>
          <c:showCatName val="0"/>
          <c:showSerName val="0"/>
          <c:showPercent val="0"/>
          <c:showBubbleSize val="0"/>
        </c:dLbls>
        <c:marker val="1"/>
        <c:smooth val="0"/>
        <c:axId val="310209512"/>
        <c:axId val="310213824"/>
      </c:lineChart>
      <c:catAx>
        <c:axId val="310209512"/>
        <c:scaling>
          <c:orientation val="minMax"/>
        </c:scaling>
        <c:delete val="0"/>
        <c:axPos val="b"/>
        <c:numFmt formatCode="General" sourceLinked="1"/>
        <c:majorTickMark val="none"/>
        <c:minorTickMark val="none"/>
        <c:tickLblPos val="nextTo"/>
        <c:spPr>
          <a:noFill/>
          <a:ln w="9525" cap="flat" cmpd="sng" algn="ctr">
            <a:solidFill>
              <a:schemeClr val="bg1">
                <a:lumMod val="50000"/>
              </a:schemeClr>
            </a:solidFill>
            <a:round/>
          </a:ln>
          <a:effectLst/>
        </c:spPr>
        <c:txPr>
          <a:bodyPr rot="-27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310213824"/>
        <c:crosses val="autoZero"/>
        <c:auto val="1"/>
        <c:lblAlgn val="ctr"/>
        <c:lblOffset val="100"/>
        <c:tickLblSkip val="1"/>
        <c:noMultiLvlLbl val="0"/>
      </c:catAx>
      <c:valAx>
        <c:axId val="310213824"/>
        <c:scaling>
          <c:orientation val="minMax"/>
        </c:scaling>
        <c:delete val="0"/>
        <c:axPos val="l"/>
        <c:numFmt formatCode="#,##0.00" sourceLinked="0"/>
        <c:majorTickMark val="out"/>
        <c:minorTickMark val="none"/>
        <c:tickLblPos val="nextTo"/>
        <c:spPr>
          <a:noFill/>
          <a:ln>
            <a:solidFill>
              <a:schemeClr val="bg1">
                <a:lumMod val="50000"/>
              </a:schemeClr>
            </a:solidFill>
          </a:ln>
          <a:effectLst/>
        </c:spPr>
        <c:txPr>
          <a:bodyPr rot="-60000000" spcFirstLastPara="1" vertOverflow="ellipsis" vert="horz" wrap="square" anchor="ctr" anchorCtr="1"/>
          <a:lstStyle/>
          <a:p>
            <a:pPr algn="ctr">
              <a:defRPr lang="en-NZ"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310209512"/>
        <c:crosses val="autoZero"/>
        <c:crossBetween val="between"/>
      </c:valAx>
      <c:spPr>
        <a:noFill/>
        <a:ln>
          <a:noFill/>
        </a:ln>
        <a:effectLst/>
      </c:spPr>
    </c:plotArea>
    <c:legend>
      <c:legendPos val="b"/>
      <c:legendEntry>
        <c:idx val="2"/>
        <c:delete val="1"/>
      </c:legendEntry>
      <c:layout>
        <c:manualLayout>
          <c:xMode val="edge"/>
          <c:yMode val="edge"/>
          <c:x val="0.25460847626322247"/>
          <c:y val="0.11068582375478928"/>
          <c:w val="0.74539152373677753"/>
          <c:h val="4.9562979262519173E-2"/>
        </c:manualLayout>
      </c:layout>
      <c:overlay val="0"/>
      <c:spPr>
        <a:noFill/>
        <a:ln>
          <a:noFill/>
        </a:ln>
        <a:effectLst/>
      </c:spPr>
      <c:txPr>
        <a:bodyPr rot="0" spcFirstLastPara="1" vertOverflow="ellipsis" vert="horz" wrap="square" anchor="ctr" anchorCtr="1"/>
        <a:lstStyle/>
        <a:p>
          <a:pPr>
            <a:defRPr lang="en-NZ"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1"/>
</c:chartSpace>
</file>

<file path=xl/ctrlProps/ctrlProp1.xml><?xml version="1.0" encoding="utf-8"?>
<formControlPr xmlns="http://schemas.microsoft.com/office/spreadsheetml/2009/9/main" objectType="Drop" dropLines="11" dropStyle="combo" dx="16" fmlaLink="$BG$4" fmlaRange="ref!$C$1:$C$11" noThreeD="1" sel="1" val="0"/>
</file>

<file path=xl/ctrlProps/ctrlProp2.xml><?xml version="1.0" encoding="utf-8"?>
<formControlPr xmlns="http://schemas.microsoft.com/office/spreadsheetml/2009/9/main" objectType="Drop" dropLines="11" dropStyle="combo" dx="16" fmlaLink="$BG$4" fmlaRange="ref!$C$1:$C$11" noThreeD="1" sel="1" val="0"/>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350520</xdr:colOff>
          <xdr:row>3</xdr:row>
          <xdr:rowOff>0</xdr:rowOff>
        </xdr:from>
        <xdr:to>
          <xdr:col>13</xdr:col>
          <xdr:colOff>175260</xdr:colOff>
          <xdr:row>3</xdr:row>
          <xdr:rowOff>144780</xdr:rowOff>
        </xdr:to>
        <xdr:sp macro="" textlink="">
          <xdr:nvSpPr>
            <xdr:cNvPr id="12289" name="Drop Down 1" hidden="1">
              <a:extLst>
                <a:ext uri="{63B3BB69-23CF-44E3-9099-C40C66FF867C}">
                  <a14:compatExt spid="_x0000_s12289"/>
                </a:ext>
                <a:ext uri="{FF2B5EF4-FFF2-40B4-BE49-F238E27FC236}">
                  <a16:creationId xmlns:a16="http://schemas.microsoft.com/office/drawing/2014/main" id="{00000000-0008-0000-0100-000001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2</xdr:col>
      <xdr:colOff>26669</xdr:colOff>
      <xdr:row>5</xdr:row>
      <xdr:rowOff>62662</xdr:rowOff>
    </xdr:from>
    <xdr:to>
      <xdr:col>14</xdr:col>
      <xdr:colOff>31619</xdr:colOff>
      <xdr:row>30</xdr:row>
      <xdr:rowOff>0</xdr:rowOff>
    </xdr:to>
    <xdr:graphicFrame macro="">
      <xdr:nvGraphicFramePr>
        <xdr:cNvPr id="2" name="Chart 1">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484735</xdr:colOff>
      <xdr:row>25</xdr:row>
      <xdr:rowOff>121227</xdr:rowOff>
    </xdr:from>
    <xdr:to>
      <xdr:col>11</xdr:col>
      <xdr:colOff>527164</xdr:colOff>
      <xdr:row>30</xdr:row>
      <xdr:rowOff>86591</xdr:rowOff>
    </xdr:to>
    <xdr:sp macro="" textlink="">
      <xdr:nvSpPr>
        <xdr:cNvPr id="3" name="TextBox 2">
          <a:extLst>
            <a:ext uri="{FF2B5EF4-FFF2-40B4-BE49-F238E27FC236}">
              <a16:creationId xmlns:a16="http://schemas.microsoft.com/office/drawing/2014/main" id="{00000000-0008-0000-0100-000003000000}"/>
            </a:ext>
          </a:extLst>
        </xdr:cNvPr>
        <xdr:cNvSpPr txBox="1"/>
      </xdr:nvSpPr>
      <xdr:spPr>
        <a:xfrm>
          <a:off x="667615" y="4251267"/>
          <a:ext cx="6199389" cy="5978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auto" latinLnBrk="0" hangingPunct="1"/>
          <a:r>
            <a:rPr lang="en-NZ" sz="900">
              <a:solidFill>
                <a:schemeClr val="dk1"/>
              </a:solidFill>
              <a:effectLst/>
              <a:latin typeface="+mn-lt"/>
              <a:ea typeface="+mn-ea"/>
              <a:cs typeface="+mn-cs"/>
            </a:rPr>
            <a:t>Notes: Rates are age standardised to the 2001 Census Māori population.</a:t>
          </a:r>
          <a:endParaRPr lang="en-NZ" sz="900">
            <a:effectLst/>
          </a:endParaRPr>
        </a:p>
        <a:p>
          <a:pPr eaLnBrk="1" fontAlgn="auto" latinLnBrk="0" hangingPunct="1"/>
          <a:r>
            <a:rPr lang="en-NZ" sz="900">
              <a:solidFill>
                <a:schemeClr val="dk1"/>
              </a:solidFill>
              <a:effectLst/>
              <a:latin typeface="+mn-lt"/>
              <a:ea typeface="+mn-ea"/>
              <a:cs typeface="+mn-cs"/>
            </a:rPr>
            <a:t>If the confidence intervals of two rates do not overlap, the difference in rates is said to be statistically significant.</a:t>
          </a:r>
          <a:endParaRPr lang="en-NZ" sz="900">
            <a:effectLst/>
          </a:endParaRPr>
        </a:p>
        <a:p>
          <a:pPr marL="0" marR="0" indent="0" defTabSz="914400" eaLnBrk="1" fontAlgn="auto" latinLnBrk="0" hangingPunct="1">
            <a:lnSpc>
              <a:spcPct val="100000"/>
            </a:lnSpc>
            <a:spcBef>
              <a:spcPts val="0"/>
            </a:spcBef>
            <a:spcAft>
              <a:spcPts val="0"/>
            </a:spcAft>
            <a:buClrTx/>
            <a:buSzTx/>
            <a:buFontTx/>
            <a:buNone/>
            <a:tabLst/>
            <a:defRPr/>
          </a:pPr>
          <a:r>
            <a:rPr lang="en-NZ" sz="900">
              <a:solidFill>
                <a:schemeClr val="dk1"/>
              </a:solidFill>
              <a:effectLst/>
              <a:latin typeface="+mn-lt"/>
              <a:ea typeface="+mn-ea"/>
              <a:cs typeface="+mn-cs"/>
            </a:rPr>
            <a:t>Source:</a:t>
          </a:r>
          <a:r>
            <a:rPr lang="en-NZ" sz="900" baseline="0">
              <a:solidFill>
                <a:schemeClr val="dk1"/>
              </a:solidFill>
              <a:effectLst/>
              <a:latin typeface="+mn-lt"/>
              <a:ea typeface="+mn-ea"/>
              <a:cs typeface="+mn-cs"/>
            </a:rPr>
            <a:t> </a:t>
          </a:r>
          <a:r>
            <a:rPr lang="en-NZ" sz="900" b="0" i="0" u="none" strike="noStrike">
              <a:solidFill>
                <a:schemeClr val="dk1"/>
              </a:solidFill>
              <a:effectLst/>
              <a:latin typeface="+mn-lt"/>
              <a:ea typeface="+mn-ea"/>
              <a:cs typeface="+mn-cs"/>
            </a:rPr>
            <a:t>National Minimum Data Set (NMDS), Ministry of Health</a:t>
          </a:r>
          <a:r>
            <a:rPr lang="en-NZ" sz="1100" b="0" i="0" u="none" strike="noStrike">
              <a:solidFill>
                <a:schemeClr val="dk1"/>
              </a:solidFill>
              <a:effectLst/>
              <a:latin typeface="+mn-lt"/>
              <a:ea typeface="+mn-ea"/>
              <a:cs typeface="+mn-cs"/>
            </a:rPr>
            <a:t>.</a:t>
          </a:r>
          <a:r>
            <a:rPr lang="en-NZ" sz="900"/>
            <a:t> </a:t>
          </a:r>
          <a:endParaRPr lang="en-NZ" sz="1000"/>
        </a:p>
      </xdr:txBody>
    </xdr:sp>
    <xdr:clientData/>
  </xdr:twoCellAnchor>
  <xdr:twoCellAnchor>
    <xdr:from>
      <xdr:col>15</xdr:col>
      <xdr:colOff>285750</xdr:colOff>
      <xdr:row>5</xdr:row>
      <xdr:rowOff>62662</xdr:rowOff>
    </xdr:from>
    <xdr:to>
      <xdr:col>26</xdr:col>
      <xdr:colOff>233550</xdr:colOff>
      <xdr:row>30</xdr:row>
      <xdr:rowOff>1912</xdr:rowOff>
    </xdr:to>
    <xdr:graphicFrame macro="">
      <xdr:nvGraphicFramePr>
        <xdr:cNvPr id="18" name="Chart 17">
          <a:extLst>
            <a:ext uri="{FF2B5EF4-FFF2-40B4-BE49-F238E27FC236}">
              <a16:creationId xmlns:a16="http://schemas.microsoft.com/office/drawing/2014/main" id="{00000000-0008-0000-0100-00001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0.0156</cdr:x>
      <cdr:y>0.03529</cdr:y>
    </cdr:from>
    <cdr:to>
      <cdr:x>0.35725</cdr:x>
      <cdr:y>0.11176</cdr:y>
    </cdr:to>
    <cdr:sp macro="" textlink="">
      <cdr:nvSpPr>
        <cdr:cNvPr id="3" name="TextBox 2"/>
        <cdr:cNvSpPr txBox="1"/>
      </cdr:nvSpPr>
      <cdr:spPr>
        <a:xfrm xmlns:a="http://schemas.openxmlformats.org/drawingml/2006/main">
          <a:off x="95251" y="114300"/>
          <a:ext cx="2085975" cy="2476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NZ" sz="1100"/>
        </a:p>
      </cdr:txBody>
    </cdr:sp>
  </cdr:relSizeAnchor>
  <cdr:relSizeAnchor xmlns:cdr="http://schemas.openxmlformats.org/drawingml/2006/chartDrawing">
    <cdr:from>
      <cdr:x>0</cdr:x>
      <cdr:y>0.0121</cdr:y>
    </cdr:from>
    <cdr:to>
      <cdr:x>0.96339</cdr:x>
      <cdr:y>0.07934</cdr:y>
    </cdr:to>
    <cdr:sp macro="" textlink="'Māori vs Non-Māori'!$BG$10">
      <cdr:nvSpPr>
        <cdr:cNvPr id="11" name="TextBox 10"/>
        <cdr:cNvSpPr txBox="1"/>
      </cdr:nvSpPr>
      <cdr:spPr>
        <a:xfrm xmlns:a="http://schemas.openxmlformats.org/drawingml/2006/main">
          <a:off x="0" y="44190"/>
          <a:ext cx="5895976" cy="24557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3C18DE2A-116B-4666-8DB3-1893AC46C888}" type="TxLink">
            <a:rPr lang="en-US" sz="1000" b="1" i="0" u="none" strike="noStrike">
              <a:solidFill>
                <a:srgbClr val="000000"/>
              </a:solidFill>
              <a:latin typeface="Arial"/>
              <a:cs typeface="Arial"/>
            </a:rPr>
            <a:pPr/>
            <a:t>All unintentional injury hospitalisations, all age groups</a:t>
          </a:fld>
          <a:endParaRPr lang="en-NZ" sz="1100" b="1"/>
        </a:p>
      </cdr:txBody>
    </cdr:sp>
  </cdr:relSizeAnchor>
  <cdr:relSizeAnchor xmlns:cdr="http://schemas.openxmlformats.org/drawingml/2006/chartDrawing">
    <cdr:from>
      <cdr:x>0</cdr:x>
      <cdr:y>0.06765</cdr:y>
    </cdr:from>
    <cdr:to>
      <cdr:x>0.60699</cdr:x>
      <cdr:y>0.14454</cdr:y>
    </cdr:to>
    <cdr:sp macro="" textlink="'Māori vs Non-Māori'!$BG$8">
      <cdr:nvSpPr>
        <cdr:cNvPr id="12" name="TextBox 11"/>
        <cdr:cNvSpPr txBox="1"/>
      </cdr:nvSpPr>
      <cdr:spPr>
        <a:xfrm xmlns:a="http://schemas.openxmlformats.org/drawingml/2006/main">
          <a:off x="0" y="247064"/>
          <a:ext cx="3714751" cy="28082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50E18897-9F7A-4F8A-A470-D3CCBB81C49C}" type="TxLink">
            <a:rPr lang="en-US" sz="1000" b="0" i="0" u="none" strike="noStrike">
              <a:solidFill>
                <a:srgbClr val="000000"/>
              </a:solidFill>
              <a:latin typeface="Arial"/>
              <a:cs typeface="Arial"/>
            </a:rPr>
            <a:pPr/>
            <a:t> </a:t>
          </a:fld>
          <a:endParaRPr lang="en-NZ" sz="1100"/>
        </a:p>
      </cdr:txBody>
    </cdr:sp>
  </cdr:relSizeAnchor>
  <cdr:relSizeAnchor xmlns:cdr="http://schemas.openxmlformats.org/drawingml/2006/chartDrawing">
    <cdr:from>
      <cdr:x>0</cdr:x>
      <cdr:y>0.14706</cdr:y>
    </cdr:from>
    <cdr:to>
      <cdr:x>0.29641</cdr:x>
      <cdr:y>0.20882</cdr:y>
    </cdr:to>
    <cdr:sp macro="" textlink="">
      <cdr:nvSpPr>
        <cdr:cNvPr id="13" name="TextBox 12"/>
        <cdr:cNvSpPr txBox="1"/>
      </cdr:nvSpPr>
      <cdr:spPr>
        <a:xfrm xmlns:a="http://schemas.openxmlformats.org/drawingml/2006/main">
          <a:off x="0" y="476250"/>
          <a:ext cx="1809750" cy="2000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NZ" sz="1100"/>
        </a:p>
      </cdr:txBody>
    </cdr:sp>
  </cdr:relSizeAnchor>
  <cdr:relSizeAnchor xmlns:cdr="http://schemas.openxmlformats.org/drawingml/2006/chartDrawing">
    <cdr:from>
      <cdr:x>0.01716</cdr:x>
      <cdr:y>0.15294</cdr:y>
    </cdr:from>
    <cdr:to>
      <cdr:x>0.32917</cdr:x>
      <cdr:y>0.21765</cdr:y>
    </cdr:to>
    <cdr:sp macro="" textlink="">
      <cdr:nvSpPr>
        <cdr:cNvPr id="14" name="TextBox 13"/>
        <cdr:cNvSpPr txBox="1"/>
      </cdr:nvSpPr>
      <cdr:spPr>
        <a:xfrm xmlns:a="http://schemas.openxmlformats.org/drawingml/2006/main">
          <a:off x="104776" y="495300"/>
          <a:ext cx="1905000" cy="209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NZ" sz="1100"/>
        </a:p>
      </cdr:txBody>
    </cdr:sp>
  </cdr:relSizeAnchor>
  <cdr:relSizeAnchor xmlns:cdr="http://schemas.openxmlformats.org/drawingml/2006/chartDrawing">
    <cdr:from>
      <cdr:x>0</cdr:x>
      <cdr:y>0.13529</cdr:y>
    </cdr:from>
    <cdr:to>
      <cdr:x>0.42382</cdr:x>
      <cdr:y>0.19882</cdr:y>
    </cdr:to>
    <cdr:sp macro="" textlink="'Māori vs Non-Māori'!$BG$14">
      <cdr:nvSpPr>
        <cdr:cNvPr id="15" name="TextBox 14"/>
        <cdr:cNvSpPr txBox="1"/>
      </cdr:nvSpPr>
      <cdr:spPr>
        <a:xfrm xmlns:a="http://schemas.openxmlformats.org/drawingml/2006/main">
          <a:off x="0" y="506977"/>
          <a:ext cx="2663191" cy="23808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FB03BA5F-1E5E-4E65-A690-5E6CE82FB9CC}" type="TxLink">
            <a:rPr lang="en-US" sz="900" b="0" i="0" u="none" strike="noStrike">
              <a:solidFill>
                <a:srgbClr val="000000"/>
              </a:solidFill>
              <a:latin typeface="Arial"/>
              <a:cs typeface="Arial"/>
            </a:rPr>
            <a:pPr/>
            <a:t>Age-standardised rate (events per 100,000)</a:t>
          </a:fld>
          <a:endParaRPr lang="en-NZ" sz="1050"/>
        </a:p>
      </cdr:txBody>
    </cdr:sp>
  </cdr:relSizeAnchor>
  <cdr:relSizeAnchor xmlns:cdr="http://schemas.openxmlformats.org/drawingml/2006/chartDrawing">
    <cdr:from>
      <cdr:x>0</cdr:x>
      <cdr:y>0.90095</cdr:y>
    </cdr:from>
    <cdr:to>
      <cdr:x>0.82059</cdr:x>
      <cdr:y>0.95976</cdr:y>
    </cdr:to>
    <cdr:sp macro="" textlink="'Māori vs Non-Māori'!$BG$16">
      <cdr:nvSpPr>
        <cdr:cNvPr id="16" name="TextBox 15"/>
        <cdr:cNvSpPr txBox="1"/>
      </cdr:nvSpPr>
      <cdr:spPr>
        <a:xfrm xmlns:a="http://schemas.openxmlformats.org/drawingml/2006/main">
          <a:off x="0" y="3290331"/>
          <a:ext cx="5022011" cy="21481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41D26934-2F5F-422B-B12B-8A0DA15F6CC2}" type="TxLink">
            <a:rPr lang="en-US" sz="800" b="0" i="0" u="none" strike="noStrike">
              <a:solidFill>
                <a:srgbClr val="000000"/>
              </a:solidFill>
              <a:latin typeface="Arial"/>
              <a:cs typeface="Arial"/>
            </a:rPr>
            <a:pPr/>
            <a:t> </a:t>
          </a:fld>
          <a:endParaRPr lang="en-NZ" sz="1100"/>
        </a:p>
      </cdr:txBody>
    </cdr:sp>
  </cdr:relSizeAnchor>
</c:userShapes>
</file>

<file path=xl/drawings/drawing3.xml><?xml version="1.0" encoding="utf-8"?>
<c:userShapes xmlns:c="http://schemas.openxmlformats.org/drawingml/2006/chart">
  <cdr:relSizeAnchor xmlns:cdr="http://schemas.openxmlformats.org/drawingml/2006/chartDrawing">
    <cdr:from>
      <cdr:x>0.00467</cdr:x>
      <cdr:y>0.01617</cdr:y>
    </cdr:from>
    <cdr:to>
      <cdr:x>0.97585</cdr:x>
      <cdr:y>0.08712</cdr:y>
    </cdr:to>
    <cdr:sp macro="" textlink="'Māori vs Non-Māori'!$BG$10">
      <cdr:nvSpPr>
        <cdr:cNvPr id="2" name="TextBox 1"/>
        <cdr:cNvSpPr txBox="1"/>
      </cdr:nvSpPr>
      <cdr:spPr>
        <a:xfrm xmlns:a="http://schemas.openxmlformats.org/drawingml/2006/main">
          <a:off x="28579" y="59085"/>
          <a:ext cx="5943595" cy="25925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ECA18C3C-6560-4513-8850-2794E1FE9794}" type="TxLink">
            <a:rPr lang="en-US" sz="1000" b="1" i="0" u="none" strike="noStrike">
              <a:solidFill>
                <a:srgbClr val="000000"/>
              </a:solidFill>
              <a:latin typeface="Arial"/>
              <a:cs typeface="Arial"/>
            </a:rPr>
            <a:pPr/>
            <a:t>All unintentional injury hospitalisations, all age groups</a:t>
          </a:fld>
          <a:endParaRPr lang="en-NZ" sz="1100" b="1"/>
        </a:p>
      </cdr:txBody>
    </cdr:sp>
  </cdr:relSizeAnchor>
  <cdr:relSizeAnchor xmlns:cdr="http://schemas.openxmlformats.org/drawingml/2006/chartDrawing">
    <cdr:from>
      <cdr:x>0.00156</cdr:x>
      <cdr:y>0.06715</cdr:y>
    </cdr:from>
    <cdr:to>
      <cdr:x>0.45602</cdr:x>
      <cdr:y>0.1377</cdr:y>
    </cdr:to>
    <cdr:sp macro="" textlink="'Māori vs Non-Māori'!$BG$7">
      <cdr:nvSpPr>
        <cdr:cNvPr id="3" name="TextBox 2"/>
        <cdr:cNvSpPr txBox="1"/>
      </cdr:nvSpPr>
      <cdr:spPr>
        <a:xfrm xmlns:a="http://schemas.openxmlformats.org/drawingml/2006/main">
          <a:off x="9525" y="245349"/>
          <a:ext cx="2781300" cy="25781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F5BF55FF-24E0-4E8D-B0FF-0E6D26A77AA0}" type="TxLink">
            <a:rPr lang="en-US" sz="1000" b="0" i="0" u="none" strike="noStrike">
              <a:solidFill>
                <a:srgbClr val="000000"/>
              </a:solidFill>
              <a:latin typeface="Arial"/>
              <a:cs typeface="Arial"/>
            </a:rPr>
            <a:pPr/>
            <a:t> </a:t>
          </a:fld>
          <a:endParaRPr lang="en-NZ" sz="1100"/>
        </a:p>
      </cdr:txBody>
    </cdr:sp>
  </cdr:relSizeAnchor>
  <cdr:relSizeAnchor xmlns:cdr="http://schemas.openxmlformats.org/drawingml/2006/chartDrawing">
    <cdr:from>
      <cdr:x>0.00623</cdr:x>
      <cdr:y>0.13964</cdr:y>
    </cdr:from>
    <cdr:to>
      <cdr:x>0.26614</cdr:x>
      <cdr:y>0.21608</cdr:y>
    </cdr:to>
    <cdr:sp macro="" textlink="'Māori vs Non-Māori'!$BG$15">
      <cdr:nvSpPr>
        <cdr:cNvPr id="4" name="TextBox 3"/>
        <cdr:cNvSpPr txBox="1"/>
      </cdr:nvSpPr>
      <cdr:spPr>
        <a:xfrm xmlns:a="http://schemas.openxmlformats.org/drawingml/2006/main">
          <a:off x="38100" y="452438"/>
          <a:ext cx="1590675" cy="2476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F726C85F-9586-42F5-B6F6-5ECAB860DC60}" type="TxLink">
            <a:rPr lang="en-US" sz="1000" b="0" i="0" u="none" strike="noStrike">
              <a:solidFill>
                <a:srgbClr val="000000"/>
              </a:solidFill>
              <a:latin typeface="Arial"/>
              <a:cs typeface="Arial"/>
            </a:rPr>
            <a:pPr/>
            <a:t>Rate ratio</a:t>
          </a:fld>
          <a:endParaRPr lang="en-NZ" sz="1050"/>
        </a:p>
      </cdr:txBody>
    </cdr:sp>
  </cdr:relSizeAnchor>
  <cdr:relSizeAnchor xmlns:cdr="http://schemas.openxmlformats.org/drawingml/2006/chartDrawing">
    <cdr:from>
      <cdr:x>0</cdr:x>
      <cdr:y>0.90327</cdr:y>
    </cdr:from>
    <cdr:to>
      <cdr:x>0.79531</cdr:x>
      <cdr:y>0.97656</cdr:y>
    </cdr:to>
    <cdr:sp macro="" textlink="'Māori vs Non-Māori'!$BG$16">
      <cdr:nvSpPr>
        <cdr:cNvPr id="5" name="TextBox 4"/>
        <cdr:cNvSpPr txBox="1"/>
      </cdr:nvSpPr>
      <cdr:spPr>
        <a:xfrm xmlns:a="http://schemas.openxmlformats.org/drawingml/2006/main">
          <a:off x="0" y="3290890"/>
          <a:ext cx="4867275" cy="26700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57930115-5E53-4C6E-B24C-AE71FCB06A7E}" type="TxLink">
            <a:rPr lang="en-US" sz="800" b="0" i="0" u="none" strike="noStrike">
              <a:solidFill>
                <a:srgbClr val="000000"/>
              </a:solidFill>
              <a:latin typeface="Arial"/>
              <a:cs typeface="Arial"/>
            </a:rPr>
            <a:pPr/>
            <a:t> </a:t>
          </a:fld>
          <a:endParaRPr lang="en-NZ" sz="1100"/>
        </a:p>
      </cdr:txBody>
    </cdr:sp>
  </cdr:relSizeAnchor>
  <cdr:relSizeAnchor xmlns:cdr="http://schemas.openxmlformats.org/drawingml/2006/chartDrawing">
    <cdr:from>
      <cdr:x>0.5385</cdr:x>
      <cdr:y>0.95397</cdr:y>
    </cdr:from>
    <cdr:to>
      <cdr:x>0.9883</cdr:x>
      <cdr:y>0.99807</cdr:y>
    </cdr:to>
    <cdr:sp macro="" textlink="">
      <cdr:nvSpPr>
        <cdr:cNvPr id="6" name="TextBox 5"/>
        <cdr:cNvSpPr txBox="1"/>
      </cdr:nvSpPr>
      <cdr:spPr>
        <a:xfrm xmlns:a="http://schemas.openxmlformats.org/drawingml/2006/main">
          <a:off x="3295650" y="3090863"/>
          <a:ext cx="2752725" cy="1428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NZ" sz="1100"/>
        </a:p>
      </cdr:txBody>
    </cdr:sp>
  </cdr:relSizeAnchor>
  <cdr:relSizeAnchor xmlns:cdr="http://schemas.openxmlformats.org/drawingml/2006/chartDrawing">
    <cdr:from>
      <cdr:x>0</cdr:x>
      <cdr:y>0.85729</cdr:y>
    </cdr:from>
    <cdr:to>
      <cdr:x>0.95717</cdr:x>
      <cdr:y>1</cdr:y>
    </cdr:to>
    <cdr:sp macro="" textlink="">
      <cdr:nvSpPr>
        <cdr:cNvPr id="7" name="TextBox 6"/>
        <cdr:cNvSpPr txBox="1"/>
      </cdr:nvSpPr>
      <cdr:spPr>
        <a:xfrm xmlns:a="http://schemas.openxmlformats.org/drawingml/2006/main">
          <a:off x="0" y="3184497"/>
          <a:ext cx="5842962" cy="53011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eaLnBrk="1" fontAlgn="auto" latinLnBrk="0" hangingPunct="1"/>
          <a:r>
            <a:rPr lang="en-NZ" sz="900">
              <a:effectLst/>
              <a:latin typeface="+mn-lt"/>
              <a:ea typeface="+mn-ea"/>
              <a:cs typeface="+mn-cs"/>
            </a:rPr>
            <a:t>Notes: Ratios are age standardised to the 2001 Census Māori population.</a:t>
          </a:r>
          <a:endParaRPr lang="en-NZ" sz="900">
            <a:effectLst/>
          </a:endParaRPr>
        </a:p>
        <a:p xmlns:a="http://schemas.openxmlformats.org/drawingml/2006/main">
          <a:pPr eaLnBrk="1" fontAlgn="auto" latinLnBrk="0" hangingPunct="1"/>
          <a:r>
            <a:rPr lang="en-NZ" sz="900">
              <a:effectLst/>
              <a:latin typeface="+mn-lt"/>
              <a:ea typeface="+mn-ea"/>
              <a:cs typeface="+mn-cs"/>
            </a:rPr>
            <a:t>If the confidence interval of the rate ratio does not include the number 1, the ratio is said to be statistically significant.</a:t>
          </a:r>
        </a:p>
        <a:p xmlns:a="http://schemas.openxmlformats.org/drawingml/2006/main">
          <a:pPr eaLnBrk="1" fontAlgn="auto" latinLnBrk="0" hangingPunct="1"/>
          <a:r>
            <a:rPr lang="en-NZ" sz="900"/>
            <a:t>Source: </a:t>
          </a:r>
          <a:r>
            <a:rPr lang="en-NZ" sz="900" baseline="0"/>
            <a:t>National Minimum Data Set (NMDS), Ministry of Health.</a:t>
          </a:r>
          <a:endParaRPr lang="en-NZ" sz="900"/>
        </a:p>
      </cdr:txBody>
    </cdr:sp>
  </cdr:relSizeAnchor>
</c:userShapes>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350520</xdr:colOff>
          <xdr:row>3</xdr:row>
          <xdr:rowOff>0</xdr:rowOff>
        </xdr:from>
        <xdr:to>
          <xdr:col>13</xdr:col>
          <xdr:colOff>68580</xdr:colOff>
          <xdr:row>4</xdr:row>
          <xdr:rowOff>22860</xdr:rowOff>
        </xdr:to>
        <xdr:sp macro="" textlink="">
          <xdr:nvSpPr>
            <xdr:cNvPr id="24577" name="Drop Down 1" hidden="1">
              <a:extLst>
                <a:ext uri="{63B3BB69-23CF-44E3-9099-C40C66FF867C}">
                  <a14:compatExt spid="_x0000_s24577"/>
                </a:ext>
                <a:ext uri="{FF2B5EF4-FFF2-40B4-BE49-F238E27FC236}">
                  <a16:creationId xmlns:a16="http://schemas.microsoft.com/office/drawing/2014/main" id="{00000000-0008-0000-0200-0000016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2</xdr:col>
      <xdr:colOff>22858</xdr:colOff>
      <xdr:row>5</xdr:row>
      <xdr:rowOff>127431</xdr:rowOff>
    </xdr:from>
    <xdr:to>
      <xdr:col>14</xdr:col>
      <xdr:colOff>251459</xdr:colOff>
      <xdr:row>32</xdr:row>
      <xdr:rowOff>11429</xdr:rowOff>
    </xdr:to>
    <xdr:graphicFrame macro="">
      <xdr:nvGraphicFramePr>
        <xdr:cNvPr id="3" name="Chart 2">
          <a:extLst>
            <a:ext uri="{FF2B5EF4-FFF2-40B4-BE49-F238E27FC236}">
              <a16:creationId xmlns:a16="http://schemas.microsoft.com/office/drawing/2014/main" id="{00000000-0008-0000-02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104774</xdr:colOff>
      <xdr:row>26</xdr:row>
      <xdr:rowOff>76200</xdr:rowOff>
    </xdr:from>
    <xdr:to>
      <xdr:col>11</xdr:col>
      <xdr:colOff>449579</xdr:colOff>
      <xdr:row>30</xdr:row>
      <xdr:rowOff>133351</xdr:rowOff>
    </xdr:to>
    <xdr:sp macro="" textlink="">
      <xdr:nvSpPr>
        <xdr:cNvPr id="4" name="TextBox 3">
          <a:extLst>
            <a:ext uri="{FF2B5EF4-FFF2-40B4-BE49-F238E27FC236}">
              <a16:creationId xmlns:a16="http://schemas.microsoft.com/office/drawing/2014/main" id="{00000000-0008-0000-0200-000004000000}"/>
            </a:ext>
          </a:extLst>
        </xdr:cNvPr>
        <xdr:cNvSpPr txBox="1"/>
      </xdr:nvSpPr>
      <xdr:spPr>
        <a:xfrm>
          <a:off x="790574" y="4312920"/>
          <a:ext cx="5998845" cy="52197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auto" latinLnBrk="0" hangingPunct="1"/>
          <a:r>
            <a:rPr lang="en-NZ" sz="900">
              <a:solidFill>
                <a:schemeClr val="dk1"/>
              </a:solidFill>
              <a:effectLst/>
              <a:latin typeface="+mn-lt"/>
              <a:ea typeface="+mn-ea"/>
              <a:cs typeface="+mn-cs"/>
            </a:rPr>
            <a:t>Notes: Rates are age standardised to the 2001 Census Māori population.</a:t>
          </a:r>
          <a:endParaRPr lang="en-NZ" sz="900">
            <a:effectLst/>
          </a:endParaRPr>
        </a:p>
        <a:p>
          <a:pPr eaLnBrk="1" fontAlgn="auto" latinLnBrk="0" hangingPunct="1"/>
          <a:r>
            <a:rPr lang="en-NZ" sz="900">
              <a:solidFill>
                <a:schemeClr val="dk1"/>
              </a:solidFill>
              <a:effectLst/>
              <a:latin typeface="+mn-lt"/>
              <a:ea typeface="+mn-ea"/>
              <a:cs typeface="+mn-cs"/>
            </a:rPr>
            <a:t>If the confidence intervals of two rates do not overlap, the difference in rates is said to be statistically significant.</a:t>
          </a:r>
          <a:endParaRPr lang="en-NZ" sz="900">
            <a:effectLst/>
          </a:endParaRPr>
        </a:p>
        <a:p>
          <a:pPr marL="0" marR="0" indent="0" defTabSz="914400" eaLnBrk="1" fontAlgn="auto" latinLnBrk="0" hangingPunct="1">
            <a:lnSpc>
              <a:spcPct val="100000"/>
            </a:lnSpc>
            <a:spcBef>
              <a:spcPts val="0"/>
            </a:spcBef>
            <a:spcAft>
              <a:spcPts val="0"/>
            </a:spcAft>
            <a:buClrTx/>
            <a:buSzTx/>
            <a:buFontTx/>
            <a:buNone/>
            <a:tabLst/>
            <a:defRPr/>
          </a:pPr>
          <a:r>
            <a:rPr lang="en-NZ" sz="900">
              <a:solidFill>
                <a:schemeClr val="dk1"/>
              </a:solidFill>
              <a:effectLst/>
              <a:latin typeface="+mn-lt"/>
              <a:ea typeface="+mn-ea"/>
              <a:cs typeface="+mn-cs"/>
            </a:rPr>
            <a:t>Source:</a:t>
          </a:r>
          <a:r>
            <a:rPr lang="en-NZ" sz="900" baseline="0">
              <a:solidFill>
                <a:schemeClr val="dk1"/>
              </a:solidFill>
              <a:effectLst/>
              <a:latin typeface="+mn-lt"/>
              <a:ea typeface="+mn-ea"/>
              <a:cs typeface="+mn-cs"/>
            </a:rPr>
            <a:t> National Minimum Data Set (NMDS), Ministry of Health </a:t>
          </a:r>
          <a:endParaRPr lang="en-NZ" sz="900">
            <a:effectLst/>
          </a:endParaRPr>
        </a:p>
        <a:p>
          <a:endParaRPr lang="en-NZ" sz="1000"/>
        </a:p>
      </xdr:txBody>
    </xdr:sp>
    <xdr:clientData/>
  </xdr:twoCellAnchor>
  <xdr:twoCellAnchor>
    <xdr:from>
      <xdr:col>17</xdr:col>
      <xdr:colOff>19050</xdr:colOff>
      <xdr:row>5</xdr:row>
      <xdr:rowOff>116001</xdr:rowOff>
    </xdr:from>
    <xdr:to>
      <xdr:col>28</xdr:col>
      <xdr:colOff>403860</xdr:colOff>
      <xdr:row>32</xdr:row>
      <xdr:rowOff>38100</xdr:rowOff>
    </xdr:to>
    <xdr:graphicFrame macro="">
      <xdr:nvGraphicFramePr>
        <xdr:cNvPr id="5" name="Chart 4">
          <a:extLst>
            <a:ext uri="{FF2B5EF4-FFF2-40B4-BE49-F238E27FC236}">
              <a16:creationId xmlns:a16="http://schemas.microsoft.com/office/drawing/2014/main" id="{00000000-0008-0000-02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0.0156</cdr:x>
      <cdr:y>0.03529</cdr:y>
    </cdr:from>
    <cdr:to>
      <cdr:x>0.35725</cdr:x>
      <cdr:y>0.11176</cdr:y>
    </cdr:to>
    <cdr:sp macro="" textlink="">
      <cdr:nvSpPr>
        <cdr:cNvPr id="3" name="TextBox 2"/>
        <cdr:cNvSpPr txBox="1"/>
      </cdr:nvSpPr>
      <cdr:spPr>
        <a:xfrm xmlns:a="http://schemas.openxmlformats.org/drawingml/2006/main">
          <a:off x="95251" y="114300"/>
          <a:ext cx="2085975" cy="2476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NZ" sz="1100"/>
        </a:p>
      </cdr:txBody>
    </cdr:sp>
  </cdr:relSizeAnchor>
  <cdr:relSizeAnchor xmlns:cdr="http://schemas.openxmlformats.org/drawingml/2006/chartDrawing">
    <cdr:from>
      <cdr:x>0</cdr:x>
      <cdr:y>0.0121</cdr:y>
    </cdr:from>
    <cdr:to>
      <cdr:x>0.9525</cdr:x>
      <cdr:y>0.08717</cdr:y>
    </cdr:to>
    <cdr:sp macro="" textlink="'Māori vs Non-Māori by sex'!$BG$10">
      <cdr:nvSpPr>
        <cdr:cNvPr id="11" name="TextBox 10"/>
        <cdr:cNvSpPr txBox="1"/>
      </cdr:nvSpPr>
      <cdr:spPr>
        <a:xfrm xmlns:a="http://schemas.openxmlformats.org/drawingml/2006/main">
          <a:off x="0" y="44190"/>
          <a:ext cx="5829300" cy="27414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3C18DE2A-116B-4666-8DB3-1893AC46C888}" type="TxLink">
            <a:rPr lang="en-US" sz="1000" b="1" i="0" u="none" strike="noStrike">
              <a:solidFill>
                <a:srgbClr val="000000"/>
              </a:solidFill>
              <a:latin typeface="Arial"/>
              <a:cs typeface="Arial"/>
            </a:rPr>
            <a:pPr/>
            <a:t>All unintentional injury hospitalisations, all age groups</a:t>
          </a:fld>
          <a:endParaRPr lang="en-NZ" sz="1100" b="1"/>
        </a:p>
      </cdr:txBody>
    </cdr:sp>
  </cdr:relSizeAnchor>
  <cdr:relSizeAnchor xmlns:cdr="http://schemas.openxmlformats.org/drawingml/2006/chartDrawing">
    <cdr:from>
      <cdr:x>0</cdr:x>
      <cdr:y>0.06765</cdr:y>
    </cdr:from>
    <cdr:to>
      <cdr:x>0.60699</cdr:x>
      <cdr:y>0.14454</cdr:y>
    </cdr:to>
    <cdr:sp macro="" textlink="'Māori vs Non-Māori by sex'!$BG$8">
      <cdr:nvSpPr>
        <cdr:cNvPr id="12" name="TextBox 11"/>
        <cdr:cNvSpPr txBox="1"/>
      </cdr:nvSpPr>
      <cdr:spPr>
        <a:xfrm xmlns:a="http://schemas.openxmlformats.org/drawingml/2006/main">
          <a:off x="0" y="247064"/>
          <a:ext cx="3714751" cy="28082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50E18897-9F7A-4F8A-A470-D3CCBB81C49C}" type="TxLink">
            <a:rPr lang="en-US" sz="1000" b="0" i="0" u="none" strike="noStrike">
              <a:solidFill>
                <a:srgbClr val="000000"/>
              </a:solidFill>
              <a:latin typeface="Arial"/>
              <a:cs typeface="Arial"/>
            </a:rPr>
            <a:pPr/>
            <a:t> </a:t>
          </a:fld>
          <a:endParaRPr lang="en-NZ" sz="1100"/>
        </a:p>
      </cdr:txBody>
    </cdr:sp>
  </cdr:relSizeAnchor>
  <cdr:relSizeAnchor xmlns:cdr="http://schemas.openxmlformats.org/drawingml/2006/chartDrawing">
    <cdr:from>
      <cdr:x>0</cdr:x>
      <cdr:y>0.14706</cdr:y>
    </cdr:from>
    <cdr:to>
      <cdr:x>0.29641</cdr:x>
      <cdr:y>0.20882</cdr:y>
    </cdr:to>
    <cdr:sp macro="" textlink="">
      <cdr:nvSpPr>
        <cdr:cNvPr id="13" name="TextBox 12"/>
        <cdr:cNvSpPr txBox="1"/>
      </cdr:nvSpPr>
      <cdr:spPr>
        <a:xfrm xmlns:a="http://schemas.openxmlformats.org/drawingml/2006/main">
          <a:off x="0" y="476250"/>
          <a:ext cx="1809750" cy="2000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NZ" sz="1100"/>
        </a:p>
      </cdr:txBody>
    </cdr:sp>
  </cdr:relSizeAnchor>
  <cdr:relSizeAnchor xmlns:cdr="http://schemas.openxmlformats.org/drawingml/2006/chartDrawing">
    <cdr:from>
      <cdr:x>0.01716</cdr:x>
      <cdr:y>0.15294</cdr:y>
    </cdr:from>
    <cdr:to>
      <cdr:x>0.32917</cdr:x>
      <cdr:y>0.21765</cdr:y>
    </cdr:to>
    <cdr:sp macro="" textlink="">
      <cdr:nvSpPr>
        <cdr:cNvPr id="14" name="TextBox 13"/>
        <cdr:cNvSpPr txBox="1"/>
      </cdr:nvSpPr>
      <cdr:spPr>
        <a:xfrm xmlns:a="http://schemas.openxmlformats.org/drawingml/2006/main">
          <a:off x="104776" y="495300"/>
          <a:ext cx="1905000" cy="209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NZ" sz="1100"/>
        </a:p>
      </cdr:txBody>
    </cdr:sp>
  </cdr:relSizeAnchor>
  <cdr:relSizeAnchor xmlns:cdr="http://schemas.openxmlformats.org/drawingml/2006/chartDrawing">
    <cdr:from>
      <cdr:x>0</cdr:x>
      <cdr:y>0.13529</cdr:y>
    </cdr:from>
    <cdr:to>
      <cdr:x>0.47446</cdr:x>
      <cdr:y>0.21257</cdr:y>
    </cdr:to>
    <cdr:sp macro="" textlink="'Māori vs Non-Māori by sex'!$BG$14">
      <cdr:nvSpPr>
        <cdr:cNvPr id="15" name="TextBox 14"/>
        <cdr:cNvSpPr txBox="1"/>
      </cdr:nvSpPr>
      <cdr:spPr>
        <a:xfrm xmlns:a="http://schemas.openxmlformats.org/drawingml/2006/main">
          <a:off x="0" y="534811"/>
          <a:ext cx="3680462" cy="30549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FB03BA5F-1E5E-4E65-A690-5E6CE82FB9CC}" type="TxLink">
            <a:rPr lang="en-US" sz="900" b="0" i="0" u="none" strike="noStrike">
              <a:solidFill>
                <a:srgbClr val="000000"/>
              </a:solidFill>
              <a:latin typeface="Arial"/>
              <a:cs typeface="Arial"/>
            </a:rPr>
            <a:pPr/>
            <a:t>Age standardised rate (events per 100,000)</a:t>
          </a:fld>
          <a:endParaRPr lang="en-NZ" sz="1050"/>
        </a:p>
      </cdr:txBody>
    </cdr:sp>
  </cdr:relSizeAnchor>
  <cdr:relSizeAnchor xmlns:cdr="http://schemas.openxmlformats.org/drawingml/2006/chartDrawing">
    <cdr:from>
      <cdr:x>0</cdr:x>
      <cdr:y>0.90095</cdr:y>
    </cdr:from>
    <cdr:to>
      <cdr:x>0.82059</cdr:x>
      <cdr:y>0.95976</cdr:y>
    </cdr:to>
    <cdr:sp macro="" textlink="'Māori vs Non-Māori by sex'!$BG$16">
      <cdr:nvSpPr>
        <cdr:cNvPr id="16" name="TextBox 15"/>
        <cdr:cNvSpPr txBox="1"/>
      </cdr:nvSpPr>
      <cdr:spPr>
        <a:xfrm xmlns:a="http://schemas.openxmlformats.org/drawingml/2006/main">
          <a:off x="0" y="3290331"/>
          <a:ext cx="5022011" cy="21481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41D26934-2F5F-422B-B12B-8A0DA15F6CC2}" type="TxLink">
            <a:rPr lang="en-US" sz="800" b="0" i="0" u="none" strike="noStrike">
              <a:solidFill>
                <a:srgbClr val="000000"/>
              </a:solidFill>
              <a:latin typeface="Arial"/>
              <a:cs typeface="Arial"/>
            </a:rPr>
            <a:pPr/>
            <a:t> </a:t>
          </a:fld>
          <a:endParaRPr lang="en-NZ" sz="1100"/>
        </a:p>
      </cdr:txBody>
    </cdr:sp>
  </cdr:relSizeAnchor>
</c:userShapes>
</file>

<file path=xl/drawings/drawing6.xml><?xml version="1.0" encoding="utf-8"?>
<c:userShapes xmlns:c="http://schemas.openxmlformats.org/drawingml/2006/chart">
  <cdr:relSizeAnchor xmlns:cdr="http://schemas.openxmlformats.org/drawingml/2006/chartDrawing">
    <cdr:from>
      <cdr:x>0.00467</cdr:x>
      <cdr:y>0.01617</cdr:y>
    </cdr:from>
    <cdr:to>
      <cdr:x>0.95717</cdr:x>
      <cdr:y>0.09494</cdr:y>
    </cdr:to>
    <cdr:sp macro="" textlink="'Māori vs Non-Māori by sex'!$BG$10">
      <cdr:nvSpPr>
        <cdr:cNvPr id="2" name="TextBox 1"/>
        <cdr:cNvSpPr txBox="1"/>
      </cdr:nvSpPr>
      <cdr:spPr>
        <a:xfrm xmlns:a="http://schemas.openxmlformats.org/drawingml/2006/main">
          <a:off x="28579" y="59085"/>
          <a:ext cx="5829295" cy="28782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ECA18C3C-6560-4513-8850-2794E1FE9794}" type="TxLink">
            <a:rPr lang="en-US" sz="1000" b="1" i="0" u="none" strike="noStrike">
              <a:solidFill>
                <a:srgbClr val="000000"/>
              </a:solidFill>
              <a:latin typeface="Arial"/>
              <a:cs typeface="Arial"/>
            </a:rPr>
            <a:pPr/>
            <a:t>All unintentional injury hospitalisations, all age groups</a:t>
          </a:fld>
          <a:endParaRPr lang="en-NZ" sz="1100" b="1"/>
        </a:p>
      </cdr:txBody>
    </cdr:sp>
  </cdr:relSizeAnchor>
  <cdr:relSizeAnchor xmlns:cdr="http://schemas.openxmlformats.org/drawingml/2006/chartDrawing">
    <cdr:from>
      <cdr:x>0.00156</cdr:x>
      <cdr:y>0.06715</cdr:y>
    </cdr:from>
    <cdr:to>
      <cdr:x>0.45602</cdr:x>
      <cdr:y>0.1377</cdr:y>
    </cdr:to>
    <cdr:sp macro="" textlink="'Māori vs Non-Māori by sex'!$BG$7">
      <cdr:nvSpPr>
        <cdr:cNvPr id="3" name="TextBox 2"/>
        <cdr:cNvSpPr txBox="1"/>
      </cdr:nvSpPr>
      <cdr:spPr>
        <a:xfrm xmlns:a="http://schemas.openxmlformats.org/drawingml/2006/main">
          <a:off x="9525" y="245349"/>
          <a:ext cx="2781300" cy="25781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F5BF55FF-24E0-4E8D-B0FF-0E6D26A77AA0}" type="TxLink">
            <a:rPr lang="en-US" sz="1000" b="0" i="0" u="none" strike="noStrike">
              <a:solidFill>
                <a:srgbClr val="000000"/>
              </a:solidFill>
              <a:latin typeface="Arial"/>
              <a:cs typeface="Arial"/>
            </a:rPr>
            <a:pPr/>
            <a:t> </a:t>
          </a:fld>
          <a:endParaRPr lang="en-NZ" sz="1100"/>
        </a:p>
      </cdr:txBody>
    </cdr:sp>
  </cdr:relSizeAnchor>
  <cdr:relSizeAnchor xmlns:cdr="http://schemas.openxmlformats.org/drawingml/2006/chartDrawing">
    <cdr:from>
      <cdr:x>0.00623</cdr:x>
      <cdr:y>0.13964</cdr:y>
    </cdr:from>
    <cdr:to>
      <cdr:x>0.26614</cdr:x>
      <cdr:y>0.21608</cdr:y>
    </cdr:to>
    <cdr:sp macro="" textlink="'Māori vs Non-Māori by sex'!$BG$15">
      <cdr:nvSpPr>
        <cdr:cNvPr id="4" name="TextBox 3"/>
        <cdr:cNvSpPr txBox="1"/>
      </cdr:nvSpPr>
      <cdr:spPr>
        <a:xfrm xmlns:a="http://schemas.openxmlformats.org/drawingml/2006/main">
          <a:off x="38100" y="452438"/>
          <a:ext cx="1590675" cy="2476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F726C85F-9586-42F5-B6F6-5ECAB860DC60}" type="TxLink">
            <a:rPr lang="en-US" sz="1000" b="0" i="0" u="none" strike="noStrike">
              <a:solidFill>
                <a:srgbClr val="000000"/>
              </a:solidFill>
              <a:latin typeface="Arial"/>
              <a:cs typeface="Arial"/>
            </a:rPr>
            <a:pPr/>
            <a:t>Rate ratio</a:t>
          </a:fld>
          <a:endParaRPr lang="en-NZ" sz="1050"/>
        </a:p>
      </cdr:txBody>
    </cdr:sp>
  </cdr:relSizeAnchor>
  <cdr:relSizeAnchor xmlns:cdr="http://schemas.openxmlformats.org/drawingml/2006/chartDrawing">
    <cdr:from>
      <cdr:x>0</cdr:x>
      <cdr:y>0.90327</cdr:y>
    </cdr:from>
    <cdr:to>
      <cdr:x>0.79531</cdr:x>
      <cdr:y>0.97656</cdr:y>
    </cdr:to>
    <cdr:sp macro="" textlink="'Māori vs Non-Māori by sex'!$BG$16">
      <cdr:nvSpPr>
        <cdr:cNvPr id="5" name="TextBox 4"/>
        <cdr:cNvSpPr txBox="1"/>
      </cdr:nvSpPr>
      <cdr:spPr>
        <a:xfrm xmlns:a="http://schemas.openxmlformats.org/drawingml/2006/main">
          <a:off x="0" y="3290890"/>
          <a:ext cx="4867275" cy="26700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57930115-5E53-4C6E-B24C-AE71FCB06A7E}" type="TxLink">
            <a:rPr lang="en-US" sz="800" b="0" i="0" u="none" strike="noStrike">
              <a:solidFill>
                <a:srgbClr val="000000"/>
              </a:solidFill>
              <a:latin typeface="Arial"/>
              <a:cs typeface="Arial"/>
            </a:rPr>
            <a:pPr/>
            <a:t> </a:t>
          </a:fld>
          <a:endParaRPr lang="en-NZ" sz="1100"/>
        </a:p>
      </cdr:txBody>
    </cdr:sp>
  </cdr:relSizeAnchor>
  <cdr:relSizeAnchor xmlns:cdr="http://schemas.openxmlformats.org/drawingml/2006/chartDrawing">
    <cdr:from>
      <cdr:x>0.5385</cdr:x>
      <cdr:y>0.95397</cdr:y>
    </cdr:from>
    <cdr:to>
      <cdr:x>0.9883</cdr:x>
      <cdr:y>0.99807</cdr:y>
    </cdr:to>
    <cdr:sp macro="" textlink="">
      <cdr:nvSpPr>
        <cdr:cNvPr id="6" name="TextBox 5"/>
        <cdr:cNvSpPr txBox="1"/>
      </cdr:nvSpPr>
      <cdr:spPr>
        <a:xfrm xmlns:a="http://schemas.openxmlformats.org/drawingml/2006/main">
          <a:off x="3295650" y="3090863"/>
          <a:ext cx="2752725" cy="1428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NZ" sz="1100"/>
        </a:p>
      </cdr:txBody>
    </cdr:sp>
  </cdr:relSizeAnchor>
  <cdr:relSizeAnchor xmlns:cdr="http://schemas.openxmlformats.org/drawingml/2006/chartDrawing">
    <cdr:from>
      <cdr:x>0</cdr:x>
      <cdr:y>0.85192</cdr:y>
    </cdr:from>
    <cdr:to>
      <cdr:x>0.95717</cdr:x>
      <cdr:y>1</cdr:y>
    </cdr:to>
    <cdr:sp macro="" textlink="">
      <cdr:nvSpPr>
        <cdr:cNvPr id="7" name="TextBox 6"/>
        <cdr:cNvSpPr txBox="1"/>
      </cdr:nvSpPr>
      <cdr:spPr>
        <a:xfrm xmlns:a="http://schemas.openxmlformats.org/drawingml/2006/main">
          <a:off x="0" y="3232989"/>
          <a:ext cx="6423137" cy="56197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eaLnBrk="1" fontAlgn="auto" latinLnBrk="0" hangingPunct="1"/>
          <a:r>
            <a:rPr lang="en-NZ" sz="900">
              <a:effectLst/>
              <a:latin typeface="+mn-lt"/>
              <a:ea typeface="+mn-ea"/>
              <a:cs typeface="+mn-cs"/>
            </a:rPr>
            <a:t>Notes: Ratios are age standardised to the 2001 Census Māori population.</a:t>
          </a:r>
          <a:endParaRPr lang="en-NZ" sz="900">
            <a:effectLst/>
          </a:endParaRPr>
        </a:p>
        <a:p xmlns:a="http://schemas.openxmlformats.org/drawingml/2006/main">
          <a:pPr eaLnBrk="1" fontAlgn="auto" latinLnBrk="0" hangingPunct="1"/>
          <a:r>
            <a:rPr lang="en-NZ" sz="900">
              <a:effectLst/>
              <a:latin typeface="+mn-lt"/>
              <a:ea typeface="+mn-ea"/>
              <a:cs typeface="+mn-cs"/>
            </a:rPr>
            <a:t>If the confidence interval of the rate ratio does not include the number 1, the ratio is said to be statistically significant.</a:t>
          </a:r>
        </a:p>
        <a:p xmlns:a="http://schemas.openxmlformats.org/drawingml/2006/main">
          <a:pPr eaLnBrk="1" fontAlgn="auto" latinLnBrk="0" hangingPunct="1"/>
          <a:r>
            <a:rPr lang="en-NZ" sz="900"/>
            <a:t>Source: National Minimum</a:t>
          </a:r>
          <a:r>
            <a:rPr lang="en-NZ" sz="900" baseline="0"/>
            <a:t> Data Set (NMDS), Ministry of Health </a:t>
          </a:r>
          <a:endParaRPr lang="en-NZ" sz="900"/>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G:\Mortality\Historical%20Mortality\Historical%20Mortality%201948-2014\Analysis\historical_mortality1948-2014_annual%20templateol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duction"/>
      <sheetName val="Contents"/>
      <sheetName val="Graphs"/>
      <sheetName val="Coding"/>
      <sheetName val="Historic data"/>
      <sheetName val="DataAnnualUpdate"/>
      <sheetName val="Annual update"/>
      <sheetName val="ref"/>
    </sheetNames>
    <sheetDataSet>
      <sheetData sheetId="0"/>
      <sheetData sheetId="1"/>
      <sheetData sheetId="2"/>
      <sheetData sheetId="3"/>
      <sheetData sheetId="4">
        <row r="1">
          <cell r="A1" t="str">
            <v>combo</v>
          </cell>
        </row>
      </sheetData>
      <sheetData sheetId="5">
        <row r="1">
          <cell r="A1" t="str">
            <v>combo</v>
          </cell>
          <cell r="L1" t="str">
            <v>combo</v>
          </cell>
          <cell r="M1" t="str">
            <v>year</v>
          </cell>
          <cell r="N1" t="str">
            <v>type</v>
          </cell>
          <cell r="O1" t="str">
            <v>ethmn</v>
          </cell>
          <cell r="P1" t="str">
            <v>sex</v>
          </cell>
          <cell r="Q1" t="str">
            <v>num</v>
          </cell>
          <cell r="R1" t="str">
            <v>perc</v>
          </cell>
        </row>
        <row r="2">
          <cell r="L2" t="str">
            <v>2010All cancerMaleAllEth</v>
          </cell>
          <cell r="M2">
            <v>2010</v>
          </cell>
          <cell r="N2" t="str">
            <v>All cancer</v>
          </cell>
          <cell r="O2" t="str">
            <v>AllEth</v>
          </cell>
          <cell r="P2" t="str">
            <v>Male</v>
          </cell>
          <cell r="Q2">
            <v>4511</v>
          </cell>
          <cell r="R2">
            <v>52.5</v>
          </cell>
        </row>
        <row r="3">
          <cell r="L3" t="str">
            <v>2010All cancerMaleMaori</v>
          </cell>
          <cell r="M3">
            <v>2010</v>
          </cell>
          <cell r="N3" t="str">
            <v>All cancer</v>
          </cell>
          <cell r="O3" t="str">
            <v>Maori</v>
          </cell>
          <cell r="P3" t="str">
            <v>Male</v>
          </cell>
          <cell r="Q3">
            <v>422</v>
          </cell>
          <cell r="R3">
            <v>48.1</v>
          </cell>
        </row>
        <row r="4">
          <cell r="L4" t="str">
            <v>2010All cancerMaleNon-Maori</v>
          </cell>
          <cell r="M4">
            <v>2010</v>
          </cell>
          <cell r="N4" t="str">
            <v>All cancer</v>
          </cell>
          <cell r="O4" t="str">
            <v>Non-Maori</v>
          </cell>
          <cell r="P4" t="str">
            <v>Male</v>
          </cell>
          <cell r="Q4">
            <v>4089</v>
          </cell>
          <cell r="R4">
            <v>53</v>
          </cell>
        </row>
        <row r="5">
          <cell r="L5" t="str">
            <v>2010All deathsMaleAllEth</v>
          </cell>
          <cell r="M5">
            <v>2010</v>
          </cell>
          <cell r="N5" t="str">
            <v>All deaths</v>
          </cell>
          <cell r="O5" t="str">
            <v>AllEth</v>
          </cell>
          <cell r="P5" t="str">
            <v>Male</v>
          </cell>
          <cell r="Q5">
            <v>14338</v>
          </cell>
          <cell r="R5">
            <v>50.1</v>
          </cell>
        </row>
        <row r="6">
          <cell r="L6" t="str">
            <v>2010All deathsMaleMaori</v>
          </cell>
          <cell r="M6">
            <v>2010</v>
          </cell>
          <cell r="N6" t="str">
            <v>All deaths</v>
          </cell>
          <cell r="O6" t="str">
            <v>Maori</v>
          </cell>
          <cell r="P6" t="str">
            <v>Male</v>
          </cell>
          <cell r="Q6">
            <v>1534</v>
          </cell>
          <cell r="R6">
            <v>53.2</v>
          </cell>
        </row>
        <row r="7">
          <cell r="L7" t="str">
            <v>2010All deathsMaleNon-Maori</v>
          </cell>
          <cell r="M7">
            <v>2010</v>
          </cell>
          <cell r="N7" t="str">
            <v>All deaths</v>
          </cell>
          <cell r="O7" t="str">
            <v>Non-Maori</v>
          </cell>
          <cell r="P7" t="str">
            <v>Male</v>
          </cell>
          <cell r="Q7">
            <v>12804</v>
          </cell>
          <cell r="R7">
            <v>49.7</v>
          </cell>
        </row>
        <row r="8">
          <cell r="L8" t="str">
            <v>2010AssaultMaleAllEth</v>
          </cell>
          <cell r="M8">
            <v>2010</v>
          </cell>
          <cell r="N8" t="str">
            <v>Assault</v>
          </cell>
          <cell r="O8" t="str">
            <v>AllEth</v>
          </cell>
          <cell r="P8" t="str">
            <v>Male</v>
          </cell>
          <cell r="Q8">
            <v>31</v>
          </cell>
          <cell r="R8">
            <v>56.4</v>
          </cell>
        </row>
        <row r="9">
          <cell r="L9" t="str">
            <v>2010AssaultMaleMaori</v>
          </cell>
          <cell r="M9">
            <v>2010</v>
          </cell>
          <cell r="N9" t="str">
            <v>Assault</v>
          </cell>
          <cell r="O9" t="str">
            <v>Maori</v>
          </cell>
          <cell r="P9" t="str">
            <v>Male</v>
          </cell>
          <cell r="Q9">
            <v>14</v>
          </cell>
          <cell r="R9">
            <v>70</v>
          </cell>
        </row>
        <row r="10">
          <cell r="L10" t="str">
            <v>2010AssaultMaleNon-Maori</v>
          </cell>
          <cell r="M10">
            <v>2010</v>
          </cell>
          <cell r="N10" t="str">
            <v>Assault</v>
          </cell>
          <cell r="O10" t="str">
            <v>Non-Maori</v>
          </cell>
          <cell r="P10" t="str">
            <v>Male</v>
          </cell>
          <cell r="Q10">
            <v>17</v>
          </cell>
          <cell r="R10">
            <v>48.6</v>
          </cell>
        </row>
        <row r="11">
          <cell r="L11" t="str">
            <v>2010Cerebrovascular diseaseMaleAllEth</v>
          </cell>
          <cell r="M11">
            <v>2010</v>
          </cell>
          <cell r="N11" t="str">
            <v>Cerebrovascular disease</v>
          </cell>
          <cell r="O11" t="str">
            <v>AllEth</v>
          </cell>
          <cell r="P11" t="str">
            <v>Male</v>
          </cell>
          <cell r="Q11">
            <v>945</v>
          </cell>
          <cell r="R11">
            <v>38.299999999999997</v>
          </cell>
        </row>
        <row r="12">
          <cell r="L12" t="str">
            <v>2010Cerebrovascular diseaseMaleMaori</v>
          </cell>
          <cell r="M12">
            <v>2010</v>
          </cell>
          <cell r="N12" t="str">
            <v>Cerebrovascular disease</v>
          </cell>
          <cell r="O12" t="str">
            <v>Maori</v>
          </cell>
          <cell r="P12" t="str">
            <v>Male</v>
          </cell>
          <cell r="Q12">
            <v>58</v>
          </cell>
          <cell r="R12">
            <v>37.200000000000003</v>
          </cell>
        </row>
        <row r="13">
          <cell r="L13" t="str">
            <v>2010Cerebrovascular diseaseMaleNon-Maori</v>
          </cell>
          <cell r="M13">
            <v>2010</v>
          </cell>
          <cell r="N13" t="str">
            <v>Cerebrovascular disease</v>
          </cell>
          <cell r="O13" t="str">
            <v>Non-Maori</v>
          </cell>
          <cell r="P13" t="str">
            <v>Male</v>
          </cell>
          <cell r="Q13">
            <v>887</v>
          </cell>
          <cell r="R13">
            <v>38.4</v>
          </cell>
        </row>
        <row r="14">
          <cell r="L14" t="str">
            <v>2010Cervical cancerMaleAllEth</v>
          </cell>
          <cell r="M14">
            <v>2010</v>
          </cell>
          <cell r="N14" t="str">
            <v>Cervical cancer</v>
          </cell>
          <cell r="O14" t="str">
            <v>AllEth</v>
          </cell>
          <cell r="P14" t="str">
            <v>Male</v>
          </cell>
        </row>
        <row r="15">
          <cell r="L15" t="str">
            <v>2010Cervical cancerMaleMaori</v>
          </cell>
          <cell r="M15">
            <v>2010</v>
          </cell>
          <cell r="N15" t="str">
            <v>Cervical cancer</v>
          </cell>
          <cell r="O15" t="str">
            <v>Maori</v>
          </cell>
          <cell r="P15" t="str">
            <v>Male</v>
          </cell>
        </row>
        <row r="16">
          <cell r="L16" t="str">
            <v>2010Cervical cancerMaleNon-Maori</v>
          </cell>
          <cell r="M16">
            <v>2010</v>
          </cell>
          <cell r="N16" t="str">
            <v>Cervical cancer</v>
          </cell>
          <cell r="O16" t="str">
            <v>Non-Maori</v>
          </cell>
          <cell r="P16" t="str">
            <v>Male</v>
          </cell>
        </row>
        <row r="17">
          <cell r="L17" t="str">
            <v>2010Chronic lower respiratory diseasesMaleAllEth</v>
          </cell>
          <cell r="M17">
            <v>2010</v>
          </cell>
          <cell r="N17" t="str">
            <v>Chronic lower respiratory diseases</v>
          </cell>
          <cell r="O17" t="str">
            <v>AllEth</v>
          </cell>
          <cell r="P17" t="str">
            <v>Male</v>
          </cell>
          <cell r="Q17">
            <v>859</v>
          </cell>
          <cell r="R17">
            <v>51.9</v>
          </cell>
        </row>
        <row r="18">
          <cell r="L18" t="str">
            <v>2010Chronic lower respiratory diseasesMaleMaori</v>
          </cell>
          <cell r="M18">
            <v>2010</v>
          </cell>
          <cell r="N18" t="str">
            <v>Chronic lower respiratory diseases</v>
          </cell>
          <cell r="O18" t="str">
            <v>Maori</v>
          </cell>
          <cell r="P18" t="str">
            <v>Male</v>
          </cell>
          <cell r="Q18">
            <v>95</v>
          </cell>
          <cell r="R18">
            <v>45.9</v>
          </cell>
        </row>
        <row r="19">
          <cell r="L19" t="str">
            <v>2010Chronic lower respiratory diseasesMaleNon-Maori</v>
          </cell>
          <cell r="M19">
            <v>2010</v>
          </cell>
          <cell r="N19" t="str">
            <v>Chronic lower respiratory diseases</v>
          </cell>
          <cell r="O19" t="str">
            <v>Non-Maori</v>
          </cell>
          <cell r="P19" t="str">
            <v>Male</v>
          </cell>
          <cell r="Q19">
            <v>764</v>
          </cell>
          <cell r="R19">
            <v>52.7</v>
          </cell>
        </row>
        <row r="20">
          <cell r="L20" t="str">
            <v>2010Colon, rectum and rectosigmoid junction cancerMaleAllEth</v>
          </cell>
          <cell r="M20">
            <v>2010</v>
          </cell>
          <cell r="N20" t="str">
            <v>Colon, rectum and rectosigmoid junction cancer</v>
          </cell>
          <cell r="O20" t="str">
            <v>AllEth</v>
          </cell>
          <cell r="P20" t="str">
            <v>Male</v>
          </cell>
          <cell r="Q20">
            <v>613</v>
          </cell>
          <cell r="R20">
            <v>51.5</v>
          </cell>
        </row>
        <row r="21">
          <cell r="L21" t="str">
            <v>2010Colon, rectum and rectosigmoid junction cancerMaleMaori</v>
          </cell>
          <cell r="M21">
            <v>2010</v>
          </cell>
          <cell r="N21" t="str">
            <v>Colon, rectum and rectosigmoid junction cancer</v>
          </cell>
          <cell r="O21" t="str">
            <v>Maori</v>
          </cell>
          <cell r="P21" t="str">
            <v>Male</v>
          </cell>
          <cell r="Q21">
            <v>33</v>
          </cell>
          <cell r="R21">
            <v>57.9</v>
          </cell>
        </row>
        <row r="22">
          <cell r="L22" t="str">
            <v>2010Colon, rectum and rectosigmoid junction cancerMaleNon-Maori</v>
          </cell>
          <cell r="M22">
            <v>2010</v>
          </cell>
          <cell r="N22" t="str">
            <v>Colon, rectum and rectosigmoid junction cancer</v>
          </cell>
          <cell r="O22" t="str">
            <v>Non-Maori</v>
          </cell>
          <cell r="P22" t="str">
            <v>Male</v>
          </cell>
          <cell r="Q22">
            <v>580</v>
          </cell>
          <cell r="R22">
            <v>51.2</v>
          </cell>
        </row>
        <row r="23">
          <cell r="L23" t="str">
            <v>2010Diabetes mellitusMaleAllEth</v>
          </cell>
          <cell r="M23">
            <v>2010</v>
          </cell>
          <cell r="N23" t="str">
            <v>Diabetes mellitus</v>
          </cell>
          <cell r="O23" t="str">
            <v>AllEth</v>
          </cell>
          <cell r="P23" t="str">
            <v>Male</v>
          </cell>
          <cell r="Q23">
            <v>391</v>
          </cell>
          <cell r="R23">
            <v>50.9</v>
          </cell>
        </row>
        <row r="24">
          <cell r="L24" t="str">
            <v>2010Diabetes mellitusMaleMaori</v>
          </cell>
          <cell r="M24">
            <v>2010</v>
          </cell>
          <cell r="N24" t="str">
            <v>Diabetes mellitus</v>
          </cell>
          <cell r="O24" t="str">
            <v>Maori</v>
          </cell>
          <cell r="P24" t="str">
            <v>Male</v>
          </cell>
          <cell r="Q24">
            <v>82</v>
          </cell>
          <cell r="R24">
            <v>48.2</v>
          </cell>
        </row>
        <row r="25">
          <cell r="L25" t="str">
            <v>2010Diabetes mellitusMaleNon-Maori</v>
          </cell>
          <cell r="M25">
            <v>2010</v>
          </cell>
          <cell r="N25" t="str">
            <v>Diabetes mellitus</v>
          </cell>
          <cell r="O25" t="str">
            <v>Non-Maori</v>
          </cell>
          <cell r="P25" t="str">
            <v>Male</v>
          </cell>
          <cell r="Q25">
            <v>309</v>
          </cell>
          <cell r="R25">
            <v>51.7</v>
          </cell>
        </row>
        <row r="26">
          <cell r="L26" t="str">
            <v>2010Diseases of the circulatory systemMaleAllEth</v>
          </cell>
          <cell r="M26">
            <v>2010</v>
          </cell>
          <cell r="N26" t="str">
            <v>Diseases of the circulatory system</v>
          </cell>
          <cell r="O26" t="str">
            <v>AllEth</v>
          </cell>
          <cell r="P26" t="str">
            <v>Male</v>
          </cell>
          <cell r="Q26">
            <v>4877</v>
          </cell>
          <cell r="R26">
            <v>47.9</v>
          </cell>
        </row>
        <row r="27">
          <cell r="L27" t="str">
            <v>2010Diseases of the circulatory systemMaleMaori</v>
          </cell>
          <cell r="M27">
            <v>2010</v>
          </cell>
          <cell r="N27" t="str">
            <v>Diseases of the circulatory system</v>
          </cell>
          <cell r="O27" t="str">
            <v>Maori</v>
          </cell>
          <cell r="P27" t="str">
            <v>Male</v>
          </cell>
          <cell r="Q27">
            <v>452</v>
          </cell>
          <cell r="R27">
            <v>53.6</v>
          </cell>
        </row>
        <row r="28">
          <cell r="L28" t="str">
            <v>2010Diseases of the circulatory systemMaleNon-Maori</v>
          </cell>
          <cell r="M28">
            <v>2010</v>
          </cell>
          <cell r="N28" t="str">
            <v>Diseases of the circulatory system</v>
          </cell>
          <cell r="O28" t="str">
            <v>Non-Maori</v>
          </cell>
          <cell r="P28" t="str">
            <v>Male</v>
          </cell>
          <cell r="Q28">
            <v>4425</v>
          </cell>
          <cell r="R28">
            <v>47.4</v>
          </cell>
        </row>
        <row r="29">
          <cell r="L29" t="str">
            <v>2010Diseases of the respiratory systemMaleAllEth</v>
          </cell>
          <cell r="M29">
            <v>2010</v>
          </cell>
          <cell r="N29" t="str">
            <v>Diseases of the respiratory system</v>
          </cell>
          <cell r="O29" t="str">
            <v>AllEth</v>
          </cell>
          <cell r="P29" t="str">
            <v>Male</v>
          </cell>
          <cell r="Q29">
            <v>1243</v>
          </cell>
          <cell r="R29">
            <v>50.6</v>
          </cell>
        </row>
        <row r="30">
          <cell r="L30" t="str">
            <v>2010Diseases of the respiratory systemMaleMaori</v>
          </cell>
          <cell r="M30">
            <v>2010</v>
          </cell>
          <cell r="N30" t="str">
            <v>Diseases of the respiratory system</v>
          </cell>
          <cell r="O30" t="str">
            <v>Maori</v>
          </cell>
          <cell r="P30" t="str">
            <v>Male</v>
          </cell>
          <cell r="Q30">
            <v>119</v>
          </cell>
          <cell r="R30">
            <v>48.6</v>
          </cell>
        </row>
        <row r="31">
          <cell r="L31" t="str">
            <v>2010Diseases of the respiratory systemMaleNon-Maori</v>
          </cell>
          <cell r="M31">
            <v>2010</v>
          </cell>
          <cell r="N31" t="str">
            <v>Diseases of the respiratory system</v>
          </cell>
          <cell r="O31" t="str">
            <v>Non-Maori</v>
          </cell>
          <cell r="P31" t="str">
            <v>Male</v>
          </cell>
          <cell r="Q31">
            <v>1124</v>
          </cell>
          <cell r="R31">
            <v>50.8</v>
          </cell>
        </row>
        <row r="32">
          <cell r="L32" t="str">
            <v>2010External causes of morbidity and mortalityMaleAllEth</v>
          </cell>
          <cell r="M32">
            <v>2010</v>
          </cell>
          <cell r="N32" t="str">
            <v>External causes of morbidity and mortality</v>
          </cell>
          <cell r="O32" t="str">
            <v>AllEth</v>
          </cell>
          <cell r="P32" t="str">
            <v>Male</v>
          </cell>
          <cell r="Q32">
            <v>1221</v>
          </cell>
          <cell r="R32">
            <v>62.5</v>
          </cell>
        </row>
        <row r="33">
          <cell r="L33" t="str">
            <v>2010External causes of morbidity and mortalityMaleMaori</v>
          </cell>
          <cell r="M33">
            <v>2010</v>
          </cell>
          <cell r="N33" t="str">
            <v>External causes of morbidity and mortality</v>
          </cell>
          <cell r="O33" t="str">
            <v>Maori</v>
          </cell>
          <cell r="P33" t="str">
            <v>Male</v>
          </cell>
          <cell r="Q33">
            <v>262</v>
          </cell>
          <cell r="R33">
            <v>70.400000000000006</v>
          </cell>
        </row>
        <row r="34">
          <cell r="L34" t="str">
            <v>2010External causes of morbidity and mortalityMaleNon-Maori</v>
          </cell>
          <cell r="M34">
            <v>2010</v>
          </cell>
          <cell r="N34" t="str">
            <v>External causes of morbidity and mortality</v>
          </cell>
          <cell r="O34" t="str">
            <v>Non-Maori</v>
          </cell>
          <cell r="P34" t="str">
            <v>Male</v>
          </cell>
          <cell r="Q34">
            <v>959</v>
          </cell>
          <cell r="R34">
            <v>60.7</v>
          </cell>
        </row>
        <row r="35">
          <cell r="L35" t="str">
            <v>2010Female breast cancerMaleAllEth</v>
          </cell>
          <cell r="M35">
            <v>2010</v>
          </cell>
          <cell r="N35" t="str">
            <v>Female breast cancer</v>
          </cell>
          <cell r="O35" t="str">
            <v>AllEth</v>
          </cell>
          <cell r="P35" t="str">
            <v>Male</v>
          </cell>
        </row>
        <row r="36">
          <cell r="L36" t="str">
            <v>2010Female breast cancerMaleMaori</v>
          </cell>
          <cell r="M36">
            <v>2010</v>
          </cell>
          <cell r="N36" t="str">
            <v>Female breast cancer</v>
          </cell>
          <cell r="O36" t="str">
            <v>Maori</v>
          </cell>
          <cell r="P36" t="str">
            <v>Male</v>
          </cell>
        </row>
        <row r="37">
          <cell r="L37" t="str">
            <v>2010Female breast cancerMaleNon-Maori</v>
          </cell>
          <cell r="M37">
            <v>2010</v>
          </cell>
          <cell r="N37" t="str">
            <v>Female breast cancer</v>
          </cell>
          <cell r="O37" t="str">
            <v>Non-Maori</v>
          </cell>
          <cell r="P37" t="str">
            <v>Male</v>
          </cell>
        </row>
        <row r="38">
          <cell r="L38" t="str">
            <v>2010Influenza and pneumoniaMaleAllEth</v>
          </cell>
          <cell r="M38">
            <v>2010</v>
          </cell>
          <cell r="N38" t="str">
            <v>Influenza and pneumonia</v>
          </cell>
          <cell r="O38" t="str">
            <v>AllEth</v>
          </cell>
          <cell r="P38" t="str">
            <v>Male</v>
          </cell>
          <cell r="Q38">
            <v>207</v>
          </cell>
          <cell r="R38">
            <v>43.3</v>
          </cell>
        </row>
        <row r="39">
          <cell r="L39" t="str">
            <v>2010Influenza and pneumoniaMaleMaori</v>
          </cell>
          <cell r="M39">
            <v>2010</v>
          </cell>
          <cell r="N39" t="str">
            <v>Influenza and pneumonia</v>
          </cell>
          <cell r="O39" t="str">
            <v>Maori</v>
          </cell>
          <cell r="P39" t="str">
            <v>Male</v>
          </cell>
          <cell r="Q39">
            <v>19</v>
          </cell>
          <cell r="R39">
            <v>70.400000000000006</v>
          </cell>
        </row>
        <row r="40">
          <cell r="L40" t="str">
            <v>2010Influenza and pneumoniaMaleNon-Maori</v>
          </cell>
          <cell r="M40">
            <v>2010</v>
          </cell>
          <cell r="N40" t="str">
            <v>Influenza and pneumonia</v>
          </cell>
          <cell r="O40" t="str">
            <v>Non-Maori</v>
          </cell>
          <cell r="P40" t="str">
            <v>Male</v>
          </cell>
          <cell r="Q40">
            <v>188</v>
          </cell>
          <cell r="R40">
            <v>41.7</v>
          </cell>
        </row>
        <row r="41">
          <cell r="L41" t="str">
            <v>2010Intentional self-harmMaleAllEth</v>
          </cell>
          <cell r="M41">
            <v>2010</v>
          </cell>
          <cell r="N41" t="str">
            <v>Intentional self-harm</v>
          </cell>
          <cell r="O41" t="str">
            <v>AllEth</v>
          </cell>
          <cell r="P41" t="str">
            <v>Male</v>
          </cell>
          <cell r="Q41">
            <v>387</v>
          </cell>
          <cell r="R41">
            <v>72.5</v>
          </cell>
        </row>
        <row r="42">
          <cell r="L42" t="str">
            <v>2010Intentional self-harmMaleMaori</v>
          </cell>
          <cell r="M42">
            <v>2010</v>
          </cell>
          <cell r="N42" t="str">
            <v>Intentional self-harm</v>
          </cell>
          <cell r="O42" t="str">
            <v>Maori</v>
          </cell>
          <cell r="P42" t="str">
            <v>Male</v>
          </cell>
          <cell r="Q42">
            <v>72</v>
          </cell>
          <cell r="R42">
            <v>70.599999999999994</v>
          </cell>
        </row>
        <row r="43">
          <cell r="L43" t="str">
            <v>2010Intentional self-harmMaleNon-Maori</v>
          </cell>
          <cell r="M43">
            <v>2010</v>
          </cell>
          <cell r="N43" t="str">
            <v>Intentional self-harm</v>
          </cell>
          <cell r="O43" t="str">
            <v>Non-Maori</v>
          </cell>
          <cell r="P43" t="str">
            <v>Male</v>
          </cell>
          <cell r="Q43">
            <v>315</v>
          </cell>
          <cell r="R43">
            <v>72.900000000000006</v>
          </cell>
        </row>
        <row r="44">
          <cell r="L44" t="str">
            <v>2010Ischaemic heart diseaseMaleAllEth</v>
          </cell>
          <cell r="M44">
            <v>2010</v>
          </cell>
          <cell r="N44" t="str">
            <v>Ischaemic heart disease</v>
          </cell>
          <cell r="O44" t="str">
            <v>AllEth</v>
          </cell>
          <cell r="P44" t="str">
            <v>Male</v>
          </cell>
          <cell r="Q44">
            <v>2901</v>
          </cell>
          <cell r="R44">
            <v>53.8</v>
          </cell>
        </row>
        <row r="45">
          <cell r="L45" t="str">
            <v>2010Ischaemic heart diseaseMaleMaori</v>
          </cell>
          <cell r="M45">
            <v>2010</v>
          </cell>
          <cell r="N45" t="str">
            <v>Ischaemic heart disease</v>
          </cell>
          <cell r="O45" t="str">
            <v>Maori</v>
          </cell>
          <cell r="P45" t="str">
            <v>Male</v>
          </cell>
          <cell r="Q45">
            <v>261</v>
          </cell>
          <cell r="R45">
            <v>58.9</v>
          </cell>
        </row>
        <row r="46">
          <cell r="L46" t="str">
            <v>2010Ischaemic heart diseaseMaleNon-Maori</v>
          </cell>
          <cell r="M46">
            <v>2010</v>
          </cell>
          <cell r="N46" t="str">
            <v>Ischaemic heart disease</v>
          </cell>
          <cell r="O46" t="str">
            <v>Non-Maori</v>
          </cell>
          <cell r="P46" t="str">
            <v>Male</v>
          </cell>
          <cell r="Q46">
            <v>2640</v>
          </cell>
          <cell r="R46">
            <v>53.4</v>
          </cell>
        </row>
        <row r="47">
          <cell r="L47" t="str">
            <v>2010Lung cancerMaleAllEth</v>
          </cell>
          <cell r="M47">
            <v>2010</v>
          </cell>
          <cell r="N47" t="str">
            <v>Lung cancer</v>
          </cell>
          <cell r="O47" t="str">
            <v>AllEth</v>
          </cell>
          <cell r="P47" t="str">
            <v>Male</v>
          </cell>
          <cell r="Q47">
            <v>893</v>
          </cell>
          <cell r="R47">
            <v>54.1</v>
          </cell>
        </row>
        <row r="48">
          <cell r="L48" t="str">
            <v>2010Lung cancerMaleMaori</v>
          </cell>
          <cell r="M48">
            <v>2010</v>
          </cell>
          <cell r="N48" t="str">
            <v>Lung cancer</v>
          </cell>
          <cell r="O48" t="str">
            <v>Maori</v>
          </cell>
          <cell r="P48" t="str">
            <v>Male</v>
          </cell>
          <cell r="Q48">
            <v>130</v>
          </cell>
          <cell r="R48">
            <v>43.5</v>
          </cell>
        </row>
        <row r="49">
          <cell r="L49" t="str">
            <v>2010Lung cancerMaleNon-Maori</v>
          </cell>
          <cell r="M49">
            <v>2010</v>
          </cell>
          <cell r="N49" t="str">
            <v>Lung cancer</v>
          </cell>
          <cell r="O49" t="str">
            <v>Non-Maori</v>
          </cell>
          <cell r="P49" t="str">
            <v>Male</v>
          </cell>
          <cell r="Q49">
            <v>763</v>
          </cell>
          <cell r="R49">
            <v>56.5</v>
          </cell>
        </row>
        <row r="50">
          <cell r="L50" t="str">
            <v>2010Melanoma of the skinMaleAllEth</v>
          </cell>
          <cell r="M50">
            <v>2010</v>
          </cell>
          <cell r="N50" t="str">
            <v>Melanoma of the skin</v>
          </cell>
          <cell r="O50" t="str">
            <v>AllEth</v>
          </cell>
          <cell r="P50" t="str">
            <v>Male</v>
          </cell>
          <cell r="Q50">
            <v>199</v>
          </cell>
          <cell r="R50">
            <v>61.4</v>
          </cell>
        </row>
        <row r="51">
          <cell r="L51" t="str">
            <v>2010Melanoma of the skinMaleMaori</v>
          </cell>
          <cell r="M51">
            <v>2010</v>
          </cell>
          <cell r="N51" t="str">
            <v>Melanoma of the skin</v>
          </cell>
          <cell r="O51" t="str">
            <v>Maori</v>
          </cell>
          <cell r="P51" t="str">
            <v>Male</v>
          </cell>
          <cell r="Q51">
            <v>3</v>
          </cell>
          <cell r="R51">
            <v>50</v>
          </cell>
        </row>
        <row r="52">
          <cell r="L52" t="str">
            <v>2010Melanoma of the skinMaleNon-Maori</v>
          </cell>
          <cell r="M52">
            <v>2010</v>
          </cell>
          <cell r="N52" t="str">
            <v>Melanoma of the skin</v>
          </cell>
          <cell r="O52" t="str">
            <v>Non-Maori</v>
          </cell>
          <cell r="P52" t="str">
            <v>Male</v>
          </cell>
          <cell r="Q52">
            <v>196</v>
          </cell>
          <cell r="R52">
            <v>61.6</v>
          </cell>
        </row>
        <row r="53">
          <cell r="L53" t="str">
            <v>2010Motor vehicle accidentsMaleAllEth</v>
          </cell>
          <cell r="M53">
            <v>2010</v>
          </cell>
          <cell r="N53" t="str">
            <v>Motor vehicle accidents</v>
          </cell>
          <cell r="O53" t="str">
            <v>AllEth</v>
          </cell>
          <cell r="P53" t="str">
            <v>Male</v>
          </cell>
          <cell r="Q53">
            <v>293</v>
          </cell>
          <cell r="R53">
            <v>70.8</v>
          </cell>
        </row>
        <row r="54">
          <cell r="L54" t="str">
            <v>2010Motor vehicle accidentsMaleMaori</v>
          </cell>
          <cell r="M54">
            <v>2010</v>
          </cell>
          <cell r="N54" t="str">
            <v>Motor vehicle accidents</v>
          </cell>
          <cell r="O54" t="str">
            <v>Maori</v>
          </cell>
          <cell r="P54" t="str">
            <v>Male</v>
          </cell>
          <cell r="Q54">
            <v>88</v>
          </cell>
          <cell r="R54">
            <v>72.099999999999994</v>
          </cell>
        </row>
        <row r="55">
          <cell r="L55" t="str">
            <v>2010Motor vehicle accidentsMaleNon-Maori</v>
          </cell>
          <cell r="M55">
            <v>2010</v>
          </cell>
          <cell r="N55" t="str">
            <v>Motor vehicle accidents</v>
          </cell>
          <cell r="O55" t="str">
            <v>Non-Maori</v>
          </cell>
          <cell r="P55" t="str">
            <v>Male</v>
          </cell>
          <cell r="Q55">
            <v>205</v>
          </cell>
          <cell r="R55">
            <v>70.2</v>
          </cell>
        </row>
        <row r="56">
          <cell r="L56" t="str">
            <v>2010Other forms of heart diseaseMaleAllEth</v>
          </cell>
          <cell r="M56">
            <v>2010</v>
          </cell>
          <cell r="N56" t="str">
            <v>Other forms of heart disease</v>
          </cell>
          <cell r="O56" t="str">
            <v>AllEth</v>
          </cell>
          <cell r="P56" t="str">
            <v>Male</v>
          </cell>
          <cell r="Q56">
            <v>580</v>
          </cell>
          <cell r="R56">
            <v>44.5</v>
          </cell>
        </row>
        <row r="57">
          <cell r="L57" t="str">
            <v>2010Other forms of heart diseaseMaleMaori</v>
          </cell>
          <cell r="M57">
            <v>2010</v>
          </cell>
          <cell r="N57" t="str">
            <v>Other forms of heart disease</v>
          </cell>
          <cell r="O57" t="str">
            <v>Maori</v>
          </cell>
          <cell r="P57" t="str">
            <v>Male</v>
          </cell>
          <cell r="Q57">
            <v>75</v>
          </cell>
          <cell r="R57">
            <v>56.4</v>
          </cell>
        </row>
        <row r="58">
          <cell r="L58" t="str">
            <v>2010Other forms of heart diseaseMaleNon-Maori</v>
          </cell>
          <cell r="M58">
            <v>2010</v>
          </cell>
          <cell r="N58" t="str">
            <v>Other forms of heart disease</v>
          </cell>
          <cell r="O58" t="str">
            <v>Non-Maori</v>
          </cell>
          <cell r="P58" t="str">
            <v>Male</v>
          </cell>
          <cell r="Q58">
            <v>505</v>
          </cell>
          <cell r="R58">
            <v>43.1</v>
          </cell>
        </row>
        <row r="59">
          <cell r="L59" t="str">
            <v>2010Prostate cancerMaleAllEth</v>
          </cell>
          <cell r="M59">
            <v>2010</v>
          </cell>
          <cell r="N59" t="str">
            <v>Prostate cancer</v>
          </cell>
          <cell r="O59" t="str">
            <v>AllEth</v>
          </cell>
          <cell r="P59" t="str">
            <v>Male</v>
          </cell>
          <cell r="Q59">
            <v>589</v>
          </cell>
          <cell r="R59">
            <v>100</v>
          </cell>
        </row>
        <row r="60">
          <cell r="L60" t="str">
            <v>2010Prostate cancerMaleMaori</v>
          </cell>
          <cell r="M60">
            <v>2010</v>
          </cell>
          <cell r="N60" t="str">
            <v>Prostate cancer</v>
          </cell>
          <cell r="O60" t="str">
            <v>Maori</v>
          </cell>
          <cell r="P60" t="str">
            <v>Male</v>
          </cell>
          <cell r="Q60">
            <v>46</v>
          </cell>
          <cell r="R60">
            <v>100</v>
          </cell>
        </row>
        <row r="61">
          <cell r="L61" t="str">
            <v>2010Prostate cancerMaleNon-Maori</v>
          </cell>
          <cell r="M61">
            <v>2010</v>
          </cell>
          <cell r="N61" t="str">
            <v>Prostate cancer</v>
          </cell>
          <cell r="O61" t="str">
            <v>Non-Maori</v>
          </cell>
          <cell r="P61" t="str">
            <v>Male</v>
          </cell>
          <cell r="Q61">
            <v>543</v>
          </cell>
          <cell r="R61">
            <v>100</v>
          </cell>
        </row>
        <row r="62">
          <cell r="L62" t="str">
            <v>2011All cancerMaleAllEth</v>
          </cell>
          <cell r="M62">
            <v>2011</v>
          </cell>
          <cell r="N62" t="str">
            <v>All cancer</v>
          </cell>
          <cell r="O62" t="str">
            <v>AllEth</v>
          </cell>
          <cell r="P62" t="str">
            <v>Male</v>
          </cell>
          <cell r="Q62">
            <v>4650</v>
          </cell>
          <cell r="R62">
            <v>52.3</v>
          </cell>
        </row>
        <row r="63">
          <cell r="L63" t="str">
            <v>2011All cancerMaleMaori</v>
          </cell>
          <cell r="M63">
            <v>2011</v>
          </cell>
          <cell r="N63" t="str">
            <v>All cancer</v>
          </cell>
          <cell r="O63" t="str">
            <v>Maori</v>
          </cell>
          <cell r="P63" t="str">
            <v>Male</v>
          </cell>
          <cell r="Q63">
            <v>428</v>
          </cell>
          <cell r="R63">
            <v>45.6</v>
          </cell>
        </row>
        <row r="64">
          <cell r="L64" t="str">
            <v>2011All cancerMaleNon-Maori</v>
          </cell>
          <cell r="M64">
            <v>2011</v>
          </cell>
          <cell r="N64" t="str">
            <v>All cancer</v>
          </cell>
          <cell r="O64" t="str">
            <v>Non-Maori</v>
          </cell>
          <cell r="P64" t="str">
            <v>Male</v>
          </cell>
          <cell r="Q64">
            <v>4222</v>
          </cell>
          <cell r="R64">
            <v>53.1</v>
          </cell>
        </row>
        <row r="65">
          <cell r="L65" t="str">
            <v>2011All deathsMaleAllEth</v>
          </cell>
          <cell r="M65">
            <v>2011</v>
          </cell>
          <cell r="N65" t="str">
            <v>All deaths</v>
          </cell>
          <cell r="O65" t="str">
            <v>AllEth</v>
          </cell>
          <cell r="P65" t="str">
            <v>Male</v>
          </cell>
          <cell r="Q65">
            <v>14940</v>
          </cell>
          <cell r="R65">
            <v>49.3</v>
          </cell>
        </row>
        <row r="66">
          <cell r="L66" t="str">
            <v>2011All deathsMaleMaori</v>
          </cell>
          <cell r="M66">
            <v>2011</v>
          </cell>
          <cell r="N66" t="str">
            <v>All deaths</v>
          </cell>
          <cell r="O66" t="str">
            <v>Maori</v>
          </cell>
          <cell r="P66" t="str">
            <v>Male</v>
          </cell>
          <cell r="Q66">
            <v>1568</v>
          </cell>
          <cell r="R66">
            <v>51.8</v>
          </cell>
        </row>
        <row r="67">
          <cell r="L67" t="str">
            <v>2011All deathsMaleNon-Maori</v>
          </cell>
          <cell r="M67">
            <v>2011</v>
          </cell>
          <cell r="N67" t="str">
            <v>All deaths</v>
          </cell>
          <cell r="O67" t="str">
            <v>Non-Maori</v>
          </cell>
          <cell r="P67" t="str">
            <v>Male</v>
          </cell>
          <cell r="Q67">
            <v>13372</v>
          </cell>
          <cell r="R67">
            <v>49.1</v>
          </cell>
        </row>
        <row r="68">
          <cell r="L68" t="str">
            <v>2011AssaultMaleAllEth</v>
          </cell>
          <cell r="M68">
            <v>2011</v>
          </cell>
          <cell r="N68" t="str">
            <v>Assault</v>
          </cell>
          <cell r="O68" t="str">
            <v>AllEth</v>
          </cell>
          <cell r="P68" t="str">
            <v>Male</v>
          </cell>
          <cell r="Q68">
            <v>36</v>
          </cell>
          <cell r="R68">
            <v>66.7</v>
          </cell>
        </row>
        <row r="69">
          <cell r="L69" t="str">
            <v>2011AssaultMaleMaori</v>
          </cell>
          <cell r="M69">
            <v>2011</v>
          </cell>
          <cell r="N69" t="str">
            <v>Assault</v>
          </cell>
          <cell r="O69" t="str">
            <v>Maori</v>
          </cell>
          <cell r="P69" t="str">
            <v>Male</v>
          </cell>
          <cell r="Q69">
            <v>8</v>
          </cell>
          <cell r="R69">
            <v>61.5</v>
          </cell>
        </row>
        <row r="70">
          <cell r="L70" t="str">
            <v>2011AssaultMaleNon-Maori</v>
          </cell>
          <cell r="M70">
            <v>2011</v>
          </cell>
          <cell r="N70" t="str">
            <v>Assault</v>
          </cell>
          <cell r="O70" t="str">
            <v>Non-Maori</v>
          </cell>
          <cell r="P70" t="str">
            <v>Male</v>
          </cell>
          <cell r="Q70">
            <v>28</v>
          </cell>
          <cell r="R70">
            <v>68.3</v>
          </cell>
        </row>
        <row r="71">
          <cell r="L71" t="str">
            <v>2011Cerebrovascular diseaseMaleAllEth</v>
          </cell>
          <cell r="M71">
            <v>2011</v>
          </cell>
          <cell r="N71" t="str">
            <v>Cerebrovascular disease</v>
          </cell>
          <cell r="O71" t="str">
            <v>AllEth</v>
          </cell>
          <cell r="P71" t="str">
            <v>Male</v>
          </cell>
          <cell r="Q71">
            <v>1011</v>
          </cell>
          <cell r="R71">
            <v>38</v>
          </cell>
        </row>
        <row r="72">
          <cell r="L72" t="str">
            <v>2011Cerebrovascular diseaseMaleMaori</v>
          </cell>
          <cell r="M72">
            <v>2011</v>
          </cell>
          <cell r="N72" t="str">
            <v>Cerebrovascular disease</v>
          </cell>
          <cell r="O72" t="str">
            <v>Maori</v>
          </cell>
          <cell r="P72" t="str">
            <v>Male</v>
          </cell>
          <cell r="Q72">
            <v>59</v>
          </cell>
          <cell r="R72">
            <v>40.1</v>
          </cell>
        </row>
        <row r="73">
          <cell r="L73" t="str">
            <v>2011Cerebrovascular diseaseMaleNon-Maori</v>
          </cell>
          <cell r="M73">
            <v>2011</v>
          </cell>
          <cell r="N73" t="str">
            <v>Cerebrovascular disease</v>
          </cell>
          <cell r="O73" t="str">
            <v>Non-Maori</v>
          </cell>
          <cell r="P73" t="str">
            <v>Male</v>
          </cell>
          <cell r="Q73">
            <v>952</v>
          </cell>
          <cell r="R73">
            <v>37.799999999999997</v>
          </cell>
        </row>
        <row r="74">
          <cell r="L74" t="str">
            <v>2011Cervical cancerMaleAllEth</v>
          </cell>
          <cell r="M74">
            <v>2011</v>
          </cell>
          <cell r="N74" t="str">
            <v>Cervical cancer</v>
          </cell>
          <cell r="O74" t="str">
            <v>AllEth</v>
          </cell>
          <cell r="P74" t="str">
            <v>Male</v>
          </cell>
        </row>
        <row r="75">
          <cell r="L75" t="str">
            <v>2011Cervical cancerMaleMaori</v>
          </cell>
          <cell r="M75">
            <v>2011</v>
          </cell>
          <cell r="N75" t="str">
            <v>Cervical cancer</v>
          </cell>
          <cell r="O75" t="str">
            <v>Maori</v>
          </cell>
          <cell r="P75" t="str">
            <v>Male</v>
          </cell>
        </row>
        <row r="76">
          <cell r="L76" t="str">
            <v>2011Cervical cancerMaleNon-Maori</v>
          </cell>
          <cell r="M76">
            <v>2011</v>
          </cell>
          <cell r="N76" t="str">
            <v>Cervical cancer</v>
          </cell>
          <cell r="O76" t="str">
            <v>Non-Maori</v>
          </cell>
          <cell r="P76" t="str">
            <v>Male</v>
          </cell>
        </row>
        <row r="77">
          <cell r="L77" t="str">
            <v>2011Chronic lower respiratory diseasesMaleAllEth</v>
          </cell>
          <cell r="M77">
            <v>2011</v>
          </cell>
          <cell r="N77" t="str">
            <v>Chronic lower respiratory diseases</v>
          </cell>
          <cell r="O77" t="str">
            <v>AllEth</v>
          </cell>
          <cell r="P77" t="str">
            <v>Male</v>
          </cell>
          <cell r="Q77">
            <v>893</v>
          </cell>
          <cell r="R77">
            <v>50.5</v>
          </cell>
        </row>
        <row r="78">
          <cell r="L78" t="str">
            <v>2011Chronic lower respiratory diseasesMaleMaori</v>
          </cell>
          <cell r="M78">
            <v>2011</v>
          </cell>
          <cell r="N78" t="str">
            <v>Chronic lower respiratory diseases</v>
          </cell>
          <cell r="O78" t="str">
            <v>Maori</v>
          </cell>
          <cell r="P78" t="str">
            <v>Male</v>
          </cell>
          <cell r="Q78">
            <v>93</v>
          </cell>
          <cell r="R78">
            <v>41.5</v>
          </cell>
        </row>
        <row r="79">
          <cell r="L79" t="str">
            <v>2011Chronic lower respiratory diseasesMaleNon-Maori</v>
          </cell>
          <cell r="M79">
            <v>2011</v>
          </cell>
          <cell r="N79" t="str">
            <v>Chronic lower respiratory diseases</v>
          </cell>
          <cell r="O79" t="str">
            <v>Non-Maori</v>
          </cell>
          <cell r="P79" t="str">
            <v>Male</v>
          </cell>
          <cell r="Q79">
            <v>800</v>
          </cell>
          <cell r="R79">
            <v>51.8</v>
          </cell>
        </row>
        <row r="80">
          <cell r="L80" t="str">
            <v>2011Colon, rectum and rectosigmoid junction cancerMaleAllEth</v>
          </cell>
          <cell r="M80">
            <v>2011</v>
          </cell>
          <cell r="N80" t="str">
            <v>Colon, rectum and rectosigmoid junction cancer</v>
          </cell>
          <cell r="O80" t="str">
            <v>AllEth</v>
          </cell>
          <cell r="P80" t="str">
            <v>Male</v>
          </cell>
          <cell r="Q80">
            <v>591</v>
          </cell>
          <cell r="R80">
            <v>50.5</v>
          </cell>
        </row>
        <row r="81">
          <cell r="L81" t="str">
            <v>2011Colon, rectum and rectosigmoid junction cancerMaleMaori</v>
          </cell>
          <cell r="M81">
            <v>2011</v>
          </cell>
          <cell r="N81" t="str">
            <v>Colon, rectum and rectosigmoid junction cancer</v>
          </cell>
          <cell r="O81" t="str">
            <v>Maori</v>
          </cell>
          <cell r="P81" t="str">
            <v>Male</v>
          </cell>
          <cell r="Q81">
            <v>44</v>
          </cell>
          <cell r="R81">
            <v>57.9</v>
          </cell>
        </row>
        <row r="82">
          <cell r="L82" t="str">
            <v>2011Colon, rectum and rectosigmoid junction cancerMaleNon-Maori</v>
          </cell>
          <cell r="M82">
            <v>2011</v>
          </cell>
          <cell r="N82" t="str">
            <v>Colon, rectum and rectosigmoid junction cancer</v>
          </cell>
          <cell r="O82" t="str">
            <v>Non-Maori</v>
          </cell>
          <cell r="P82" t="str">
            <v>Male</v>
          </cell>
          <cell r="Q82">
            <v>547</v>
          </cell>
          <cell r="R82">
            <v>50</v>
          </cell>
        </row>
        <row r="83">
          <cell r="L83" t="str">
            <v>2011Diabetes mellitusMaleAllEth</v>
          </cell>
          <cell r="M83">
            <v>2011</v>
          </cell>
          <cell r="N83" t="str">
            <v>Diabetes mellitus</v>
          </cell>
          <cell r="O83" t="str">
            <v>AllEth</v>
          </cell>
          <cell r="P83" t="str">
            <v>Male</v>
          </cell>
          <cell r="Q83">
            <v>438</v>
          </cell>
          <cell r="R83">
            <v>52.5</v>
          </cell>
        </row>
        <row r="84">
          <cell r="L84" t="str">
            <v>2011Diabetes mellitusMaleMaori</v>
          </cell>
          <cell r="M84">
            <v>2011</v>
          </cell>
          <cell r="N84" t="str">
            <v>Diabetes mellitus</v>
          </cell>
          <cell r="O84" t="str">
            <v>Maori</v>
          </cell>
          <cell r="P84" t="str">
            <v>Male</v>
          </cell>
          <cell r="Q84">
            <v>115</v>
          </cell>
          <cell r="R84">
            <v>58.7</v>
          </cell>
        </row>
        <row r="85">
          <cell r="L85" t="str">
            <v>2011Diabetes mellitusMaleNon-Maori</v>
          </cell>
          <cell r="M85">
            <v>2011</v>
          </cell>
          <cell r="N85" t="str">
            <v>Diabetes mellitus</v>
          </cell>
          <cell r="O85" t="str">
            <v>Non-Maori</v>
          </cell>
          <cell r="P85" t="str">
            <v>Male</v>
          </cell>
          <cell r="Q85">
            <v>323</v>
          </cell>
          <cell r="R85">
            <v>50.5</v>
          </cell>
        </row>
        <row r="86">
          <cell r="L86" t="str">
            <v>2011Diseases of the circulatory systemMaleAllEth</v>
          </cell>
          <cell r="M86">
            <v>2011</v>
          </cell>
          <cell r="N86" t="str">
            <v>Diseases of the circulatory system</v>
          </cell>
          <cell r="O86" t="str">
            <v>AllEth</v>
          </cell>
          <cell r="P86" t="str">
            <v>Male</v>
          </cell>
          <cell r="Q86">
            <v>4988</v>
          </cell>
          <cell r="R86">
            <v>47.3</v>
          </cell>
        </row>
        <row r="87">
          <cell r="L87" t="str">
            <v>2011Diseases of the circulatory systemMaleMaori</v>
          </cell>
          <cell r="M87">
            <v>2011</v>
          </cell>
          <cell r="N87" t="str">
            <v>Diseases of the circulatory system</v>
          </cell>
          <cell r="O87" t="str">
            <v>Maori</v>
          </cell>
          <cell r="P87" t="str">
            <v>Male</v>
          </cell>
          <cell r="Q87">
            <v>435</v>
          </cell>
          <cell r="R87">
            <v>50.9</v>
          </cell>
        </row>
        <row r="88">
          <cell r="L88" t="str">
            <v>2011Diseases of the circulatory systemMaleNon-Maori</v>
          </cell>
          <cell r="M88">
            <v>2011</v>
          </cell>
          <cell r="N88" t="str">
            <v>Diseases of the circulatory system</v>
          </cell>
          <cell r="O88" t="str">
            <v>Non-Maori</v>
          </cell>
          <cell r="P88" t="str">
            <v>Male</v>
          </cell>
          <cell r="Q88">
            <v>4553</v>
          </cell>
          <cell r="R88">
            <v>47</v>
          </cell>
        </row>
        <row r="89">
          <cell r="L89" t="str">
            <v>2011Diseases of the respiratory systemMaleAllEth</v>
          </cell>
          <cell r="M89">
            <v>2011</v>
          </cell>
          <cell r="N89" t="str">
            <v>Diseases of the respiratory system</v>
          </cell>
          <cell r="O89" t="str">
            <v>AllEth</v>
          </cell>
          <cell r="P89" t="str">
            <v>Male</v>
          </cell>
          <cell r="Q89">
            <v>1317</v>
          </cell>
          <cell r="R89">
            <v>48.4</v>
          </cell>
        </row>
        <row r="90">
          <cell r="L90" t="str">
            <v>2011Diseases of the respiratory systemMaleMaori</v>
          </cell>
          <cell r="M90">
            <v>2011</v>
          </cell>
          <cell r="N90" t="str">
            <v>Diseases of the respiratory system</v>
          </cell>
          <cell r="O90" t="str">
            <v>Maori</v>
          </cell>
          <cell r="P90" t="str">
            <v>Male</v>
          </cell>
          <cell r="Q90">
            <v>108</v>
          </cell>
          <cell r="R90">
            <v>42.2</v>
          </cell>
        </row>
        <row r="91">
          <cell r="L91" t="str">
            <v>2011Diseases of the respiratory systemMaleNon-Maori</v>
          </cell>
          <cell r="M91">
            <v>2011</v>
          </cell>
          <cell r="N91" t="str">
            <v>Diseases of the respiratory system</v>
          </cell>
          <cell r="O91" t="str">
            <v>Non-Maori</v>
          </cell>
          <cell r="P91" t="str">
            <v>Male</v>
          </cell>
          <cell r="Q91">
            <v>1209</v>
          </cell>
          <cell r="R91">
            <v>49</v>
          </cell>
        </row>
        <row r="92">
          <cell r="L92" t="str">
            <v>2011External causes of morbidity and mortalityMaleAllEth</v>
          </cell>
          <cell r="M92">
            <v>2011</v>
          </cell>
          <cell r="N92" t="str">
            <v>External causes of morbidity and mortality</v>
          </cell>
          <cell r="O92" t="str">
            <v>AllEth</v>
          </cell>
          <cell r="P92" t="str">
            <v>Male</v>
          </cell>
          <cell r="Q92">
            <v>1281</v>
          </cell>
          <cell r="R92">
            <v>63.2</v>
          </cell>
        </row>
        <row r="93">
          <cell r="L93" t="str">
            <v>2011External causes of morbidity and mortalityMaleMaori</v>
          </cell>
          <cell r="M93">
            <v>2011</v>
          </cell>
          <cell r="N93" t="str">
            <v>External causes of morbidity and mortality</v>
          </cell>
          <cell r="O93" t="str">
            <v>Maori</v>
          </cell>
          <cell r="P93" t="str">
            <v>Male</v>
          </cell>
          <cell r="Q93">
            <v>236</v>
          </cell>
          <cell r="R93">
            <v>74</v>
          </cell>
        </row>
        <row r="94">
          <cell r="L94" t="str">
            <v>2011External causes of morbidity and mortalityMaleNon-Maori</v>
          </cell>
          <cell r="M94">
            <v>2011</v>
          </cell>
          <cell r="N94" t="str">
            <v>External causes of morbidity and mortality</v>
          </cell>
          <cell r="O94" t="str">
            <v>Non-Maori</v>
          </cell>
          <cell r="P94" t="str">
            <v>Male</v>
          </cell>
          <cell r="Q94">
            <v>1045</v>
          </cell>
          <cell r="R94">
            <v>61.2</v>
          </cell>
        </row>
        <row r="95">
          <cell r="L95" t="str">
            <v>2011Female breast cancerMaleAllEth</v>
          </cell>
          <cell r="M95">
            <v>2011</v>
          </cell>
          <cell r="N95" t="str">
            <v>Female breast cancer</v>
          </cell>
          <cell r="O95" t="str">
            <v>AllEth</v>
          </cell>
          <cell r="P95" t="str">
            <v>Male</v>
          </cell>
        </row>
        <row r="96">
          <cell r="L96" t="str">
            <v>2011Female breast cancerMaleMaori</v>
          </cell>
          <cell r="M96">
            <v>2011</v>
          </cell>
          <cell r="N96" t="str">
            <v>Female breast cancer</v>
          </cell>
          <cell r="O96" t="str">
            <v>Maori</v>
          </cell>
          <cell r="P96" t="str">
            <v>Male</v>
          </cell>
        </row>
        <row r="97">
          <cell r="L97" t="str">
            <v>2011Female breast cancerMaleNon-Maori</v>
          </cell>
          <cell r="M97">
            <v>2011</v>
          </cell>
          <cell r="N97" t="str">
            <v>Female breast cancer</v>
          </cell>
          <cell r="O97" t="str">
            <v>Non-Maori</v>
          </cell>
          <cell r="P97" t="str">
            <v>Male</v>
          </cell>
        </row>
        <row r="98">
          <cell r="L98" t="str">
            <v>2011Influenza and pneumoniaMaleAllEth</v>
          </cell>
          <cell r="M98">
            <v>2011</v>
          </cell>
          <cell r="N98" t="str">
            <v>Influenza and pneumonia</v>
          </cell>
          <cell r="O98" t="str">
            <v>AllEth</v>
          </cell>
          <cell r="P98" t="str">
            <v>Male</v>
          </cell>
          <cell r="Q98">
            <v>238</v>
          </cell>
          <cell r="R98">
            <v>38.299999999999997</v>
          </cell>
        </row>
        <row r="99">
          <cell r="L99" t="str">
            <v>2011Influenza and pneumoniaMaleMaori</v>
          </cell>
          <cell r="M99">
            <v>2011</v>
          </cell>
          <cell r="N99" t="str">
            <v>Influenza and pneumonia</v>
          </cell>
          <cell r="O99" t="str">
            <v>Maori</v>
          </cell>
          <cell r="P99" t="str">
            <v>Male</v>
          </cell>
          <cell r="Q99">
            <v>10</v>
          </cell>
          <cell r="R99">
            <v>47.6</v>
          </cell>
        </row>
        <row r="100">
          <cell r="L100" t="str">
            <v>2011Influenza and pneumoniaMaleNon-Maori</v>
          </cell>
          <cell r="M100">
            <v>2011</v>
          </cell>
          <cell r="N100" t="str">
            <v>Influenza and pneumonia</v>
          </cell>
          <cell r="O100" t="str">
            <v>Non-Maori</v>
          </cell>
          <cell r="P100" t="str">
            <v>Male</v>
          </cell>
          <cell r="Q100">
            <v>228</v>
          </cell>
          <cell r="R100">
            <v>37.9</v>
          </cell>
        </row>
        <row r="101">
          <cell r="L101" t="str">
            <v>2011Intentional self-harmMaleAllEth</v>
          </cell>
          <cell r="M101">
            <v>2011</v>
          </cell>
          <cell r="N101" t="str">
            <v>Intentional self-harm</v>
          </cell>
          <cell r="O101" t="str">
            <v>AllEth</v>
          </cell>
          <cell r="P101" t="str">
            <v>Male</v>
          </cell>
          <cell r="Q101">
            <v>377</v>
          </cell>
          <cell r="R101">
            <v>76.3</v>
          </cell>
        </row>
        <row r="102">
          <cell r="L102" t="str">
            <v>2011Intentional self-harmMaleMaori</v>
          </cell>
          <cell r="M102">
            <v>2011</v>
          </cell>
          <cell r="N102" t="str">
            <v>Intentional self-harm</v>
          </cell>
          <cell r="O102" t="str">
            <v>Maori</v>
          </cell>
          <cell r="P102" t="str">
            <v>Male</v>
          </cell>
          <cell r="Q102">
            <v>81</v>
          </cell>
          <cell r="R102">
            <v>71.7</v>
          </cell>
        </row>
        <row r="103">
          <cell r="L103" t="str">
            <v>2011Intentional self-harmMaleNon-Maori</v>
          </cell>
          <cell r="M103">
            <v>2011</v>
          </cell>
          <cell r="N103" t="str">
            <v>Intentional self-harm</v>
          </cell>
          <cell r="O103" t="str">
            <v>Non-Maori</v>
          </cell>
          <cell r="P103" t="str">
            <v>Male</v>
          </cell>
          <cell r="Q103">
            <v>296</v>
          </cell>
          <cell r="R103">
            <v>77.7</v>
          </cell>
        </row>
        <row r="104">
          <cell r="L104" t="str">
            <v>2011Ischaemic heart diseaseMaleAllEth</v>
          </cell>
          <cell r="M104">
            <v>2011</v>
          </cell>
          <cell r="N104" t="str">
            <v>Ischaemic heart disease</v>
          </cell>
          <cell r="O104" t="str">
            <v>AllEth</v>
          </cell>
          <cell r="P104" t="str">
            <v>Male</v>
          </cell>
          <cell r="Q104">
            <v>2934</v>
          </cell>
          <cell r="R104">
            <v>53</v>
          </cell>
        </row>
        <row r="105">
          <cell r="L105" t="str">
            <v>2011Ischaemic heart diseaseMaleMaori</v>
          </cell>
          <cell r="M105">
            <v>2011</v>
          </cell>
          <cell r="N105" t="str">
            <v>Ischaemic heart disease</v>
          </cell>
          <cell r="O105" t="str">
            <v>Maori</v>
          </cell>
          <cell r="P105" t="str">
            <v>Male</v>
          </cell>
          <cell r="Q105">
            <v>265</v>
          </cell>
          <cell r="R105">
            <v>56.7</v>
          </cell>
        </row>
        <row r="106">
          <cell r="L106" t="str">
            <v>2011Ischaemic heart diseaseMaleNon-Maori</v>
          </cell>
          <cell r="M106">
            <v>2011</v>
          </cell>
          <cell r="N106" t="str">
            <v>Ischaemic heart disease</v>
          </cell>
          <cell r="O106" t="str">
            <v>Non-Maori</v>
          </cell>
          <cell r="P106" t="str">
            <v>Male</v>
          </cell>
          <cell r="Q106">
            <v>2669</v>
          </cell>
          <cell r="R106">
            <v>52.7</v>
          </cell>
        </row>
        <row r="107">
          <cell r="L107" t="str">
            <v>2011Lung cancerMaleAllEth</v>
          </cell>
          <cell r="M107">
            <v>2011</v>
          </cell>
          <cell r="N107" t="str">
            <v>Lung cancer</v>
          </cell>
          <cell r="O107" t="str">
            <v>AllEth</v>
          </cell>
          <cell r="P107" t="str">
            <v>Male</v>
          </cell>
          <cell r="Q107">
            <v>909</v>
          </cell>
          <cell r="R107">
            <v>54</v>
          </cell>
        </row>
        <row r="108">
          <cell r="L108" t="str">
            <v>2011Lung cancerMaleMaori</v>
          </cell>
          <cell r="M108">
            <v>2011</v>
          </cell>
          <cell r="N108" t="str">
            <v>Lung cancer</v>
          </cell>
          <cell r="O108" t="str">
            <v>Maori</v>
          </cell>
          <cell r="P108" t="str">
            <v>Male</v>
          </cell>
          <cell r="Q108">
            <v>129</v>
          </cell>
          <cell r="R108">
            <v>42.6</v>
          </cell>
        </row>
        <row r="109">
          <cell r="L109" t="str">
            <v>2011Lung cancerMaleNon-Maori</v>
          </cell>
          <cell r="M109">
            <v>2011</v>
          </cell>
          <cell r="N109" t="str">
            <v>Lung cancer</v>
          </cell>
          <cell r="O109" t="str">
            <v>Non-Maori</v>
          </cell>
          <cell r="P109" t="str">
            <v>Male</v>
          </cell>
          <cell r="Q109">
            <v>780</v>
          </cell>
          <cell r="R109">
            <v>56.6</v>
          </cell>
        </row>
        <row r="110">
          <cell r="L110" t="str">
            <v>2011Melanoma of the skinMaleAllEth</v>
          </cell>
          <cell r="M110">
            <v>2011</v>
          </cell>
          <cell r="N110" t="str">
            <v>Melanoma of the skin</v>
          </cell>
          <cell r="O110" t="str">
            <v>AllEth</v>
          </cell>
          <cell r="P110" t="str">
            <v>Male</v>
          </cell>
          <cell r="Q110">
            <v>243</v>
          </cell>
          <cell r="R110">
            <v>67.7</v>
          </cell>
        </row>
        <row r="111">
          <cell r="L111" t="str">
            <v>2011Melanoma of the skinMaleMaori</v>
          </cell>
          <cell r="M111">
            <v>2011</v>
          </cell>
          <cell r="N111" t="str">
            <v>Melanoma of the skin</v>
          </cell>
          <cell r="O111" t="str">
            <v>Maori</v>
          </cell>
          <cell r="P111" t="str">
            <v>Male</v>
          </cell>
          <cell r="Q111">
            <v>3</v>
          </cell>
          <cell r="R111">
            <v>75</v>
          </cell>
        </row>
        <row r="112">
          <cell r="L112" t="str">
            <v>2011Melanoma of the skinMaleNon-Maori</v>
          </cell>
          <cell r="M112">
            <v>2011</v>
          </cell>
          <cell r="N112" t="str">
            <v>Melanoma of the skin</v>
          </cell>
          <cell r="O112" t="str">
            <v>Non-Maori</v>
          </cell>
          <cell r="P112" t="str">
            <v>Male</v>
          </cell>
          <cell r="Q112">
            <v>240</v>
          </cell>
          <cell r="R112">
            <v>67.599999999999994</v>
          </cell>
        </row>
        <row r="113">
          <cell r="L113" t="str">
            <v>2011Motor vehicle accidentsMaleAllEth</v>
          </cell>
          <cell r="M113">
            <v>2011</v>
          </cell>
          <cell r="N113" t="str">
            <v>Motor vehicle accidents</v>
          </cell>
          <cell r="O113" t="str">
            <v>AllEth</v>
          </cell>
          <cell r="P113" t="str">
            <v>Male</v>
          </cell>
          <cell r="Q113">
            <v>221</v>
          </cell>
          <cell r="R113">
            <v>72.5</v>
          </cell>
        </row>
        <row r="114">
          <cell r="L114" t="str">
            <v>2011Motor vehicle accidentsMaleMaori</v>
          </cell>
          <cell r="M114">
            <v>2011</v>
          </cell>
          <cell r="N114" t="str">
            <v>Motor vehicle accidents</v>
          </cell>
          <cell r="O114" t="str">
            <v>Maori</v>
          </cell>
          <cell r="P114" t="str">
            <v>Male</v>
          </cell>
          <cell r="Q114">
            <v>52</v>
          </cell>
          <cell r="R114">
            <v>76.5</v>
          </cell>
        </row>
        <row r="115">
          <cell r="L115" t="str">
            <v>2011Motor vehicle accidentsMaleNon-Maori</v>
          </cell>
          <cell r="M115">
            <v>2011</v>
          </cell>
          <cell r="N115" t="str">
            <v>Motor vehicle accidents</v>
          </cell>
          <cell r="O115" t="str">
            <v>Non-Maori</v>
          </cell>
          <cell r="P115" t="str">
            <v>Male</v>
          </cell>
          <cell r="Q115">
            <v>169</v>
          </cell>
          <cell r="R115">
            <v>71.3</v>
          </cell>
        </row>
        <row r="116">
          <cell r="L116" t="str">
            <v>2011Other forms of heart diseaseMaleAllEth</v>
          </cell>
          <cell r="M116">
            <v>2011</v>
          </cell>
          <cell r="N116" t="str">
            <v>Other forms of heart disease</v>
          </cell>
          <cell r="O116" t="str">
            <v>AllEth</v>
          </cell>
          <cell r="P116" t="str">
            <v>Male</v>
          </cell>
          <cell r="Q116">
            <v>569</v>
          </cell>
          <cell r="R116">
            <v>44.3</v>
          </cell>
        </row>
        <row r="117">
          <cell r="L117" t="str">
            <v>2011Other forms of heart diseaseMaleMaori</v>
          </cell>
          <cell r="M117">
            <v>2011</v>
          </cell>
          <cell r="N117" t="str">
            <v>Other forms of heart disease</v>
          </cell>
          <cell r="O117" t="str">
            <v>Maori</v>
          </cell>
          <cell r="P117" t="str">
            <v>Male</v>
          </cell>
          <cell r="Q117">
            <v>56</v>
          </cell>
          <cell r="R117">
            <v>49.1</v>
          </cell>
        </row>
        <row r="118">
          <cell r="L118" t="str">
            <v>2011Other forms of heart diseaseMaleNon-Maori</v>
          </cell>
          <cell r="M118">
            <v>2011</v>
          </cell>
          <cell r="N118" t="str">
            <v>Other forms of heart disease</v>
          </cell>
          <cell r="O118" t="str">
            <v>Non-Maori</v>
          </cell>
          <cell r="P118" t="str">
            <v>Male</v>
          </cell>
          <cell r="Q118">
            <v>513</v>
          </cell>
          <cell r="R118">
            <v>43.8</v>
          </cell>
        </row>
        <row r="119">
          <cell r="L119" t="str">
            <v>2011Prostate cancerMaleAllEth</v>
          </cell>
          <cell r="M119">
            <v>2011</v>
          </cell>
          <cell r="N119" t="str">
            <v>Prostate cancer</v>
          </cell>
          <cell r="O119" t="str">
            <v>AllEth</v>
          </cell>
          <cell r="P119" t="str">
            <v>Male</v>
          </cell>
          <cell r="Q119">
            <v>585</v>
          </cell>
          <cell r="R119">
            <v>100</v>
          </cell>
        </row>
        <row r="120">
          <cell r="L120" t="str">
            <v>2011Prostate cancerMaleMaori</v>
          </cell>
          <cell r="M120">
            <v>2011</v>
          </cell>
          <cell r="N120" t="str">
            <v>Prostate cancer</v>
          </cell>
          <cell r="O120" t="str">
            <v>Maori</v>
          </cell>
          <cell r="P120" t="str">
            <v>Male</v>
          </cell>
          <cell r="Q120">
            <v>37</v>
          </cell>
          <cell r="R120">
            <v>100</v>
          </cell>
        </row>
        <row r="121">
          <cell r="L121" t="str">
            <v>2011Prostate cancerMaleNon-Maori</v>
          </cell>
          <cell r="M121">
            <v>2011</v>
          </cell>
          <cell r="N121" t="str">
            <v>Prostate cancer</v>
          </cell>
          <cell r="O121" t="str">
            <v>Non-Maori</v>
          </cell>
          <cell r="P121" t="str">
            <v>Male</v>
          </cell>
          <cell r="Q121">
            <v>548</v>
          </cell>
          <cell r="R121">
            <v>100</v>
          </cell>
        </row>
        <row r="122">
          <cell r="L122" t="str">
            <v>2012All cancerMaleAllEth</v>
          </cell>
          <cell r="M122">
            <v>2012</v>
          </cell>
          <cell r="N122" t="str">
            <v>All cancer</v>
          </cell>
          <cell r="O122" t="str">
            <v>AllEth</v>
          </cell>
          <cell r="P122" t="str">
            <v>Male</v>
          </cell>
          <cell r="Q122">
            <v>4733</v>
          </cell>
          <cell r="R122">
            <v>53.2</v>
          </cell>
        </row>
        <row r="123">
          <cell r="L123" t="str">
            <v>2012All cancerMaleMaori</v>
          </cell>
          <cell r="M123">
            <v>2012</v>
          </cell>
          <cell r="N123" t="str">
            <v>All cancer</v>
          </cell>
          <cell r="O123" t="str">
            <v>Maori</v>
          </cell>
          <cell r="P123" t="str">
            <v>Male</v>
          </cell>
          <cell r="Q123">
            <v>440</v>
          </cell>
          <cell r="R123">
            <v>47.1</v>
          </cell>
        </row>
        <row r="124">
          <cell r="L124" t="str">
            <v>2012All cancerMaleNon-Maori</v>
          </cell>
          <cell r="M124">
            <v>2012</v>
          </cell>
          <cell r="N124" t="str">
            <v>All cancer</v>
          </cell>
          <cell r="O124" t="str">
            <v>Non-Maori</v>
          </cell>
          <cell r="P124" t="str">
            <v>Male</v>
          </cell>
          <cell r="Q124">
            <v>4293</v>
          </cell>
          <cell r="R124">
            <v>53.9</v>
          </cell>
        </row>
        <row r="125">
          <cell r="L125" t="str">
            <v>2012All deathsMaleAllEth</v>
          </cell>
          <cell r="M125">
            <v>2012</v>
          </cell>
          <cell r="N125" t="str">
            <v>All deaths</v>
          </cell>
          <cell r="O125" t="str">
            <v>AllEth</v>
          </cell>
          <cell r="P125" t="str">
            <v>Male</v>
          </cell>
          <cell r="Q125">
            <v>15147</v>
          </cell>
          <cell r="R125">
            <v>50</v>
          </cell>
        </row>
        <row r="126">
          <cell r="L126" t="str">
            <v>2012All deathsMaleMaori</v>
          </cell>
          <cell r="M126">
            <v>2012</v>
          </cell>
          <cell r="N126" t="str">
            <v>All deaths</v>
          </cell>
          <cell r="O126" t="str">
            <v>Maori</v>
          </cell>
          <cell r="P126" t="str">
            <v>Male</v>
          </cell>
          <cell r="Q126">
            <v>1643</v>
          </cell>
          <cell r="R126">
            <v>53.6</v>
          </cell>
        </row>
        <row r="127">
          <cell r="L127" t="str">
            <v>2012All deathsMaleNon-Maori</v>
          </cell>
          <cell r="M127">
            <v>2012</v>
          </cell>
          <cell r="N127" t="str">
            <v>All deaths</v>
          </cell>
          <cell r="O127" t="str">
            <v>Non-Maori</v>
          </cell>
          <cell r="P127" t="str">
            <v>Male</v>
          </cell>
          <cell r="Q127">
            <v>13504</v>
          </cell>
          <cell r="R127">
            <v>49.6</v>
          </cell>
        </row>
        <row r="128">
          <cell r="L128" t="str">
            <v>2012AssaultMaleAllEth</v>
          </cell>
          <cell r="M128">
            <v>2012</v>
          </cell>
          <cell r="N128" t="str">
            <v>Assault</v>
          </cell>
          <cell r="O128" t="str">
            <v>AllEth</v>
          </cell>
          <cell r="P128" t="str">
            <v>Male</v>
          </cell>
          <cell r="Q128">
            <v>32</v>
          </cell>
          <cell r="R128">
            <v>56.1</v>
          </cell>
        </row>
        <row r="129">
          <cell r="L129" t="str">
            <v>2012AssaultMaleMaori</v>
          </cell>
          <cell r="M129">
            <v>2012</v>
          </cell>
          <cell r="N129" t="str">
            <v>Assault</v>
          </cell>
          <cell r="O129" t="str">
            <v>Maori</v>
          </cell>
          <cell r="P129" t="str">
            <v>Male</v>
          </cell>
          <cell r="Q129">
            <v>13</v>
          </cell>
          <cell r="R129">
            <v>76.5</v>
          </cell>
        </row>
        <row r="130">
          <cell r="L130" t="str">
            <v>2012AssaultMaleNon-Maori</v>
          </cell>
          <cell r="M130">
            <v>2012</v>
          </cell>
          <cell r="N130" t="str">
            <v>Assault</v>
          </cell>
          <cell r="O130" t="str">
            <v>Non-Maori</v>
          </cell>
          <cell r="P130" t="str">
            <v>Male</v>
          </cell>
          <cell r="Q130">
            <v>19</v>
          </cell>
          <cell r="R130">
            <v>47.5</v>
          </cell>
        </row>
        <row r="131">
          <cell r="L131" t="str">
            <v>2012Cerebrovascular diseaseMaleAllEth</v>
          </cell>
          <cell r="M131">
            <v>2012</v>
          </cell>
          <cell r="N131" t="str">
            <v>Cerebrovascular disease</v>
          </cell>
          <cell r="O131" t="str">
            <v>AllEth</v>
          </cell>
          <cell r="P131" t="str">
            <v>Male</v>
          </cell>
          <cell r="Q131">
            <v>968</v>
          </cell>
          <cell r="R131">
            <v>37.1</v>
          </cell>
        </row>
        <row r="132">
          <cell r="L132" t="str">
            <v>2012Cerebrovascular diseaseMaleMaori</v>
          </cell>
          <cell r="M132">
            <v>2012</v>
          </cell>
          <cell r="N132" t="str">
            <v>Cerebrovascular disease</v>
          </cell>
          <cell r="O132" t="str">
            <v>Maori</v>
          </cell>
          <cell r="P132" t="str">
            <v>Male</v>
          </cell>
          <cell r="Q132">
            <v>59</v>
          </cell>
          <cell r="R132">
            <v>45</v>
          </cell>
        </row>
        <row r="133">
          <cell r="L133" t="str">
            <v>2012Cerebrovascular diseaseMaleNon-Maori</v>
          </cell>
          <cell r="M133">
            <v>2012</v>
          </cell>
          <cell r="N133" t="str">
            <v>Cerebrovascular disease</v>
          </cell>
          <cell r="O133" t="str">
            <v>Non-Maori</v>
          </cell>
          <cell r="P133" t="str">
            <v>Male</v>
          </cell>
          <cell r="Q133">
            <v>909</v>
          </cell>
          <cell r="R133">
            <v>36.700000000000003</v>
          </cell>
        </row>
        <row r="134">
          <cell r="L134" t="str">
            <v>2012Cervical cancerMaleAllEth</v>
          </cell>
          <cell r="M134">
            <v>2012</v>
          </cell>
          <cell r="N134" t="str">
            <v>Cervical cancer</v>
          </cell>
          <cell r="O134" t="str">
            <v>AllEth</v>
          </cell>
          <cell r="P134" t="str">
            <v>Male</v>
          </cell>
        </row>
        <row r="135">
          <cell r="L135" t="str">
            <v>2012Cervical cancerMaleMaori</v>
          </cell>
          <cell r="M135">
            <v>2012</v>
          </cell>
          <cell r="N135" t="str">
            <v>Cervical cancer</v>
          </cell>
          <cell r="O135" t="str">
            <v>Maori</v>
          </cell>
          <cell r="P135" t="str">
            <v>Male</v>
          </cell>
        </row>
        <row r="136">
          <cell r="L136" t="str">
            <v>2012Cervical cancerMaleNon-Maori</v>
          </cell>
          <cell r="M136">
            <v>2012</v>
          </cell>
          <cell r="N136" t="str">
            <v>Cervical cancer</v>
          </cell>
          <cell r="O136" t="str">
            <v>Non-Maori</v>
          </cell>
          <cell r="P136" t="str">
            <v>Male</v>
          </cell>
        </row>
        <row r="137">
          <cell r="L137" t="str">
            <v>2012Chronic lower respiratory diseasesMaleAllEth</v>
          </cell>
          <cell r="M137">
            <v>2012</v>
          </cell>
          <cell r="N137" t="str">
            <v>Chronic lower respiratory diseases</v>
          </cell>
          <cell r="O137" t="str">
            <v>AllEth</v>
          </cell>
          <cell r="P137" t="str">
            <v>Male</v>
          </cell>
          <cell r="Q137">
            <v>851</v>
          </cell>
          <cell r="R137">
            <v>49.6</v>
          </cell>
        </row>
        <row r="138">
          <cell r="L138" t="str">
            <v>2012Chronic lower respiratory diseasesMaleMaori</v>
          </cell>
          <cell r="M138">
            <v>2012</v>
          </cell>
          <cell r="N138" t="str">
            <v>Chronic lower respiratory diseases</v>
          </cell>
          <cell r="O138" t="str">
            <v>Maori</v>
          </cell>
          <cell r="P138" t="str">
            <v>Male</v>
          </cell>
          <cell r="Q138">
            <v>99</v>
          </cell>
          <cell r="R138">
            <v>44.6</v>
          </cell>
        </row>
        <row r="139">
          <cell r="L139" t="str">
            <v>2012Chronic lower respiratory diseasesMaleNon-Maori</v>
          </cell>
          <cell r="M139">
            <v>2012</v>
          </cell>
          <cell r="N139" t="str">
            <v>Chronic lower respiratory diseases</v>
          </cell>
          <cell r="O139" t="str">
            <v>Non-Maori</v>
          </cell>
          <cell r="P139" t="str">
            <v>Male</v>
          </cell>
          <cell r="Q139">
            <v>752</v>
          </cell>
          <cell r="R139">
            <v>50.3</v>
          </cell>
        </row>
        <row r="140">
          <cell r="L140" t="str">
            <v>2012Colon, rectum and rectosigmoid junction cancerMaleAllEth</v>
          </cell>
          <cell r="M140">
            <v>2012</v>
          </cell>
          <cell r="N140" t="str">
            <v>Colon, rectum and rectosigmoid junction cancer</v>
          </cell>
          <cell r="O140" t="str">
            <v>AllEth</v>
          </cell>
          <cell r="P140" t="str">
            <v>Male</v>
          </cell>
          <cell r="Q140">
            <v>652</v>
          </cell>
          <cell r="R140">
            <v>51.7</v>
          </cell>
        </row>
        <row r="141">
          <cell r="L141" t="str">
            <v>2012Colon, rectum and rectosigmoid junction cancerMaleMaori</v>
          </cell>
          <cell r="M141">
            <v>2012</v>
          </cell>
          <cell r="N141" t="str">
            <v>Colon, rectum and rectosigmoid junction cancer</v>
          </cell>
          <cell r="O141" t="str">
            <v>Maori</v>
          </cell>
          <cell r="P141" t="str">
            <v>Male</v>
          </cell>
          <cell r="Q141">
            <v>33</v>
          </cell>
          <cell r="R141">
            <v>54.1</v>
          </cell>
        </row>
        <row r="142">
          <cell r="L142" t="str">
            <v>2012Colon, rectum and rectosigmoid junction cancerMaleNon-Maori</v>
          </cell>
          <cell r="M142">
            <v>2012</v>
          </cell>
          <cell r="N142" t="str">
            <v>Colon, rectum and rectosigmoid junction cancer</v>
          </cell>
          <cell r="O142" t="str">
            <v>Non-Maori</v>
          </cell>
          <cell r="P142" t="str">
            <v>Male</v>
          </cell>
          <cell r="Q142">
            <v>619</v>
          </cell>
          <cell r="R142">
            <v>51.5</v>
          </cell>
        </row>
        <row r="143">
          <cell r="L143" t="str">
            <v>2012Diabetes mellitusMaleAllEth</v>
          </cell>
          <cell r="M143">
            <v>2012</v>
          </cell>
          <cell r="N143" t="str">
            <v>Diabetes mellitus</v>
          </cell>
          <cell r="O143" t="str">
            <v>AllEth</v>
          </cell>
          <cell r="P143" t="str">
            <v>Male</v>
          </cell>
          <cell r="Q143">
            <v>430</v>
          </cell>
          <cell r="R143">
            <v>53.3</v>
          </cell>
        </row>
        <row r="144">
          <cell r="L144" t="str">
            <v>2012Diabetes mellitusMaleMaori</v>
          </cell>
          <cell r="M144">
            <v>2012</v>
          </cell>
          <cell r="N144" t="str">
            <v>Diabetes mellitus</v>
          </cell>
          <cell r="O144" t="str">
            <v>Maori</v>
          </cell>
          <cell r="P144" t="str">
            <v>Male</v>
          </cell>
          <cell r="Q144">
            <v>103</v>
          </cell>
          <cell r="R144">
            <v>55.7</v>
          </cell>
        </row>
        <row r="145">
          <cell r="L145" t="str">
            <v>2012Diabetes mellitusMaleNon-Maori</v>
          </cell>
          <cell r="M145">
            <v>2012</v>
          </cell>
          <cell r="N145" t="str">
            <v>Diabetes mellitus</v>
          </cell>
          <cell r="O145" t="str">
            <v>Non-Maori</v>
          </cell>
          <cell r="P145" t="str">
            <v>Male</v>
          </cell>
          <cell r="Q145">
            <v>327</v>
          </cell>
          <cell r="R145">
            <v>52.6</v>
          </cell>
        </row>
        <row r="146">
          <cell r="L146" t="str">
            <v>2012Diseases of the circulatory systemMaleAllEth</v>
          </cell>
          <cell r="M146">
            <v>2012</v>
          </cell>
          <cell r="N146" t="str">
            <v>Diseases of the circulatory system</v>
          </cell>
          <cell r="O146" t="str">
            <v>AllEth</v>
          </cell>
          <cell r="P146" t="str">
            <v>Male</v>
          </cell>
          <cell r="Q146">
            <v>5022</v>
          </cell>
          <cell r="R146">
            <v>48.5</v>
          </cell>
        </row>
        <row r="147">
          <cell r="L147" t="str">
            <v>2012Diseases of the circulatory systemMaleMaori</v>
          </cell>
          <cell r="M147">
            <v>2012</v>
          </cell>
          <cell r="N147" t="str">
            <v>Diseases of the circulatory system</v>
          </cell>
          <cell r="O147" t="str">
            <v>Maori</v>
          </cell>
          <cell r="P147" t="str">
            <v>Male</v>
          </cell>
          <cell r="Q147">
            <v>491</v>
          </cell>
          <cell r="R147">
            <v>56.2</v>
          </cell>
        </row>
        <row r="148">
          <cell r="L148" t="str">
            <v>2012Diseases of the circulatory systemMaleNon-Maori</v>
          </cell>
          <cell r="M148">
            <v>2012</v>
          </cell>
          <cell r="N148" t="str">
            <v>Diseases of the circulatory system</v>
          </cell>
          <cell r="O148" t="str">
            <v>Non-Maori</v>
          </cell>
          <cell r="P148" t="str">
            <v>Male</v>
          </cell>
          <cell r="Q148">
            <v>4531</v>
          </cell>
          <cell r="R148">
            <v>47.8</v>
          </cell>
        </row>
        <row r="149">
          <cell r="L149" t="str">
            <v>2012Diseases of the respiratory systemMaleAllEth</v>
          </cell>
          <cell r="M149">
            <v>2012</v>
          </cell>
          <cell r="N149" t="str">
            <v>Diseases of the respiratory system</v>
          </cell>
          <cell r="O149" t="str">
            <v>AllEth</v>
          </cell>
          <cell r="P149" t="str">
            <v>Male</v>
          </cell>
          <cell r="Q149">
            <v>1369</v>
          </cell>
          <cell r="R149">
            <v>48.5</v>
          </cell>
        </row>
        <row r="150">
          <cell r="L150" t="str">
            <v>2012Diseases of the respiratory systemMaleMaori</v>
          </cell>
          <cell r="M150">
            <v>2012</v>
          </cell>
          <cell r="N150" t="str">
            <v>Diseases of the respiratory system</v>
          </cell>
          <cell r="O150" t="str">
            <v>Maori</v>
          </cell>
          <cell r="P150" t="str">
            <v>Male</v>
          </cell>
          <cell r="Q150">
            <v>126</v>
          </cell>
          <cell r="R150">
            <v>45.7</v>
          </cell>
        </row>
        <row r="151">
          <cell r="L151" t="str">
            <v>2012Diseases of the respiratory systemMaleNon-Maori</v>
          </cell>
          <cell r="M151">
            <v>2012</v>
          </cell>
          <cell r="N151" t="str">
            <v>Diseases of the respiratory system</v>
          </cell>
          <cell r="O151" t="str">
            <v>Non-Maori</v>
          </cell>
          <cell r="P151" t="str">
            <v>Male</v>
          </cell>
          <cell r="Q151">
            <v>1243</v>
          </cell>
          <cell r="R151">
            <v>48.8</v>
          </cell>
        </row>
        <row r="152">
          <cell r="L152" t="str">
            <v>2012External causes of morbidity and mortalityMaleAllEth</v>
          </cell>
          <cell r="M152">
            <v>2012</v>
          </cell>
          <cell r="N152" t="str">
            <v>External causes of morbidity and mortality</v>
          </cell>
          <cell r="O152" t="str">
            <v>AllEth</v>
          </cell>
          <cell r="P152" t="str">
            <v>Male</v>
          </cell>
          <cell r="Q152">
            <v>1216</v>
          </cell>
          <cell r="R152">
            <v>63.5</v>
          </cell>
        </row>
        <row r="153">
          <cell r="L153" t="str">
            <v>2012External causes of morbidity and mortalityMaleMaori</v>
          </cell>
          <cell r="M153">
            <v>2012</v>
          </cell>
          <cell r="N153" t="str">
            <v>External causes of morbidity and mortality</v>
          </cell>
          <cell r="O153" t="str">
            <v>Maori</v>
          </cell>
          <cell r="P153" t="str">
            <v>Male</v>
          </cell>
          <cell r="Q153">
            <v>243</v>
          </cell>
          <cell r="R153">
            <v>71.099999999999994</v>
          </cell>
        </row>
        <row r="154">
          <cell r="L154" t="str">
            <v>2012External causes of morbidity and mortalityMaleNon-Maori</v>
          </cell>
          <cell r="M154">
            <v>2012</v>
          </cell>
          <cell r="N154" t="str">
            <v>External causes of morbidity and mortality</v>
          </cell>
          <cell r="O154" t="str">
            <v>Non-Maori</v>
          </cell>
          <cell r="P154" t="str">
            <v>Male</v>
          </cell>
          <cell r="Q154">
            <v>973</v>
          </cell>
          <cell r="R154">
            <v>61.8</v>
          </cell>
        </row>
        <row r="155">
          <cell r="L155" t="str">
            <v>2012Female breast cancerMaleAllEth</v>
          </cell>
          <cell r="M155">
            <v>2012</v>
          </cell>
          <cell r="N155" t="str">
            <v>Female breast cancer</v>
          </cell>
          <cell r="O155" t="str">
            <v>AllEth</v>
          </cell>
          <cell r="P155" t="str">
            <v>Male</v>
          </cell>
        </row>
        <row r="156">
          <cell r="L156" t="str">
            <v>2012Female breast cancerMaleMaori</v>
          </cell>
          <cell r="M156">
            <v>2012</v>
          </cell>
          <cell r="N156" t="str">
            <v>Female breast cancer</v>
          </cell>
          <cell r="O156" t="str">
            <v>Maori</v>
          </cell>
          <cell r="P156" t="str">
            <v>Male</v>
          </cell>
        </row>
        <row r="157">
          <cell r="L157" t="str">
            <v>2012Female breast cancerMaleNon-Maori</v>
          </cell>
          <cell r="M157">
            <v>2012</v>
          </cell>
          <cell r="N157" t="str">
            <v>Female breast cancer</v>
          </cell>
          <cell r="O157" t="str">
            <v>Non-Maori</v>
          </cell>
          <cell r="P157" t="str">
            <v>Male</v>
          </cell>
        </row>
        <row r="158">
          <cell r="L158" t="str">
            <v>2012Influenza and pneumoniaMaleAllEth</v>
          </cell>
          <cell r="M158">
            <v>2012</v>
          </cell>
          <cell r="N158" t="str">
            <v>Influenza and pneumonia</v>
          </cell>
          <cell r="O158" t="str">
            <v>AllEth</v>
          </cell>
          <cell r="P158" t="str">
            <v>Male</v>
          </cell>
          <cell r="Q158">
            <v>301</v>
          </cell>
          <cell r="R158">
            <v>41.8</v>
          </cell>
        </row>
        <row r="159">
          <cell r="L159" t="str">
            <v>2012Influenza and pneumoniaMaleMaori</v>
          </cell>
          <cell r="M159">
            <v>2012</v>
          </cell>
          <cell r="N159" t="str">
            <v>Influenza and pneumonia</v>
          </cell>
          <cell r="O159" t="str">
            <v>Maori</v>
          </cell>
          <cell r="P159" t="str">
            <v>Male</v>
          </cell>
          <cell r="Q159">
            <v>22</v>
          </cell>
          <cell r="R159">
            <v>51.2</v>
          </cell>
        </row>
        <row r="160">
          <cell r="L160" t="str">
            <v>2012Influenza and pneumoniaMaleNon-Maori</v>
          </cell>
          <cell r="M160">
            <v>2012</v>
          </cell>
          <cell r="N160" t="str">
            <v>Influenza and pneumonia</v>
          </cell>
          <cell r="O160" t="str">
            <v>Non-Maori</v>
          </cell>
          <cell r="P160" t="str">
            <v>Male</v>
          </cell>
          <cell r="Q160">
            <v>279</v>
          </cell>
          <cell r="R160">
            <v>41.2</v>
          </cell>
        </row>
        <row r="161">
          <cell r="L161" t="str">
            <v>2012Intentional self-harmMaleAllEth</v>
          </cell>
          <cell r="M161">
            <v>2012</v>
          </cell>
          <cell r="N161" t="str">
            <v>Intentional self-harm</v>
          </cell>
          <cell r="O161" t="str">
            <v>AllEth</v>
          </cell>
          <cell r="P161" t="str">
            <v>Male</v>
          </cell>
          <cell r="Q161">
            <v>404</v>
          </cell>
          <cell r="R161">
            <v>73.599999999999994</v>
          </cell>
        </row>
        <row r="162">
          <cell r="L162" t="str">
            <v>2012Intentional self-harmMaleMaori</v>
          </cell>
          <cell r="M162">
            <v>2012</v>
          </cell>
          <cell r="N162" t="str">
            <v>Intentional self-harm</v>
          </cell>
          <cell r="O162" t="str">
            <v>Maori</v>
          </cell>
          <cell r="P162" t="str">
            <v>Male</v>
          </cell>
          <cell r="Q162">
            <v>82</v>
          </cell>
          <cell r="R162">
            <v>68.900000000000006</v>
          </cell>
        </row>
        <row r="163">
          <cell r="L163" t="str">
            <v>2012Intentional self-harmMaleNon-Maori</v>
          </cell>
          <cell r="M163">
            <v>2012</v>
          </cell>
          <cell r="N163" t="str">
            <v>Intentional self-harm</v>
          </cell>
          <cell r="O163" t="str">
            <v>Non-Maori</v>
          </cell>
          <cell r="P163" t="str">
            <v>Male</v>
          </cell>
          <cell r="Q163">
            <v>322</v>
          </cell>
          <cell r="R163">
            <v>74.900000000000006</v>
          </cell>
        </row>
        <row r="164">
          <cell r="L164" t="str">
            <v>2012Ischaemic heart diseaseMaleAllEth</v>
          </cell>
          <cell r="M164">
            <v>2012</v>
          </cell>
          <cell r="N164" t="str">
            <v>Ischaemic heart disease</v>
          </cell>
          <cell r="O164" t="str">
            <v>AllEth</v>
          </cell>
          <cell r="P164" t="str">
            <v>Male</v>
          </cell>
          <cell r="Q164">
            <v>2953</v>
          </cell>
          <cell r="R164">
            <v>55.3</v>
          </cell>
        </row>
        <row r="165">
          <cell r="L165" t="str">
            <v>2012Ischaemic heart diseaseMaleMaori</v>
          </cell>
          <cell r="M165">
            <v>2012</v>
          </cell>
          <cell r="N165" t="str">
            <v>Ischaemic heart disease</v>
          </cell>
          <cell r="O165" t="str">
            <v>Maori</v>
          </cell>
          <cell r="P165" t="str">
            <v>Male</v>
          </cell>
          <cell r="Q165">
            <v>288</v>
          </cell>
          <cell r="R165">
            <v>61.8</v>
          </cell>
        </row>
        <row r="166">
          <cell r="L166" t="str">
            <v>2012Ischaemic heart diseaseMaleNon-Maori</v>
          </cell>
          <cell r="M166">
            <v>2012</v>
          </cell>
          <cell r="N166" t="str">
            <v>Ischaemic heart disease</v>
          </cell>
          <cell r="O166" t="str">
            <v>Non-Maori</v>
          </cell>
          <cell r="P166" t="str">
            <v>Male</v>
          </cell>
          <cell r="Q166">
            <v>2665</v>
          </cell>
          <cell r="R166">
            <v>54.7</v>
          </cell>
        </row>
        <row r="167">
          <cell r="L167" t="str">
            <v>2012Lung cancerMaleAllEth</v>
          </cell>
          <cell r="M167">
            <v>2012</v>
          </cell>
          <cell r="N167" t="str">
            <v>Lung cancer</v>
          </cell>
          <cell r="O167" t="str">
            <v>AllEth</v>
          </cell>
          <cell r="P167" t="str">
            <v>Male</v>
          </cell>
          <cell r="Q167">
            <v>891</v>
          </cell>
          <cell r="R167">
            <v>54.7</v>
          </cell>
        </row>
        <row r="168">
          <cell r="L168" t="str">
            <v>2012Lung cancerMaleMaori</v>
          </cell>
          <cell r="M168">
            <v>2012</v>
          </cell>
          <cell r="N168" t="str">
            <v>Lung cancer</v>
          </cell>
          <cell r="O168" t="str">
            <v>Maori</v>
          </cell>
          <cell r="P168" t="str">
            <v>Male</v>
          </cell>
          <cell r="Q168">
            <v>140</v>
          </cell>
          <cell r="R168">
            <v>45.5</v>
          </cell>
        </row>
        <row r="169">
          <cell r="L169" t="str">
            <v>2012Lung cancerMaleNon-Maori</v>
          </cell>
          <cell r="M169">
            <v>2012</v>
          </cell>
          <cell r="N169" t="str">
            <v>Lung cancer</v>
          </cell>
          <cell r="O169" t="str">
            <v>Non-Maori</v>
          </cell>
          <cell r="P169" t="str">
            <v>Male</v>
          </cell>
          <cell r="Q169">
            <v>751</v>
          </cell>
          <cell r="R169">
            <v>56.9</v>
          </cell>
        </row>
        <row r="170">
          <cell r="L170" t="str">
            <v>2012Melanoma of the skinMaleAllEth</v>
          </cell>
          <cell r="M170">
            <v>2012</v>
          </cell>
          <cell r="N170" t="str">
            <v>Melanoma of the skin</v>
          </cell>
          <cell r="O170" t="str">
            <v>AllEth</v>
          </cell>
          <cell r="P170" t="str">
            <v>Male</v>
          </cell>
          <cell r="Q170">
            <v>222</v>
          </cell>
          <cell r="R170">
            <v>62.7</v>
          </cell>
        </row>
        <row r="171">
          <cell r="L171" t="str">
            <v>2012Melanoma of the skinMaleMaori</v>
          </cell>
          <cell r="M171">
            <v>2012</v>
          </cell>
          <cell r="N171" t="str">
            <v>Melanoma of the skin</v>
          </cell>
          <cell r="O171" t="str">
            <v>Maori</v>
          </cell>
          <cell r="P171" t="str">
            <v>Male</v>
          </cell>
          <cell r="Q171">
            <v>1</v>
          </cell>
          <cell r="R171">
            <v>33.299999999999997</v>
          </cell>
        </row>
        <row r="172">
          <cell r="L172" t="str">
            <v>2012Melanoma of the skinMaleNon-Maori</v>
          </cell>
          <cell r="M172">
            <v>2012</v>
          </cell>
          <cell r="N172" t="str">
            <v>Melanoma of the skin</v>
          </cell>
          <cell r="O172" t="str">
            <v>Non-Maori</v>
          </cell>
          <cell r="P172" t="str">
            <v>Male</v>
          </cell>
          <cell r="Q172">
            <v>221</v>
          </cell>
          <cell r="R172">
            <v>63</v>
          </cell>
        </row>
        <row r="173">
          <cell r="L173" t="str">
            <v>2012Motor vehicle accidentsMaleAllEth</v>
          </cell>
          <cell r="M173">
            <v>2012</v>
          </cell>
          <cell r="N173" t="str">
            <v>Motor vehicle accidents</v>
          </cell>
          <cell r="O173" t="str">
            <v>AllEth</v>
          </cell>
          <cell r="P173" t="str">
            <v>Male</v>
          </cell>
          <cell r="Q173">
            <v>255</v>
          </cell>
          <cell r="R173">
            <v>73.5</v>
          </cell>
        </row>
        <row r="174">
          <cell r="L174" t="str">
            <v>2012Motor vehicle accidentsMaleMaori</v>
          </cell>
          <cell r="M174">
            <v>2012</v>
          </cell>
          <cell r="N174" t="str">
            <v>Motor vehicle accidents</v>
          </cell>
          <cell r="O174" t="str">
            <v>Maori</v>
          </cell>
          <cell r="P174" t="str">
            <v>Male</v>
          </cell>
          <cell r="Q174">
            <v>68</v>
          </cell>
          <cell r="R174">
            <v>77.3</v>
          </cell>
        </row>
        <row r="175">
          <cell r="L175" t="str">
            <v>2012Motor vehicle accidentsMaleNon-Maori</v>
          </cell>
          <cell r="M175">
            <v>2012</v>
          </cell>
          <cell r="N175" t="str">
            <v>Motor vehicle accidents</v>
          </cell>
          <cell r="O175" t="str">
            <v>Non-Maori</v>
          </cell>
          <cell r="P175" t="str">
            <v>Male</v>
          </cell>
          <cell r="Q175">
            <v>187</v>
          </cell>
          <cell r="R175">
            <v>72.2</v>
          </cell>
        </row>
        <row r="176">
          <cell r="L176" t="str">
            <v>2012Other forms of heart diseaseMaleAllEth</v>
          </cell>
          <cell r="M176">
            <v>2012</v>
          </cell>
          <cell r="N176" t="str">
            <v>Other forms of heart disease</v>
          </cell>
          <cell r="O176" t="str">
            <v>AllEth</v>
          </cell>
          <cell r="P176" t="str">
            <v>Male</v>
          </cell>
          <cell r="Q176">
            <v>626</v>
          </cell>
          <cell r="R176">
            <v>45.2</v>
          </cell>
        </row>
        <row r="177">
          <cell r="L177" t="str">
            <v>2012Other forms of heart diseaseMaleMaori</v>
          </cell>
          <cell r="M177">
            <v>2012</v>
          </cell>
          <cell r="N177" t="str">
            <v>Other forms of heart disease</v>
          </cell>
          <cell r="O177" t="str">
            <v>Maori</v>
          </cell>
          <cell r="P177" t="str">
            <v>Male</v>
          </cell>
          <cell r="Q177">
            <v>89</v>
          </cell>
          <cell r="R177">
            <v>57.8</v>
          </cell>
        </row>
        <row r="178">
          <cell r="L178" t="str">
            <v>2012Other forms of heart diseaseMaleNon-Maori</v>
          </cell>
          <cell r="M178">
            <v>2012</v>
          </cell>
          <cell r="N178" t="str">
            <v>Other forms of heart disease</v>
          </cell>
          <cell r="O178" t="str">
            <v>Non-Maori</v>
          </cell>
          <cell r="P178" t="str">
            <v>Male</v>
          </cell>
          <cell r="Q178">
            <v>537</v>
          </cell>
          <cell r="R178">
            <v>43.7</v>
          </cell>
        </row>
        <row r="179">
          <cell r="L179" t="str">
            <v>2012Prostate cancerMaleAllEth</v>
          </cell>
          <cell r="M179">
            <v>2012</v>
          </cell>
          <cell r="N179" t="str">
            <v>Prostate cancer</v>
          </cell>
          <cell r="O179" t="str">
            <v>AllEth</v>
          </cell>
          <cell r="P179" t="str">
            <v>Male</v>
          </cell>
          <cell r="Q179">
            <v>607</v>
          </cell>
          <cell r="R179">
            <v>100</v>
          </cell>
        </row>
        <row r="180">
          <cell r="L180" t="str">
            <v>2012Prostate cancerMaleMaori</v>
          </cell>
          <cell r="M180">
            <v>2012</v>
          </cell>
          <cell r="N180" t="str">
            <v>Prostate cancer</v>
          </cell>
          <cell r="O180" t="str">
            <v>Maori</v>
          </cell>
          <cell r="P180" t="str">
            <v>Male</v>
          </cell>
          <cell r="Q180">
            <v>32</v>
          </cell>
          <cell r="R180">
            <v>100</v>
          </cell>
        </row>
        <row r="181">
          <cell r="L181" t="str">
            <v>2012Prostate cancerMaleNon-Maori</v>
          </cell>
          <cell r="M181">
            <v>2012</v>
          </cell>
          <cell r="N181" t="str">
            <v>Prostate cancer</v>
          </cell>
          <cell r="O181" t="str">
            <v>Non-Maori</v>
          </cell>
          <cell r="P181" t="str">
            <v>Male</v>
          </cell>
          <cell r="Q181">
            <v>575</v>
          </cell>
          <cell r="R181">
            <v>100</v>
          </cell>
        </row>
        <row r="182">
          <cell r="L182" t="str">
            <v>2013All cancerMaleAllEth</v>
          </cell>
          <cell r="M182">
            <v>2013</v>
          </cell>
          <cell r="N182" t="str">
            <v>All cancer</v>
          </cell>
          <cell r="O182" t="str">
            <v>AllEth</v>
          </cell>
          <cell r="P182" t="str">
            <v>Male</v>
          </cell>
          <cell r="Q182">
            <v>4821</v>
          </cell>
          <cell r="R182">
            <v>53.2</v>
          </cell>
        </row>
        <row r="183">
          <cell r="L183" t="str">
            <v>2013All cancerMaleMaori</v>
          </cell>
          <cell r="M183">
            <v>2013</v>
          </cell>
          <cell r="N183" t="str">
            <v>All cancer</v>
          </cell>
          <cell r="O183" t="str">
            <v>Maori</v>
          </cell>
          <cell r="P183" t="str">
            <v>Male</v>
          </cell>
          <cell r="Q183">
            <v>459</v>
          </cell>
          <cell r="R183">
            <v>46.4</v>
          </cell>
        </row>
        <row r="184">
          <cell r="L184" t="str">
            <v>2013All cancerMaleNon-Maori</v>
          </cell>
          <cell r="M184">
            <v>2013</v>
          </cell>
          <cell r="N184" t="str">
            <v>All cancer</v>
          </cell>
          <cell r="O184" t="str">
            <v>Non-Maori</v>
          </cell>
          <cell r="P184" t="str">
            <v>Male</v>
          </cell>
          <cell r="Q184">
            <v>4362</v>
          </cell>
          <cell r="R184">
            <v>54</v>
          </cell>
        </row>
        <row r="185">
          <cell r="L185" t="str">
            <v>2013All deathsMaleAllEth</v>
          </cell>
          <cell r="M185">
            <v>2013</v>
          </cell>
          <cell r="N185" t="str">
            <v>All deaths</v>
          </cell>
          <cell r="O185" t="str">
            <v>AllEth</v>
          </cell>
          <cell r="P185" t="str">
            <v>Male</v>
          </cell>
          <cell r="Q185">
            <v>14996</v>
          </cell>
          <cell r="R185">
            <v>50.6</v>
          </cell>
        </row>
        <row r="186">
          <cell r="L186" t="str">
            <v>2013All deathsMaleMaori</v>
          </cell>
          <cell r="M186">
            <v>2013</v>
          </cell>
          <cell r="N186" t="str">
            <v>All deaths</v>
          </cell>
          <cell r="O186" t="str">
            <v>Maori</v>
          </cell>
          <cell r="P186" t="str">
            <v>Male</v>
          </cell>
          <cell r="Q186">
            <v>1641</v>
          </cell>
          <cell r="R186">
            <v>52.6</v>
          </cell>
        </row>
        <row r="187">
          <cell r="L187" t="str">
            <v>2013All deathsMaleNon-Maori</v>
          </cell>
          <cell r="M187">
            <v>2013</v>
          </cell>
          <cell r="N187" t="str">
            <v>All deaths</v>
          </cell>
          <cell r="O187" t="str">
            <v>Non-Maori</v>
          </cell>
          <cell r="P187" t="str">
            <v>Male</v>
          </cell>
          <cell r="Q187">
            <v>13355</v>
          </cell>
          <cell r="R187">
            <v>50.4</v>
          </cell>
        </row>
        <row r="188">
          <cell r="L188" t="str">
            <v>2013AssaultMaleAllEth</v>
          </cell>
          <cell r="M188">
            <v>2013</v>
          </cell>
          <cell r="N188" t="str">
            <v>Assault</v>
          </cell>
          <cell r="O188" t="str">
            <v>AllEth</v>
          </cell>
          <cell r="P188" t="str">
            <v>Male</v>
          </cell>
          <cell r="Q188">
            <v>40</v>
          </cell>
          <cell r="R188">
            <v>74.099999999999994</v>
          </cell>
        </row>
        <row r="189">
          <cell r="L189" t="str">
            <v>2013AssaultMaleMaori</v>
          </cell>
          <cell r="M189">
            <v>2013</v>
          </cell>
          <cell r="N189" t="str">
            <v>Assault</v>
          </cell>
          <cell r="O189" t="str">
            <v>Maori</v>
          </cell>
          <cell r="P189" t="str">
            <v>Male</v>
          </cell>
          <cell r="Q189">
            <v>18</v>
          </cell>
          <cell r="R189">
            <v>69.2</v>
          </cell>
        </row>
        <row r="190">
          <cell r="L190" t="str">
            <v>2013AssaultMaleNon-Maori</v>
          </cell>
          <cell r="M190">
            <v>2013</v>
          </cell>
          <cell r="N190" t="str">
            <v>Assault</v>
          </cell>
          <cell r="O190" t="str">
            <v>Non-Maori</v>
          </cell>
          <cell r="P190" t="str">
            <v>Male</v>
          </cell>
          <cell r="Q190">
            <v>22</v>
          </cell>
          <cell r="R190">
            <v>78.599999999999994</v>
          </cell>
        </row>
        <row r="191">
          <cell r="L191" t="str">
            <v>2013Cerebrovascular diseaseMaleAllEth</v>
          </cell>
          <cell r="M191">
            <v>2013</v>
          </cell>
          <cell r="N191" t="str">
            <v>Cerebrovascular disease</v>
          </cell>
          <cell r="O191" t="str">
            <v>AllEth</v>
          </cell>
          <cell r="P191" t="str">
            <v>Male</v>
          </cell>
          <cell r="Q191">
            <v>938</v>
          </cell>
          <cell r="R191">
            <v>40.5</v>
          </cell>
        </row>
        <row r="192">
          <cell r="L192" t="str">
            <v>2013Cerebrovascular diseaseMaleMaori</v>
          </cell>
          <cell r="M192">
            <v>2013</v>
          </cell>
          <cell r="N192" t="str">
            <v>Cerebrovascular disease</v>
          </cell>
          <cell r="O192" t="str">
            <v>Maori</v>
          </cell>
          <cell r="P192" t="str">
            <v>Male</v>
          </cell>
          <cell r="Q192">
            <v>75</v>
          </cell>
          <cell r="R192">
            <v>45.2</v>
          </cell>
        </row>
        <row r="193">
          <cell r="L193" t="str">
            <v>2013Cerebrovascular diseaseMaleNon-Maori</v>
          </cell>
          <cell r="M193">
            <v>2013</v>
          </cell>
          <cell r="N193" t="str">
            <v>Cerebrovascular disease</v>
          </cell>
          <cell r="O193" t="str">
            <v>Non-Maori</v>
          </cell>
          <cell r="P193" t="str">
            <v>Male</v>
          </cell>
          <cell r="Q193">
            <v>863</v>
          </cell>
          <cell r="R193">
            <v>40.1</v>
          </cell>
        </row>
        <row r="194">
          <cell r="L194" t="str">
            <v>2013Cervical cancerMaleAllEth</v>
          </cell>
          <cell r="M194">
            <v>2013</v>
          </cell>
          <cell r="N194" t="str">
            <v>Cervical cancer</v>
          </cell>
          <cell r="O194" t="str">
            <v>AllEth</v>
          </cell>
          <cell r="P194" t="str">
            <v>Male</v>
          </cell>
        </row>
        <row r="195">
          <cell r="L195" t="str">
            <v>2013Cervical cancerMaleMaori</v>
          </cell>
          <cell r="M195">
            <v>2013</v>
          </cell>
          <cell r="N195" t="str">
            <v>Cervical cancer</v>
          </cell>
          <cell r="O195" t="str">
            <v>Maori</v>
          </cell>
          <cell r="P195" t="str">
            <v>Male</v>
          </cell>
        </row>
        <row r="196">
          <cell r="L196" t="str">
            <v>2013Cervical cancerMaleNon-Maori</v>
          </cell>
          <cell r="M196">
            <v>2013</v>
          </cell>
          <cell r="N196" t="str">
            <v>Cervical cancer</v>
          </cell>
          <cell r="O196" t="str">
            <v>Non-Maori</v>
          </cell>
          <cell r="P196" t="str">
            <v>Male</v>
          </cell>
        </row>
        <row r="197">
          <cell r="L197" t="str">
            <v>2013Chronic lower respiratory diseasesMaleAllEth</v>
          </cell>
          <cell r="M197">
            <v>2013</v>
          </cell>
          <cell r="N197" t="str">
            <v>Chronic lower respiratory diseases</v>
          </cell>
          <cell r="O197" t="str">
            <v>AllEth</v>
          </cell>
          <cell r="P197" t="str">
            <v>Male</v>
          </cell>
          <cell r="Q197">
            <v>859</v>
          </cell>
          <cell r="R197">
            <v>51.1</v>
          </cell>
        </row>
        <row r="198">
          <cell r="L198" t="str">
            <v>2013Chronic lower respiratory diseasesMaleMaori</v>
          </cell>
          <cell r="M198">
            <v>2013</v>
          </cell>
          <cell r="N198" t="str">
            <v>Chronic lower respiratory diseases</v>
          </cell>
          <cell r="O198" t="str">
            <v>Maori</v>
          </cell>
          <cell r="P198" t="str">
            <v>Male</v>
          </cell>
          <cell r="Q198">
            <v>86</v>
          </cell>
          <cell r="R198">
            <v>41.3</v>
          </cell>
        </row>
        <row r="199">
          <cell r="L199" t="str">
            <v>2013Chronic lower respiratory diseasesMaleNon-Maori</v>
          </cell>
          <cell r="M199">
            <v>2013</v>
          </cell>
          <cell r="N199" t="str">
            <v>Chronic lower respiratory diseases</v>
          </cell>
          <cell r="O199" t="str">
            <v>Non-Maori</v>
          </cell>
          <cell r="P199" t="str">
            <v>Male</v>
          </cell>
          <cell r="Q199">
            <v>773</v>
          </cell>
          <cell r="R199">
            <v>52.5</v>
          </cell>
        </row>
        <row r="200">
          <cell r="L200" t="str">
            <v>2013Colon, rectum and rectosigmoid junction cancerMaleAllEth</v>
          </cell>
          <cell r="M200">
            <v>2013</v>
          </cell>
          <cell r="N200" t="str">
            <v>Colon, rectum and rectosigmoid junction cancer</v>
          </cell>
          <cell r="O200" t="str">
            <v>AllEth</v>
          </cell>
          <cell r="P200" t="str">
            <v>Male</v>
          </cell>
          <cell r="Q200">
            <v>644</v>
          </cell>
          <cell r="R200">
            <v>52.7</v>
          </cell>
        </row>
        <row r="201">
          <cell r="L201" t="str">
            <v>2013Colon, rectum and rectosigmoid junction cancerMaleMaori</v>
          </cell>
          <cell r="M201">
            <v>2013</v>
          </cell>
          <cell r="N201" t="str">
            <v>Colon, rectum and rectosigmoid junction cancer</v>
          </cell>
          <cell r="O201" t="str">
            <v>Maori</v>
          </cell>
          <cell r="P201" t="str">
            <v>Male</v>
          </cell>
          <cell r="Q201">
            <v>37</v>
          </cell>
          <cell r="R201">
            <v>53.6</v>
          </cell>
        </row>
        <row r="202">
          <cell r="L202" t="str">
            <v>2013Colon, rectum and rectosigmoid junction cancerMaleNon-Maori</v>
          </cell>
          <cell r="M202">
            <v>2013</v>
          </cell>
          <cell r="N202" t="str">
            <v>Colon, rectum and rectosigmoid junction cancer</v>
          </cell>
          <cell r="O202" t="str">
            <v>Non-Maori</v>
          </cell>
          <cell r="P202" t="str">
            <v>Male</v>
          </cell>
          <cell r="Q202">
            <v>607</v>
          </cell>
          <cell r="R202">
            <v>52.6</v>
          </cell>
        </row>
        <row r="203">
          <cell r="L203" t="str">
            <v>2013Diabetes mellitusMaleAllEth</v>
          </cell>
          <cell r="M203">
            <v>2013</v>
          </cell>
          <cell r="N203" t="str">
            <v>Diabetes mellitus</v>
          </cell>
          <cell r="O203" t="str">
            <v>AllEth</v>
          </cell>
          <cell r="P203" t="str">
            <v>Male</v>
          </cell>
          <cell r="Q203">
            <v>437</v>
          </cell>
          <cell r="R203">
            <v>55.1</v>
          </cell>
        </row>
        <row r="204">
          <cell r="L204" t="str">
            <v>2013Diabetes mellitusMaleMaori</v>
          </cell>
          <cell r="M204">
            <v>2013</v>
          </cell>
          <cell r="N204" t="str">
            <v>Diabetes mellitus</v>
          </cell>
          <cell r="O204" t="str">
            <v>Maori</v>
          </cell>
          <cell r="P204" t="str">
            <v>Male</v>
          </cell>
          <cell r="Q204">
            <v>95</v>
          </cell>
          <cell r="R204">
            <v>56.2</v>
          </cell>
        </row>
        <row r="205">
          <cell r="L205" t="str">
            <v>2013Diabetes mellitusMaleNon-Maori</v>
          </cell>
          <cell r="M205">
            <v>2013</v>
          </cell>
          <cell r="N205" t="str">
            <v>Diabetes mellitus</v>
          </cell>
          <cell r="O205" t="str">
            <v>Non-Maori</v>
          </cell>
          <cell r="P205" t="str">
            <v>Male</v>
          </cell>
          <cell r="Q205">
            <v>342</v>
          </cell>
          <cell r="R205">
            <v>54.8</v>
          </cell>
        </row>
        <row r="206">
          <cell r="L206" t="str">
            <v>2013Diseases of the circulatory systemMaleAllEth</v>
          </cell>
          <cell r="M206">
            <v>2013</v>
          </cell>
          <cell r="N206" t="str">
            <v>Diseases of the circulatory system</v>
          </cell>
          <cell r="O206" t="str">
            <v>AllEth</v>
          </cell>
          <cell r="P206" t="str">
            <v>Male</v>
          </cell>
          <cell r="Q206">
            <v>4876</v>
          </cell>
          <cell r="R206">
            <v>49.9</v>
          </cell>
        </row>
        <row r="207">
          <cell r="L207" t="str">
            <v>2013Diseases of the circulatory systemMaleMaori</v>
          </cell>
          <cell r="M207">
            <v>2013</v>
          </cell>
          <cell r="N207" t="str">
            <v>Diseases of the circulatory system</v>
          </cell>
          <cell r="O207" t="str">
            <v>Maori</v>
          </cell>
          <cell r="P207" t="str">
            <v>Male</v>
          </cell>
          <cell r="Q207">
            <v>536</v>
          </cell>
          <cell r="R207">
            <v>55.9</v>
          </cell>
        </row>
        <row r="208">
          <cell r="L208" t="str">
            <v>2013Diseases of the circulatory systemMaleNon-Maori</v>
          </cell>
          <cell r="M208">
            <v>2013</v>
          </cell>
          <cell r="N208" t="str">
            <v>Diseases of the circulatory system</v>
          </cell>
          <cell r="O208" t="str">
            <v>Non-Maori</v>
          </cell>
          <cell r="P208" t="str">
            <v>Male</v>
          </cell>
          <cell r="Q208">
            <v>4340</v>
          </cell>
          <cell r="R208">
            <v>49.3</v>
          </cell>
        </row>
        <row r="209">
          <cell r="L209" t="str">
            <v>2013Diseases of the respiratory systemMaleAllEth</v>
          </cell>
          <cell r="M209">
            <v>2013</v>
          </cell>
          <cell r="N209" t="str">
            <v>Diseases of the respiratory system</v>
          </cell>
          <cell r="O209" t="str">
            <v>AllEth</v>
          </cell>
          <cell r="P209" t="str">
            <v>Male</v>
          </cell>
          <cell r="Q209">
            <v>1332</v>
          </cell>
          <cell r="R209">
            <v>49</v>
          </cell>
        </row>
        <row r="210">
          <cell r="L210" t="str">
            <v>2013Diseases of the respiratory systemMaleMaori</v>
          </cell>
          <cell r="M210">
            <v>2013</v>
          </cell>
          <cell r="N210" t="str">
            <v>Diseases of the respiratory system</v>
          </cell>
          <cell r="O210" t="str">
            <v>Maori</v>
          </cell>
          <cell r="P210" t="str">
            <v>Male</v>
          </cell>
          <cell r="Q210">
            <v>104</v>
          </cell>
          <cell r="R210">
            <v>40.299999999999997</v>
          </cell>
        </row>
        <row r="211">
          <cell r="L211" t="str">
            <v>2013Diseases of the respiratory systemMaleNon-Maori</v>
          </cell>
          <cell r="M211">
            <v>2013</v>
          </cell>
          <cell r="N211" t="str">
            <v>Diseases of the respiratory system</v>
          </cell>
          <cell r="O211" t="str">
            <v>Non-Maori</v>
          </cell>
          <cell r="P211" t="str">
            <v>Male</v>
          </cell>
          <cell r="Q211">
            <v>1228</v>
          </cell>
          <cell r="R211">
            <v>50</v>
          </cell>
        </row>
        <row r="212">
          <cell r="L212" t="str">
            <v>2013External causes of morbidity and mortalityMaleAllEth</v>
          </cell>
          <cell r="M212">
            <v>2013</v>
          </cell>
          <cell r="N212" t="str">
            <v>External causes of morbidity and mortality</v>
          </cell>
          <cell r="O212" t="str">
            <v>AllEth</v>
          </cell>
          <cell r="P212" t="str">
            <v>Male</v>
          </cell>
          <cell r="Q212">
            <v>1131</v>
          </cell>
          <cell r="R212">
            <v>63.8</v>
          </cell>
        </row>
        <row r="213">
          <cell r="L213" t="str">
            <v>2013External causes of morbidity and mortalityMaleMaori</v>
          </cell>
          <cell r="M213">
            <v>2013</v>
          </cell>
          <cell r="N213" t="str">
            <v>External causes of morbidity and mortality</v>
          </cell>
          <cell r="O213" t="str">
            <v>Maori</v>
          </cell>
          <cell r="P213" t="str">
            <v>Male</v>
          </cell>
          <cell r="Q213">
            <v>209</v>
          </cell>
          <cell r="R213">
            <v>68.099999999999994</v>
          </cell>
        </row>
        <row r="214">
          <cell r="L214" t="str">
            <v>2013External causes of morbidity and mortalityMaleNon-Maori</v>
          </cell>
          <cell r="M214">
            <v>2013</v>
          </cell>
          <cell r="N214" t="str">
            <v>External causes of morbidity and mortality</v>
          </cell>
          <cell r="O214" t="str">
            <v>Non-Maori</v>
          </cell>
          <cell r="P214" t="str">
            <v>Male</v>
          </cell>
          <cell r="Q214">
            <v>922</v>
          </cell>
          <cell r="R214">
            <v>62.8</v>
          </cell>
        </row>
        <row r="215">
          <cell r="L215" t="str">
            <v>2013Female breast cancerMaleAllEth</v>
          </cell>
          <cell r="M215">
            <v>2013</v>
          </cell>
          <cell r="N215" t="str">
            <v>Female breast cancer</v>
          </cell>
          <cell r="O215" t="str">
            <v>AllEth</v>
          </cell>
          <cell r="P215" t="str">
            <v>Male</v>
          </cell>
        </row>
        <row r="216">
          <cell r="L216" t="str">
            <v>2013Female breast cancerMaleMaori</v>
          </cell>
          <cell r="M216">
            <v>2013</v>
          </cell>
          <cell r="N216" t="str">
            <v>Female breast cancer</v>
          </cell>
          <cell r="O216" t="str">
            <v>Maori</v>
          </cell>
          <cell r="P216" t="str">
            <v>Male</v>
          </cell>
        </row>
        <row r="217">
          <cell r="L217" t="str">
            <v>2013Female breast cancerMaleNon-Maori</v>
          </cell>
          <cell r="M217">
            <v>2013</v>
          </cell>
          <cell r="N217" t="str">
            <v>Female breast cancer</v>
          </cell>
          <cell r="O217" t="str">
            <v>Non-Maori</v>
          </cell>
          <cell r="P217" t="str">
            <v>Male</v>
          </cell>
        </row>
        <row r="218">
          <cell r="L218" t="str">
            <v>2013Influenza and pneumoniaMaleAllEth</v>
          </cell>
          <cell r="M218">
            <v>2013</v>
          </cell>
          <cell r="N218" t="str">
            <v>Influenza and pneumonia</v>
          </cell>
          <cell r="O218" t="str">
            <v>AllEth</v>
          </cell>
          <cell r="P218" t="str">
            <v>Male</v>
          </cell>
          <cell r="Q218">
            <v>255</v>
          </cell>
          <cell r="R218">
            <v>39.5</v>
          </cell>
        </row>
        <row r="219">
          <cell r="L219" t="str">
            <v>2013Influenza and pneumoniaMaleMaori</v>
          </cell>
          <cell r="M219">
            <v>2013</v>
          </cell>
          <cell r="N219" t="str">
            <v>Influenza and pneumonia</v>
          </cell>
          <cell r="O219" t="str">
            <v>Maori</v>
          </cell>
          <cell r="P219" t="str">
            <v>Male</v>
          </cell>
          <cell r="Q219">
            <v>9</v>
          </cell>
          <cell r="R219">
            <v>27.3</v>
          </cell>
        </row>
        <row r="220">
          <cell r="L220" t="str">
            <v>2013Influenza and pneumoniaMaleNon-Maori</v>
          </cell>
          <cell r="M220">
            <v>2013</v>
          </cell>
          <cell r="N220" t="str">
            <v>Influenza and pneumonia</v>
          </cell>
          <cell r="O220" t="str">
            <v>Non-Maori</v>
          </cell>
          <cell r="P220" t="str">
            <v>Male</v>
          </cell>
          <cell r="Q220">
            <v>246</v>
          </cell>
          <cell r="R220">
            <v>40.1</v>
          </cell>
        </row>
        <row r="221">
          <cell r="L221" t="str">
            <v>2013Intentional self-harmMaleAllEth</v>
          </cell>
          <cell r="M221">
            <v>2013</v>
          </cell>
          <cell r="N221" t="str">
            <v>Intentional self-harm</v>
          </cell>
          <cell r="O221" t="str">
            <v>AllEth</v>
          </cell>
          <cell r="P221" t="str">
            <v>Male</v>
          </cell>
          <cell r="Q221">
            <v>366</v>
          </cell>
          <cell r="R221">
            <v>71.3</v>
          </cell>
        </row>
        <row r="222">
          <cell r="L222" t="str">
            <v>2013Intentional self-harmMaleMaori</v>
          </cell>
          <cell r="M222">
            <v>2013</v>
          </cell>
          <cell r="N222" t="str">
            <v>Intentional self-harm</v>
          </cell>
          <cell r="O222" t="str">
            <v>Maori</v>
          </cell>
          <cell r="P222" t="str">
            <v>Male</v>
          </cell>
          <cell r="Q222">
            <v>66</v>
          </cell>
          <cell r="R222">
            <v>62.9</v>
          </cell>
        </row>
        <row r="223">
          <cell r="L223" t="str">
            <v>2013Intentional self-harmMaleNon-Maori</v>
          </cell>
          <cell r="M223">
            <v>2013</v>
          </cell>
          <cell r="N223" t="str">
            <v>Intentional self-harm</v>
          </cell>
          <cell r="O223" t="str">
            <v>Non-Maori</v>
          </cell>
          <cell r="P223" t="str">
            <v>Male</v>
          </cell>
          <cell r="Q223">
            <v>300</v>
          </cell>
          <cell r="R223">
            <v>73.5</v>
          </cell>
        </row>
        <row r="224">
          <cell r="L224" t="str">
            <v>2013Ischaemic heart diseaseMaleAllEth</v>
          </cell>
          <cell r="M224">
            <v>2013</v>
          </cell>
          <cell r="N224" t="str">
            <v>Ischaemic heart disease</v>
          </cell>
          <cell r="O224" t="str">
            <v>AllEth</v>
          </cell>
          <cell r="P224" t="str">
            <v>Male</v>
          </cell>
          <cell r="Q224">
            <v>2813</v>
          </cell>
          <cell r="R224">
            <v>55.9</v>
          </cell>
        </row>
        <row r="225">
          <cell r="L225" t="str">
            <v>2013Ischaemic heart diseaseMaleMaori</v>
          </cell>
          <cell r="M225">
            <v>2013</v>
          </cell>
          <cell r="N225" t="str">
            <v>Ischaemic heart disease</v>
          </cell>
          <cell r="O225" t="str">
            <v>Maori</v>
          </cell>
          <cell r="P225" t="str">
            <v>Male</v>
          </cell>
          <cell r="Q225">
            <v>288</v>
          </cell>
          <cell r="R225">
            <v>60</v>
          </cell>
        </row>
        <row r="226">
          <cell r="L226" t="str">
            <v>2013Ischaemic heart diseaseMaleNon-Maori</v>
          </cell>
          <cell r="M226">
            <v>2013</v>
          </cell>
          <cell r="N226" t="str">
            <v>Ischaemic heart disease</v>
          </cell>
          <cell r="O226" t="str">
            <v>Non-Maori</v>
          </cell>
          <cell r="P226" t="str">
            <v>Male</v>
          </cell>
          <cell r="Q226">
            <v>2525</v>
          </cell>
          <cell r="R226">
            <v>55.5</v>
          </cell>
        </row>
        <row r="227">
          <cell r="L227" t="str">
            <v>2013Lung cancerMaleAllEth</v>
          </cell>
          <cell r="M227">
            <v>2013</v>
          </cell>
          <cell r="N227" t="str">
            <v>Lung cancer</v>
          </cell>
          <cell r="O227" t="str">
            <v>AllEth</v>
          </cell>
          <cell r="P227" t="str">
            <v>Male</v>
          </cell>
          <cell r="Q227">
            <v>864</v>
          </cell>
          <cell r="R227">
            <v>52.2</v>
          </cell>
        </row>
        <row r="228">
          <cell r="L228" t="str">
            <v>2013Lung cancerMaleMaori</v>
          </cell>
          <cell r="M228">
            <v>2013</v>
          </cell>
          <cell r="N228" t="str">
            <v>Lung cancer</v>
          </cell>
          <cell r="O228" t="str">
            <v>Maori</v>
          </cell>
          <cell r="P228" t="str">
            <v>Male</v>
          </cell>
          <cell r="Q228">
            <v>131</v>
          </cell>
          <cell r="R228">
            <v>43.8</v>
          </cell>
        </row>
        <row r="229">
          <cell r="L229" t="str">
            <v>2013Lung cancerMaleNon-Maori</v>
          </cell>
          <cell r="M229">
            <v>2013</v>
          </cell>
          <cell r="N229" t="str">
            <v>Lung cancer</v>
          </cell>
          <cell r="O229" t="str">
            <v>Non-Maori</v>
          </cell>
          <cell r="P229" t="str">
            <v>Male</v>
          </cell>
          <cell r="Q229">
            <v>733</v>
          </cell>
          <cell r="R229">
            <v>54</v>
          </cell>
        </row>
        <row r="230">
          <cell r="L230" t="str">
            <v>2013Melanoma of the skinMaleAllEth</v>
          </cell>
          <cell r="M230">
            <v>2013</v>
          </cell>
          <cell r="N230" t="str">
            <v>Melanoma of the skin</v>
          </cell>
          <cell r="O230" t="str">
            <v>AllEth</v>
          </cell>
          <cell r="P230" t="str">
            <v>Male</v>
          </cell>
          <cell r="Q230">
            <v>232</v>
          </cell>
          <cell r="R230">
            <v>65.2</v>
          </cell>
        </row>
        <row r="231">
          <cell r="L231" t="str">
            <v>2013Melanoma of the skinMaleMaori</v>
          </cell>
          <cell r="M231">
            <v>2013</v>
          </cell>
          <cell r="N231" t="str">
            <v>Melanoma of the skin</v>
          </cell>
          <cell r="O231" t="str">
            <v>Maori</v>
          </cell>
          <cell r="P231" t="str">
            <v>Male</v>
          </cell>
          <cell r="Q231">
            <v>5</v>
          </cell>
          <cell r="R231">
            <v>55.6</v>
          </cell>
        </row>
        <row r="232">
          <cell r="L232" t="str">
            <v>2013Melanoma of the skinMaleNon-Maori</v>
          </cell>
          <cell r="M232">
            <v>2013</v>
          </cell>
          <cell r="N232" t="str">
            <v>Melanoma of the skin</v>
          </cell>
          <cell r="O232" t="str">
            <v>Non-Maori</v>
          </cell>
          <cell r="P232" t="str">
            <v>Male</v>
          </cell>
          <cell r="Q232">
            <v>227</v>
          </cell>
          <cell r="R232">
            <v>65.400000000000006</v>
          </cell>
        </row>
        <row r="233">
          <cell r="L233" t="str">
            <v>2013Motor vehicle accidentsMaleAllEth</v>
          </cell>
          <cell r="M233">
            <v>2013</v>
          </cell>
          <cell r="N233" t="str">
            <v>Motor vehicle accidents</v>
          </cell>
          <cell r="O233" t="str">
            <v>AllEth</v>
          </cell>
          <cell r="P233" t="str">
            <v>Male</v>
          </cell>
          <cell r="Q233">
            <v>200</v>
          </cell>
          <cell r="R233">
            <v>71.2</v>
          </cell>
        </row>
        <row r="234">
          <cell r="L234" t="str">
            <v>2013Motor vehicle accidentsMaleMaori</v>
          </cell>
          <cell r="M234">
            <v>2013</v>
          </cell>
          <cell r="N234" t="str">
            <v>Motor vehicle accidents</v>
          </cell>
          <cell r="O234" t="str">
            <v>Maori</v>
          </cell>
          <cell r="P234" t="str">
            <v>Male</v>
          </cell>
          <cell r="Q234">
            <v>42</v>
          </cell>
          <cell r="R234">
            <v>67.7</v>
          </cell>
        </row>
        <row r="235">
          <cell r="L235" t="str">
            <v>2013Motor vehicle accidentsMaleNon-Maori</v>
          </cell>
          <cell r="M235">
            <v>2013</v>
          </cell>
          <cell r="N235" t="str">
            <v>Motor vehicle accidents</v>
          </cell>
          <cell r="O235" t="str">
            <v>Non-Maori</v>
          </cell>
          <cell r="P235" t="str">
            <v>Male</v>
          </cell>
          <cell r="Q235">
            <v>158</v>
          </cell>
          <cell r="R235">
            <v>72.099999999999994</v>
          </cell>
        </row>
        <row r="236">
          <cell r="L236" t="str">
            <v>2013Other forms of heart diseaseMaleAllEth</v>
          </cell>
          <cell r="M236">
            <v>2013</v>
          </cell>
          <cell r="N236" t="str">
            <v>Other forms of heart disease</v>
          </cell>
          <cell r="O236" t="str">
            <v>AllEth</v>
          </cell>
          <cell r="P236" t="str">
            <v>Male</v>
          </cell>
          <cell r="Q236">
            <v>649</v>
          </cell>
          <cell r="R236">
            <v>48</v>
          </cell>
        </row>
        <row r="237">
          <cell r="L237" t="str">
            <v>2013Other forms of heart diseaseMaleMaori</v>
          </cell>
          <cell r="M237">
            <v>2013</v>
          </cell>
          <cell r="N237" t="str">
            <v>Other forms of heart disease</v>
          </cell>
          <cell r="O237" t="str">
            <v>Maori</v>
          </cell>
          <cell r="P237" t="str">
            <v>Male</v>
          </cell>
          <cell r="Q237">
            <v>107</v>
          </cell>
          <cell r="R237">
            <v>62.2</v>
          </cell>
        </row>
        <row r="238">
          <cell r="L238" t="str">
            <v>2013Other forms of heart diseaseMaleNon-Maori</v>
          </cell>
          <cell r="M238">
            <v>2013</v>
          </cell>
          <cell r="N238" t="str">
            <v>Other forms of heart disease</v>
          </cell>
          <cell r="O238" t="str">
            <v>Non-Maori</v>
          </cell>
          <cell r="P238" t="str">
            <v>Male</v>
          </cell>
          <cell r="Q238">
            <v>542</v>
          </cell>
          <cell r="R238">
            <v>45.9</v>
          </cell>
        </row>
        <row r="239">
          <cell r="L239" t="str">
            <v>2013Prostate cancerMaleAllEth</v>
          </cell>
          <cell r="M239">
            <v>2013</v>
          </cell>
          <cell r="N239" t="str">
            <v>Prostate cancer</v>
          </cell>
          <cell r="O239" t="str">
            <v>AllEth</v>
          </cell>
          <cell r="P239" t="str">
            <v>Male</v>
          </cell>
          <cell r="Q239">
            <v>647</v>
          </cell>
          <cell r="R239">
            <v>100</v>
          </cell>
        </row>
        <row r="240">
          <cell r="L240" t="str">
            <v>2013Prostate cancerMaleMaori</v>
          </cell>
          <cell r="M240">
            <v>2013</v>
          </cell>
          <cell r="N240" t="str">
            <v>Prostate cancer</v>
          </cell>
          <cell r="O240" t="str">
            <v>Maori</v>
          </cell>
          <cell r="P240" t="str">
            <v>Male</v>
          </cell>
          <cell r="Q240">
            <v>41</v>
          </cell>
          <cell r="R240">
            <v>100</v>
          </cell>
        </row>
        <row r="241">
          <cell r="L241" t="str">
            <v>2013Prostate cancerMaleNon-Maori</v>
          </cell>
          <cell r="M241">
            <v>2013</v>
          </cell>
          <cell r="N241" t="str">
            <v>Prostate cancer</v>
          </cell>
          <cell r="O241" t="str">
            <v>Non-Maori</v>
          </cell>
          <cell r="P241" t="str">
            <v>Male</v>
          </cell>
          <cell r="Q241">
            <v>606</v>
          </cell>
          <cell r="R241">
            <v>100</v>
          </cell>
        </row>
        <row r="242">
          <cell r="L242" t="str">
            <v>2014All cancerMaleAllEth</v>
          </cell>
          <cell r="M242">
            <v>2014</v>
          </cell>
          <cell r="N242" t="str">
            <v>All cancer</v>
          </cell>
          <cell r="O242" t="str">
            <v>AllEth</v>
          </cell>
          <cell r="P242" t="str">
            <v>Male</v>
          </cell>
          <cell r="Q242">
            <v>4900</v>
          </cell>
          <cell r="R242">
            <v>53</v>
          </cell>
        </row>
        <row r="243">
          <cell r="L243" t="str">
            <v>2014All cancerMaleMaori</v>
          </cell>
          <cell r="M243">
            <v>2014</v>
          </cell>
          <cell r="N243" t="str">
            <v>All cancer</v>
          </cell>
          <cell r="O243" t="str">
            <v>Maori</v>
          </cell>
          <cell r="P243" t="str">
            <v>Male</v>
          </cell>
          <cell r="Q243">
            <v>453</v>
          </cell>
          <cell r="R243">
            <v>46.5</v>
          </cell>
        </row>
        <row r="244">
          <cell r="L244" t="str">
            <v>2014All cancerMaleNon-Maori</v>
          </cell>
          <cell r="M244">
            <v>2014</v>
          </cell>
          <cell r="N244" t="str">
            <v>All cancer</v>
          </cell>
          <cell r="O244" t="str">
            <v>Non-Maori</v>
          </cell>
          <cell r="P244" t="str">
            <v>Male</v>
          </cell>
          <cell r="Q244">
            <v>4447</v>
          </cell>
          <cell r="R244">
            <v>53.7</v>
          </cell>
        </row>
        <row r="245">
          <cell r="L245" t="str">
            <v>2014All deathsMaleAllEth</v>
          </cell>
          <cell r="M245">
            <v>2014</v>
          </cell>
          <cell r="N245" t="str">
            <v>All deaths</v>
          </cell>
          <cell r="O245" t="str">
            <v>AllEth</v>
          </cell>
          <cell r="P245" t="str">
            <v>Male</v>
          </cell>
          <cell r="Q245">
            <v>15707</v>
          </cell>
          <cell r="R245">
            <v>50.4</v>
          </cell>
        </row>
        <row r="246">
          <cell r="L246" t="str">
            <v>2014All deathsMaleMaori</v>
          </cell>
          <cell r="M246">
            <v>2014</v>
          </cell>
          <cell r="N246" t="str">
            <v>All deaths</v>
          </cell>
          <cell r="O246" t="str">
            <v>Maori</v>
          </cell>
          <cell r="P246" t="str">
            <v>Male</v>
          </cell>
          <cell r="Q246">
            <v>1716</v>
          </cell>
          <cell r="R246">
            <v>53.4</v>
          </cell>
        </row>
        <row r="247">
          <cell r="L247" t="str">
            <v>2014All deathsMaleNon-Maori</v>
          </cell>
          <cell r="M247">
            <v>2014</v>
          </cell>
          <cell r="N247" t="str">
            <v>All deaths</v>
          </cell>
          <cell r="O247" t="str">
            <v>Non-Maori</v>
          </cell>
          <cell r="P247" t="str">
            <v>Male</v>
          </cell>
          <cell r="Q247">
            <v>13991</v>
          </cell>
          <cell r="R247">
            <v>50.1</v>
          </cell>
        </row>
        <row r="248">
          <cell r="L248" t="str">
            <v>2014AssaultMaleAllEth</v>
          </cell>
          <cell r="M248">
            <v>2014</v>
          </cell>
          <cell r="N248" t="str">
            <v>Assault</v>
          </cell>
          <cell r="O248" t="str">
            <v>AllEth</v>
          </cell>
          <cell r="P248" t="str">
            <v>Male</v>
          </cell>
          <cell r="Q248">
            <v>31</v>
          </cell>
          <cell r="R248">
            <v>68.900000000000006</v>
          </cell>
        </row>
        <row r="249">
          <cell r="L249" t="str">
            <v>2014AssaultMaleMaori</v>
          </cell>
          <cell r="M249">
            <v>2014</v>
          </cell>
          <cell r="N249" t="str">
            <v>Assault</v>
          </cell>
          <cell r="O249" t="str">
            <v>Maori</v>
          </cell>
          <cell r="P249" t="str">
            <v>Male</v>
          </cell>
          <cell r="Q249">
            <v>14</v>
          </cell>
          <cell r="R249">
            <v>82.4</v>
          </cell>
        </row>
        <row r="250">
          <cell r="L250" t="str">
            <v>2014AssaultMaleNon-Maori</v>
          </cell>
          <cell r="M250">
            <v>2014</v>
          </cell>
          <cell r="N250" t="str">
            <v>Assault</v>
          </cell>
          <cell r="O250" t="str">
            <v>Non-Maori</v>
          </cell>
          <cell r="P250" t="str">
            <v>Male</v>
          </cell>
          <cell r="Q250">
            <v>17</v>
          </cell>
          <cell r="R250">
            <v>60.7</v>
          </cell>
        </row>
        <row r="251">
          <cell r="L251" t="str">
            <v>2014Cerebrovascular diseaseMaleAllEth</v>
          </cell>
          <cell r="M251">
            <v>2014</v>
          </cell>
          <cell r="N251" t="str">
            <v>Cerebrovascular disease</v>
          </cell>
          <cell r="O251" t="str">
            <v>AllEth</v>
          </cell>
          <cell r="P251" t="str">
            <v>Male</v>
          </cell>
          <cell r="Q251">
            <v>1036</v>
          </cell>
          <cell r="R251">
            <v>40.299999999999997</v>
          </cell>
        </row>
        <row r="252">
          <cell r="L252" t="str">
            <v>2014Cerebrovascular diseaseMaleMaori</v>
          </cell>
          <cell r="M252">
            <v>2014</v>
          </cell>
          <cell r="N252" t="str">
            <v>Cerebrovascular disease</v>
          </cell>
          <cell r="O252" t="str">
            <v>Maori</v>
          </cell>
          <cell r="P252" t="str">
            <v>Male</v>
          </cell>
          <cell r="Q252">
            <v>70</v>
          </cell>
          <cell r="R252">
            <v>42.7</v>
          </cell>
        </row>
        <row r="253">
          <cell r="L253" t="str">
            <v>2014Cerebrovascular diseaseMaleNon-Maori</v>
          </cell>
          <cell r="M253">
            <v>2014</v>
          </cell>
          <cell r="N253" t="str">
            <v>Cerebrovascular disease</v>
          </cell>
          <cell r="O253" t="str">
            <v>Non-Maori</v>
          </cell>
          <cell r="P253" t="str">
            <v>Male</v>
          </cell>
          <cell r="Q253">
            <v>966</v>
          </cell>
          <cell r="R253">
            <v>40.200000000000003</v>
          </cell>
        </row>
        <row r="254">
          <cell r="L254" t="str">
            <v>2014Cervical cancerMaleAllEth</v>
          </cell>
          <cell r="M254">
            <v>2014</v>
          </cell>
          <cell r="N254" t="str">
            <v>Cervical cancer</v>
          </cell>
          <cell r="O254" t="str">
            <v>AllEth</v>
          </cell>
          <cell r="P254" t="str">
            <v>Male</v>
          </cell>
        </row>
        <row r="255">
          <cell r="L255" t="str">
            <v>2014Cervical cancerMaleMaori</v>
          </cell>
          <cell r="M255">
            <v>2014</v>
          </cell>
          <cell r="N255" t="str">
            <v>Cervical cancer</v>
          </cell>
          <cell r="O255" t="str">
            <v>Maori</v>
          </cell>
          <cell r="P255" t="str">
            <v>Male</v>
          </cell>
        </row>
        <row r="256">
          <cell r="L256" t="str">
            <v>2014Cervical cancerMaleNon-Maori</v>
          </cell>
          <cell r="M256">
            <v>2014</v>
          </cell>
          <cell r="N256" t="str">
            <v>Cervical cancer</v>
          </cell>
          <cell r="O256" t="str">
            <v>Non-Maori</v>
          </cell>
          <cell r="P256" t="str">
            <v>Male</v>
          </cell>
        </row>
        <row r="257">
          <cell r="L257" t="str">
            <v>2014Chronic lower respiratory diseasesMaleAllEth</v>
          </cell>
          <cell r="M257">
            <v>2014</v>
          </cell>
          <cell r="N257" t="str">
            <v>Chronic lower respiratory diseases</v>
          </cell>
          <cell r="O257" t="str">
            <v>AllEth</v>
          </cell>
          <cell r="P257" t="str">
            <v>Male</v>
          </cell>
          <cell r="Q257">
            <v>872</v>
          </cell>
          <cell r="R257">
            <v>47.7</v>
          </cell>
        </row>
        <row r="258">
          <cell r="L258" t="str">
            <v>2014Chronic lower respiratory diseasesMaleMaori</v>
          </cell>
          <cell r="M258">
            <v>2014</v>
          </cell>
          <cell r="N258" t="str">
            <v>Chronic lower respiratory diseases</v>
          </cell>
          <cell r="O258" t="str">
            <v>Maori</v>
          </cell>
          <cell r="P258" t="str">
            <v>Male</v>
          </cell>
          <cell r="Q258">
            <v>105</v>
          </cell>
          <cell r="R258">
            <v>44.3</v>
          </cell>
        </row>
        <row r="259">
          <cell r="L259" t="str">
            <v>2014Chronic lower respiratory diseasesMaleNon-Maori</v>
          </cell>
          <cell r="M259">
            <v>2014</v>
          </cell>
          <cell r="N259" t="str">
            <v>Chronic lower respiratory diseases</v>
          </cell>
          <cell r="O259" t="str">
            <v>Non-Maori</v>
          </cell>
          <cell r="P259" t="str">
            <v>Male</v>
          </cell>
          <cell r="Q259">
            <v>767</v>
          </cell>
          <cell r="R259">
            <v>48.2</v>
          </cell>
        </row>
        <row r="260">
          <cell r="L260" t="str">
            <v>2014Colon, rectum and rectosigmoid junction cancerMaleAllEth</v>
          </cell>
          <cell r="M260">
            <v>2014</v>
          </cell>
          <cell r="N260" t="str">
            <v>Colon, rectum and rectosigmoid junction cancer</v>
          </cell>
          <cell r="O260" t="str">
            <v>AllEth</v>
          </cell>
          <cell r="P260" t="str">
            <v>Male</v>
          </cell>
          <cell r="Q260">
            <v>637</v>
          </cell>
          <cell r="R260">
            <v>51</v>
          </cell>
        </row>
        <row r="261">
          <cell r="L261" t="str">
            <v>2014Colon, rectum and rectosigmoid junction cancerMaleMaori</v>
          </cell>
          <cell r="M261">
            <v>2014</v>
          </cell>
          <cell r="N261" t="str">
            <v>Colon, rectum and rectosigmoid junction cancer</v>
          </cell>
          <cell r="O261" t="str">
            <v>Maori</v>
          </cell>
          <cell r="P261" t="str">
            <v>Male</v>
          </cell>
          <cell r="Q261">
            <v>44</v>
          </cell>
          <cell r="R261">
            <v>56.4</v>
          </cell>
        </row>
        <row r="262">
          <cell r="L262" t="str">
            <v>2014Colon, rectum and rectosigmoid junction cancerMaleNon-Maori</v>
          </cell>
          <cell r="M262">
            <v>2014</v>
          </cell>
          <cell r="N262" t="str">
            <v>Colon, rectum and rectosigmoid junction cancer</v>
          </cell>
          <cell r="O262" t="str">
            <v>Non-Maori</v>
          </cell>
          <cell r="P262" t="str">
            <v>Male</v>
          </cell>
          <cell r="Q262">
            <v>593</v>
          </cell>
          <cell r="R262">
            <v>50.6</v>
          </cell>
        </row>
        <row r="263">
          <cell r="L263" t="str">
            <v>2014Diabetes mellitusMaleAllEth</v>
          </cell>
          <cell r="M263">
            <v>2014</v>
          </cell>
          <cell r="N263" t="str">
            <v>Diabetes mellitus</v>
          </cell>
          <cell r="O263" t="str">
            <v>AllEth</v>
          </cell>
          <cell r="P263" t="str">
            <v>Male</v>
          </cell>
          <cell r="Q263">
            <v>431</v>
          </cell>
          <cell r="R263">
            <v>54.5</v>
          </cell>
        </row>
        <row r="264">
          <cell r="L264" t="str">
            <v>2014Diabetes mellitusMaleMaori</v>
          </cell>
          <cell r="M264">
            <v>2014</v>
          </cell>
          <cell r="N264" t="str">
            <v>Diabetes mellitus</v>
          </cell>
          <cell r="O264" t="str">
            <v>Maori</v>
          </cell>
          <cell r="P264" t="str">
            <v>Male</v>
          </cell>
          <cell r="Q264">
            <v>91</v>
          </cell>
          <cell r="R264">
            <v>58</v>
          </cell>
        </row>
        <row r="265">
          <cell r="L265" t="str">
            <v>2014Diabetes mellitusMaleNon-Maori</v>
          </cell>
          <cell r="M265">
            <v>2014</v>
          </cell>
          <cell r="N265" t="str">
            <v>Diabetes mellitus</v>
          </cell>
          <cell r="O265" t="str">
            <v>Non-Maori</v>
          </cell>
          <cell r="P265" t="str">
            <v>Male</v>
          </cell>
          <cell r="Q265">
            <v>340</v>
          </cell>
          <cell r="R265">
            <v>53.6</v>
          </cell>
        </row>
        <row r="266">
          <cell r="L266" t="str">
            <v>2014Diseases of the circulatory systemMaleAllEth</v>
          </cell>
          <cell r="M266">
            <v>2014</v>
          </cell>
          <cell r="N266" t="str">
            <v>Diseases of the circulatory system</v>
          </cell>
          <cell r="O266" t="str">
            <v>AllEth</v>
          </cell>
          <cell r="P266" t="str">
            <v>Male</v>
          </cell>
          <cell r="Q266">
            <v>5138</v>
          </cell>
          <cell r="R266">
            <v>49.6</v>
          </cell>
        </row>
        <row r="267">
          <cell r="L267" t="str">
            <v>2014Diseases of the circulatory systemMaleMaori</v>
          </cell>
          <cell r="M267">
            <v>2014</v>
          </cell>
          <cell r="N267" t="str">
            <v>Diseases of the circulatory system</v>
          </cell>
          <cell r="O267" t="str">
            <v>Maori</v>
          </cell>
          <cell r="P267" t="str">
            <v>Male</v>
          </cell>
          <cell r="Q267">
            <v>581</v>
          </cell>
          <cell r="R267">
            <v>57</v>
          </cell>
        </row>
        <row r="268">
          <cell r="L268" t="str">
            <v>2014Diseases of the circulatory systemMaleNon-Maori</v>
          </cell>
          <cell r="M268">
            <v>2014</v>
          </cell>
          <cell r="N268" t="str">
            <v>Diseases of the circulatory system</v>
          </cell>
          <cell r="O268" t="str">
            <v>Non-Maori</v>
          </cell>
          <cell r="P268" t="str">
            <v>Male</v>
          </cell>
          <cell r="Q268">
            <v>4557</v>
          </cell>
          <cell r="R268">
            <v>48.8</v>
          </cell>
        </row>
        <row r="269">
          <cell r="L269" t="str">
            <v>2014Diseases of the respiratory systemMaleAllEth</v>
          </cell>
          <cell r="M269">
            <v>2014</v>
          </cell>
          <cell r="N269" t="str">
            <v>Diseases of the respiratory system</v>
          </cell>
          <cell r="O269" t="str">
            <v>AllEth</v>
          </cell>
          <cell r="P269" t="str">
            <v>Male</v>
          </cell>
          <cell r="Q269">
            <v>1410</v>
          </cell>
          <cell r="R269">
            <v>48.4</v>
          </cell>
        </row>
        <row r="270">
          <cell r="L270" t="str">
            <v>2014Diseases of the respiratory systemMaleMaori</v>
          </cell>
          <cell r="M270">
            <v>2014</v>
          </cell>
          <cell r="N270" t="str">
            <v>Diseases of the respiratory system</v>
          </cell>
          <cell r="O270" t="str">
            <v>Maori</v>
          </cell>
          <cell r="P270" t="str">
            <v>Male</v>
          </cell>
          <cell r="Q270">
            <v>140</v>
          </cell>
          <cell r="R270">
            <v>48.1</v>
          </cell>
        </row>
        <row r="271">
          <cell r="L271" t="str">
            <v>2014Diseases of the respiratory systemMaleNon-Maori</v>
          </cell>
          <cell r="M271">
            <v>2014</v>
          </cell>
          <cell r="N271" t="str">
            <v>Diseases of the respiratory system</v>
          </cell>
          <cell r="O271" t="str">
            <v>Non-Maori</v>
          </cell>
          <cell r="P271" t="str">
            <v>Male</v>
          </cell>
          <cell r="Q271">
            <v>1270</v>
          </cell>
          <cell r="R271">
            <v>48.4</v>
          </cell>
        </row>
        <row r="272">
          <cell r="L272" t="str">
            <v>2014External causes of morbidity and mortalityMaleAllEth</v>
          </cell>
          <cell r="M272">
            <v>2014</v>
          </cell>
          <cell r="N272" t="str">
            <v>External causes of morbidity and mortality</v>
          </cell>
          <cell r="O272" t="str">
            <v>AllEth</v>
          </cell>
          <cell r="P272" t="str">
            <v>Male</v>
          </cell>
          <cell r="Q272">
            <v>1168</v>
          </cell>
          <cell r="R272">
            <v>62.8</v>
          </cell>
        </row>
        <row r="273">
          <cell r="L273" t="str">
            <v>2014External causes of morbidity and mortalityMaleMaori</v>
          </cell>
          <cell r="M273">
            <v>2014</v>
          </cell>
          <cell r="N273" t="str">
            <v>External causes of morbidity and mortality</v>
          </cell>
          <cell r="O273" t="str">
            <v>Maori</v>
          </cell>
          <cell r="P273" t="str">
            <v>Male</v>
          </cell>
          <cell r="Q273">
            <v>220</v>
          </cell>
          <cell r="R273">
            <v>70.7</v>
          </cell>
        </row>
        <row r="274">
          <cell r="L274" t="str">
            <v>2014External causes of morbidity and mortalityMaleNon-Maori</v>
          </cell>
          <cell r="M274">
            <v>2014</v>
          </cell>
          <cell r="N274" t="str">
            <v>External causes of morbidity and mortality</v>
          </cell>
          <cell r="O274" t="str">
            <v>Non-Maori</v>
          </cell>
          <cell r="P274" t="str">
            <v>Male</v>
          </cell>
          <cell r="Q274">
            <v>948</v>
          </cell>
          <cell r="R274">
            <v>61.2</v>
          </cell>
        </row>
        <row r="275">
          <cell r="L275" t="str">
            <v>2014Female breast cancerMaleAllEth</v>
          </cell>
          <cell r="M275">
            <v>2014</v>
          </cell>
          <cell r="N275" t="str">
            <v>Female breast cancer</v>
          </cell>
          <cell r="O275" t="str">
            <v>AllEth</v>
          </cell>
          <cell r="P275" t="str">
            <v>Male</v>
          </cell>
        </row>
        <row r="276">
          <cell r="L276" t="str">
            <v>2014Female breast cancerMaleMaori</v>
          </cell>
          <cell r="M276">
            <v>2014</v>
          </cell>
          <cell r="N276" t="str">
            <v>Female breast cancer</v>
          </cell>
          <cell r="O276" t="str">
            <v>Maori</v>
          </cell>
          <cell r="P276" t="str">
            <v>Male</v>
          </cell>
        </row>
        <row r="277">
          <cell r="L277" t="str">
            <v>2014Female breast cancerMaleNon-Maori</v>
          </cell>
          <cell r="M277">
            <v>2014</v>
          </cell>
          <cell r="N277" t="str">
            <v>Female breast cancer</v>
          </cell>
          <cell r="O277" t="str">
            <v>Non-Maori</v>
          </cell>
          <cell r="P277" t="str">
            <v>Male</v>
          </cell>
        </row>
        <row r="278">
          <cell r="L278" t="str">
            <v>2014Influenza and pneumoniaMaleAllEth</v>
          </cell>
          <cell r="M278">
            <v>2014</v>
          </cell>
          <cell r="N278" t="str">
            <v>Influenza and pneumonia</v>
          </cell>
          <cell r="O278" t="str">
            <v>AllEth</v>
          </cell>
          <cell r="P278" t="str">
            <v>Male</v>
          </cell>
          <cell r="Q278">
            <v>310</v>
          </cell>
          <cell r="R278">
            <v>43.9</v>
          </cell>
        </row>
        <row r="279">
          <cell r="L279" t="str">
            <v>2014Influenza and pneumoniaMaleMaori</v>
          </cell>
          <cell r="M279">
            <v>2014</v>
          </cell>
          <cell r="N279" t="str">
            <v>Influenza and pneumonia</v>
          </cell>
          <cell r="O279" t="str">
            <v>Maori</v>
          </cell>
          <cell r="P279" t="str">
            <v>Male</v>
          </cell>
          <cell r="Q279">
            <v>24</v>
          </cell>
          <cell r="R279">
            <v>55.8</v>
          </cell>
        </row>
        <row r="280">
          <cell r="L280" t="str">
            <v>2014Influenza and pneumoniaMaleNon-Maori</v>
          </cell>
          <cell r="M280">
            <v>2014</v>
          </cell>
          <cell r="N280" t="str">
            <v>Influenza and pneumonia</v>
          </cell>
          <cell r="O280" t="str">
            <v>Non-Maori</v>
          </cell>
          <cell r="P280" t="str">
            <v>Male</v>
          </cell>
          <cell r="Q280">
            <v>286</v>
          </cell>
          <cell r="R280">
            <v>43.1</v>
          </cell>
        </row>
        <row r="281">
          <cell r="L281" t="str">
            <v>2014Intentional self-harmMaleAllEth</v>
          </cell>
          <cell r="M281">
            <v>2014</v>
          </cell>
          <cell r="N281" t="str">
            <v>Intentional self-harm</v>
          </cell>
          <cell r="O281" t="str">
            <v>AllEth</v>
          </cell>
          <cell r="P281" t="str">
            <v>Male</v>
          </cell>
          <cell r="Q281">
            <v>379</v>
          </cell>
          <cell r="R281">
            <v>74.599999999999994</v>
          </cell>
        </row>
        <row r="282">
          <cell r="L282" t="str">
            <v>2014Intentional self-harmMaleMaori</v>
          </cell>
          <cell r="M282">
            <v>2014</v>
          </cell>
          <cell r="N282" t="str">
            <v>Intentional self-harm</v>
          </cell>
          <cell r="O282" t="str">
            <v>Maori</v>
          </cell>
          <cell r="P282" t="str">
            <v>Male</v>
          </cell>
          <cell r="Q282">
            <v>66</v>
          </cell>
          <cell r="R282">
            <v>72.5</v>
          </cell>
        </row>
        <row r="283">
          <cell r="L283" t="str">
            <v>2014Intentional self-harmMaleNon-Maori</v>
          </cell>
          <cell r="M283">
            <v>2014</v>
          </cell>
          <cell r="N283" t="str">
            <v>Intentional self-harm</v>
          </cell>
          <cell r="O283" t="str">
            <v>Non-Maori</v>
          </cell>
          <cell r="P283" t="str">
            <v>Male</v>
          </cell>
          <cell r="Q283">
            <v>313</v>
          </cell>
          <cell r="R283">
            <v>75.099999999999994</v>
          </cell>
        </row>
        <row r="284">
          <cell r="L284" t="str">
            <v>2014Ischaemic heart diseaseMaleAllEth</v>
          </cell>
          <cell r="M284">
            <v>2014</v>
          </cell>
          <cell r="N284" t="str">
            <v>Ischaemic heart disease</v>
          </cell>
          <cell r="O284" t="str">
            <v>AllEth</v>
          </cell>
          <cell r="P284" t="str">
            <v>Male</v>
          </cell>
          <cell r="Q284">
            <v>2837</v>
          </cell>
          <cell r="R284">
            <v>55.6</v>
          </cell>
        </row>
        <row r="285">
          <cell r="L285" t="str">
            <v>2014Ischaemic heart diseaseMaleMaori</v>
          </cell>
          <cell r="M285">
            <v>2014</v>
          </cell>
          <cell r="N285" t="str">
            <v>Ischaemic heart disease</v>
          </cell>
          <cell r="O285" t="str">
            <v>Maori</v>
          </cell>
          <cell r="P285" t="str">
            <v>Male</v>
          </cell>
          <cell r="Q285">
            <v>311</v>
          </cell>
          <cell r="R285">
            <v>62.6</v>
          </cell>
        </row>
        <row r="286">
          <cell r="L286" t="str">
            <v>2014Ischaemic heart diseaseMaleNon-Maori</v>
          </cell>
          <cell r="M286">
            <v>2014</v>
          </cell>
          <cell r="N286" t="str">
            <v>Ischaemic heart disease</v>
          </cell>
          <cell r="O286" t="str">
            <v>Non-Maori</v>
          </cell>
          <cell r="P286" t="str">
            <v>Male</v>
          </cell>
          <cell r="Q286">
            <v>2526</v>
          </cell>
          <cell r="R286">
            <v>54.9</v>
          </cell>
        </row>
        <row r="287">
          <cell r="L287" t="str">
            <v>2014Lung cancerMaleAllEth</v>
          </cell>
          <cell r="M287">
            <v>2014</v>
          </cell>
          <cell r="N287" t="str">
            <v>Lung cancer</v>
          </cell>
          <cell r="O287" t="str">
            <v>AllEth</v>
          </cell>
          <cell r="P287" t="str">
            <v>Male</v>
          </cell>
          <cell r="Q287">
            <v>889</v>
          </cell>
          <cell r="R287">
            <v>52.9</v>
          </cell>
        </row>
        <row r="288">
          <cell r="L288" t="str">
            <v>2014Lung cancerMaleMaori</v>
          </cell>
          <cell r="M288">
            <v>2014</v>
          </cell>
          <cell r="N288" t="str">
            <v>Lung cancer</v>
          </cell>
          <cell r="O288" t="str">
            <v>Maori</v>
          </cell>
          <cell r="P288" t="str">
            <v>Male</v>
          </cell>
          <cell r="Q288">
            <v>146</v>
          </cell>
          <cell r="R288">
            <v>44.8</v>
          </cell>
        </row>
        <row r="289">
          <cell r="L289" t="str">
            <v>2014Lung cancerMaleNon-Maori</v>
          </cell>
          <cell r="M289">
            <v>2014</v>
          </cell>
          <cell r="N289" t="str">
            <v>Lung cancer</v>
          </cell>
          <cell r="O289" t="str">
            <v>Non-Maori</v>
          </cell>
          <cell r="P289" t="str">
            <v>Male</v>
          </cell>
          <cell r="Q289">
            <v>743</v>
          </cell>
          <cell r="R289">
            <v>54.9</v>
          </cell>
        </row>
        <row r="290">
          <cell r="L290" t="str">
            <v>2014Melanoma of the skinMaleAllEth</v>
          </cell>
          <cell r="M290">
            <v>2014</v>
          </cell>
          <cell r="N290" t="str">
            <v>Melanoma of the skin</v>
          </cell>
          <cell r="O290" t="str">
            <v>AllEth</v>
          </cell>
          <cell r="P290" t="str">
            <v>Male</v>
          </cell>
          <cell r="Q290">
            <v>237</v>
          </cell>
          <cell r="R290">
            <v>62.7</v>
          </cell>
        </row>
        <row r="291">
          <cell r="L291" t="str">
            <v>2014Melanoma of the skinMaleMaori</v>
          </cell>
          <cell r="M291">
            <v>2014</v>
          </cell>
          <cell r="N291" t="str">
            <v>Melanoma of the skin</v>
          </cell>
          <cell r="O291" t="str">
            <v>Maori</v>
          </cell>
          <cell r="P291" t="str">
            <v>Male</v>
          </cell>
          <cell r="Q291">
            <v>2</v>
          </cell>
          <cell r="R291">
            <v>66.7</v>
          </cell>
        </row>
        <row r="292">
          <cell r="L292" t="str">
            <v>2014Melanoma of the skinMaleNon-Maori</v>
          </cell>
          <cell r="M292">
            <v>2014</v>
          </cell>
          <cell r="N292" t="str">
            <v>Melanoma of the skin</v>
          </cell>
          <cell r="O292" t="str">
            <v>Non-Maori</v>
          </cell>
          <cell r="P292" t="str">
            <v>Male</v>
          </cell>
          <cell r="Q292">
            <v>235</v>
          </cell>
          <cell r="R292">
            <v>62.7</v>
          </cell>
        </row>
        <row r="293">
          <cell r="L293" t="str">
            <v>2014Motor vehicle accidentsMaleAllEth</v>
          </cell>
          <cell r="M293">
            <v>2014</v>
          </cell>
          <cell r="N293" t="str">
            <v>Motor vehicle accidents</v>
          </cell>
          <cell r="O293" t="str">
            <v>AllEth</v>
          </cell>
          <cell r="P293" t="str">
            <v>Male</v>
          </cell>
          <cell r="Q293">
            <v>207</v>
          </cell>
          <cell r="R293">
            <v>65.7</v>
          </cell>
        </row>
        <row r="294">
          <cell r="L294" t="str">
            <v>2014Motor vehicle accidentsMaleMaori</v>
          </cell>
          <cell r="M294">
            <v>2014</v>
          </cell>
          <cell r="N294" t="str">
            <v>Motor vehicle accidents</v>
          </cell>
          <cell r="O294" t="str">
            <v>Maori</v>
          </cell>
          <cell r="P294" t="str">
            <v>Male</v>
          </cell>
          <cell r="Q294">
            <v>47</v>
          </cell>
          <cell r="R294">
            <v>68.099999999999994</v>
          </cell>
        </row>
        <row r="295">
          <cell r="L295" t="str">
            <v>2014Motor vehicle accidentsMaleNon-Maori</v>
          </cell>
          <cell r="M295">
            <v>2014</v>
          </cell>
          <cell r="N295" t="str">
            <v>Motor vehicle accidents</v>
          </cell>
          <cell r="O295" t="str">
            <v>Non-Maori</v>
          </cell>
          <cell r="P295" t="str">
            <v>Male</v>
          </cell>
          <cell r="Q295">
            <v>160</v>
          </cell>
          <cell r="R295">
            <v>65</v>
          </cell>
        </row>
        <row r="296">
          <cell r="L296" t="str">
            <v>2014Other forms of heart diseaseMaleAllEth</v>
          </cell>
          <cell r="M296">
            <v>2014</v>
          </cell>
          <cell r="N296" t="str">
            <v>Other forms of heart disease</v>
          </cell>
          <cell r="O296" t="str">
            <v>AllEth</v>
          </cell>
          <cell r="P296" t="str">
            <v>Male</v>
          </cell>
          <cell r="Q296">
            <v>719</v>
          </cell>
          <cell r="R296">
            <v>48.6</v>
          </cell>
        </row>
        <row r="297">
          <cell r="L297" t="str">
            <v>2014Other forms of heart diseaseMaleMaori</v>
          </cell>
          <cell r="M297">
            <v>2014</v>
          </cell>
          <cell r="N297" t="str">
            <v>Other forms of heart disease</v>
          </cell>
          <cell r="O297" t="str">
            <v>Maori</v>
          </cell>
          <cell r="P297" t="str">
            <v>Male</v>
          </cell>
          <cell r="Q297">
            <v>109</v>
          </cell>
          <cell r="R297">
            <v>58.9</v>
          </cell>
        </row>
        <row r="298">
          <cell r="L298" t="str">
            <v>2014Other forms of heart diseaseMaleNon-Maori</v>
          </cell>
          <cell r="M298">
            <v>2014</v>
          </cell>
          <cell r="N298" t="str">
            <v>Other forms of heart disease</v>
          </cell>
          <cell r="O298" t="str">
            <v>Non-Maori</v>
          </cell>
          <cell r="P298" t="str">
            <v>Male</v>
          </cell>
          <cell r="Q298">
            <v>610</v>
          </cell>
          <cell r="R298">
            <v>47.1</v>
          </cell>
        </row>
        <row r="299">
          <cell r="L299" t="str">
            <v>2014Prostate cancerMaleAllEth</v>
          </cell>
          <cell r="M299">
            <v>2014</v>
          </cell>
          <cell r="N299" t="str">
            <v>Prostate cancer</v>
          </cell>
          <cell r="O299" t="str">
            <v>AllEth</v>
          </cell>
          <cell r="P299" t="str">
            <v>Male</v>
          </cell>
          <cell r="Q299">
            <v>651</v>
          </cell>
          <cell r="R299">
            <v>100</v>
          </cell>
        </row>
        <row r="300">
          <cell r="L300" t="str">
            <v>2014Prostate cancerMaleMaori</v>
          </cell>
          <cell r="M300">
            <v>2014</v>
          </cell>
          <cell r="N300" t="str">
            <v>Prostate cancer</v>
          </cell>
          <cell r="O300" t="str">
            <v>Maori</v>
          </cell>
          <cell r="P300" t="str">
            <v>Male</v>
          </cell>
          <cell r="Q300">
            <v>42</v>
          </cell>
          <cell r="R300">
            <v>100</v>
          </cell>
        </row>
        <row r="301">
          <cell r="L301" t="str">
            <v>2014Prostate cancerMaleNon-Maori</v>
          </cell>
          <cell r="M301">
            <v>2014</v>
          </cell>
          <cell r="N301" t="str">
            <v>Prostate cancer</v>
          </cell>
          <cell r="O301" t="str">
            <v>Non-Maori</v>
          </cell>
          <cell r="P301" t="str">
            <v>Male</v>
          </cell>
          <cell r="Q301">
            <v>609</v>
          </cell>
          <cell r="R301">
            <v>100</v>
          </cell>
        </row>
        <row r="302">
          <cell r="L302" t="str">
            <v>2010All cancerFemaleAllEth</v>
          </cell>
          <cell r="M302">
            <v>2010</v>
          </cell>
          <cell r="N302" t="str">
            <v>All cancer</v>
          </cell>
          <cell r="O302" t="str">
            <v>AllEth</v>
          </cell>
          <cell r="P302" t="str">
            <v>Female</v>
          </cell>
          <cell r="Q302">
            <v>4082</v>
          </cell>
          <cell r="R302">
            <v>47.5</v>
          </cell>
        </row>
        <row r="303">
          <cell r="L303" t="str">
            <v>2010All cancerFemaleMaori</v>
          </cell>
          <cell r="M303">
            <v>2010</v>
          </cell>
          <cell r="N303" t="str">
            <v>All cancer</v>
          </cell>
          <cell r="O303" t="str">
            <v>Maori</v>
          </cell>
          <cell r="P303" t="str">
            <v>Female</v>
          </cell>
          <cell r="Q303">
            <v>455</v>
          </cell>
          <cell r="R303">
            <v>51.9</v>
          </cell>
        </row>
        <row r="304">
          <cell r="L304" t="str">
            <v>2010All cancerFemaleNon-Maori</v>
          </cell>
          <cell r="M304">
            <v>2010</v>
          </cell>
          <cell r="N304" t="str">
            <v>All cancer</v>
          </cell>
          <cell r="O304" t="str">
            <v>Non-Maori</v>
          </cell>
          <cell r="P304" t="str">
            <v>Female</v>
          </cell>
          <cell r="Q304">
            <v>3627</v>
          </cell>
          <cell r="R304">
            <v>47</v>
          </cell>
        </row>
        <row r="305">
          <cell r="L305" t="str">
            <v>2010All deathsFemaleAllEth</v>
          </cell>
          <cell r="M305">
            <v>2010</v>
          </cell>
          <cell r="N305" t="str">
            <v>All deaths</v>
          </cell>
          <cell r="O305" t="str">
            <v>AllEth</v>
          </cell>
          <cell r="P305" t="str">
            <v>Female</v>
          </cell>
          <cell r="Q305">
            <v>14308</v>
          </cell>
          <cell r="R305">
            <v>49.9</v>
          </cell>
        </row>
        <row r="306">
          <cell r="L306" t="str">
            <v>2010All deathsFemaleMaori</v>
          </cell>
          <cell r="M306">
            <v>2010</v>
          </cell>
          <cell r="N306" t="str">
            <v>All deaths</v>
          </cell>
          <cell r="O306" t="str">
            <v>Maori</v>
          </cell>
          <cell r="P306" t="str">
            <v>Female</v>
          </cell>
          <cell r="Q306">
            <v>1347</v>
          </cell>
          <cell r="R306">
            <v>46.8</v>
          </cell>
        </row>
        <row r="307">
          <cell r="L307" t="str">
            <v>2010All deathsFemaleNon-Maori</v>
          </cell>
          <cell r="M307">
            <v>2010</v>
          </cell>
          <cell r="N307" t="str">
            <v>All deaths</v>
          </cell>
          <cell r="O307" t="str">
            <v>Non-Maori</v>
          </cell>
          <cell r="P307" t="str">
            <v>Female</v>
          </cell>
          <cell r="Q307">
            <v>12961</v>
          </cell>
          <cell r="R307">
            <v>50.3</v>
          </cell>
        </row>
        <row r="308">
          <cell r="L308" t="str">
            <v>2010AssaultFemaleAllEth</v>
          </cell>
          <cell r="M308">
            <v>2010</v>
          </cell>
          <cell r="N308" t="str">
            <v>Assault</v>
          </cell>
          <cell r="O308" t="str">
            <v>AllEth</v>
          </cell>
          <cell r="P308" t="str">
            <v>Female</v>
          </cell>
          <cell r="Q308">
            <v>24</v>
          </cell>
          <cell r="R308">
            <v>43.6</v>
          </cell>
        </row>
        <row r="309">
          <cell r="L309" t="str">
            <v>2010AssaultFemaleMaori</v>
          </cell>
          <cell r="M309">
            <v>2010</v>
          </cell>
          <cell r="N309" t="str">
            <v>Assault</v>
          </cell>
          <cell r="O309" t="str">
            <v>Maori</v>
          </cell>
          <cell r="P309" t="str">
            <v>Female</v>
          </cell>
          <cell r="Q309">
            <v>6</v>
          </cell>
          <cell r="R309">
            <v>30</v>
          </cell>
        </row>
        <row r="310">
          <cell r="L310" t="str">
            <v>2010AssaultFemaleNon-Maori</v>
          </cell>
          <cell r="M310">
            <v>2010</v>
          </cell>
          <cell r="N310" t="str">
            <v>Assault</v>
          </cell>
          <cell r="O310" t="str">
            <v>Non-Maori</v>
          </cell>
          <cell r="P310" t="str">
            <v>Female</v>
          </cell>
          <cell r="Q310">
            <v>18</v>
          </cell>
          <cell r="R310">
            <v>51.4</v>
          </cell>
        </row>
        <row r="311">
          <cell r="L311" t="str">
            <v>2010Cerebrovascular diseaseFemaleAllEth</v>
          </cell>
          <cell r="M311">
            <v>2010</v>
          </cell>
          <cell r="N311" t="str">
            <v>Cerebrovascular disease</v>
          </cell>
          <cell r="O311" t="str">
            <v>AllEth</v>
          </cell>
          <cell r="P311" t="str">
            <v>Female</v>
          </cell>
          <cell r="Q311">
            <v>1522</v>
          </cell>
          <cell r="R311">
            <v>61.7</v>
          </cell>
        </row>
        <row r="312">
          <cell r="L312" t="str">
            <v>2010Cerebrovascular diseaseFemaleMaori</v>
          </cell>
          <cell r="M312">
            <v>2010</v>
          </cell>
          <cell r="N312" t="str">
            <v>Cerebrovascular disease</v>
          </cell>
          <cell r="O312" t="str">
            <v>Maori</v>
          </cell>
          <cell r="P312" t="str">
            <v>Female</v>
          </cell>
          <cell r="Q312">
            <v>98</v>
          </cell>
          <cell r="R312">
            <v>62.8</v>
          </cell>
        </row>
        <row r="313">
          <cell r="L313" t="str">
            <v>2010Cerebrovascular diseaseFemaleNon-Maori</v>
          </cell>
          <cell r="M313">
            <v>2010</v>
          </cell>
          <cell r="N313" t="str">
            <v>Cerebrovascular disease</v>
          </cell>
          <cell r="O313" t="str">
            <v>Non-Maori</v>
          </cell>
          <cell r="P313" t="str">
            <v>Female</v>
          </cell>
          <cell r="Q313">
            <v>1424</v>
          </cell>
          <cell r="R313">
            <v>61.6</v>
          </cell>
        </row>
        <row r="314">
          <cell r="L314" t="str">
            <v>2010Cervical cancerFemaleAllEth</v>
          </cell>
          <cell r="M314">
            <v>2010</v>
          </cell>
          <cell r="N314" t="str">
            <v>Cervical cancer</v>
          </cell>
          <cell r="O314" t="str">
            <v>AllEth</v>
          </cell>
          <cell r="P314" t="str">
            <v>Female</v>
          </cell>
          <cell r="Q314">
            <v>52</v>
          </cell>
          <cell r="R314">
            <v>100</v>
          </cell>
        </row>
        <row r="315">
          <cell r="L315" t="str">
            <v>2010Cervical cancerFemaleMaori</v>
          </cell>
          <cell r="M315">
            <v>2010</v>
          </cell>
          <cell r="N315" t="str">
            <v>Cervical cancer</v>
          </cell>
          <cell r="O315" t="str">
            <v>Maori</v>
          </cell>
          <cell r="P315" t="str">
            <v>Female</v>
          </cell>
          <cell r="Q315">
            <v>8</v>
          </cell>
          <cell r="R315">
            <v>100</v>
          </cell>
        </row>
        <row r="316">
          <cell r="L316" t="str">
            <v>2010Cervical cancerFemaleNon-Maori</v>
          </cell>
          <cell r="M316">
            <v>2010</v>
          </cell>
          <cell r="N316" t="str">
            <v>Cervical cancer</v>
          </cell>
          <cell r="O316" t="str">
            <v>Non-Maori</v>
          </cell>
          <cell r="P316" t="str">
            <v>Female</v>
          </cell>
          <cell r="Q316">
            <v>44</v>
          </cell>
          <cell r="R316">
            <v>100</v>
          </cell>
        </row>
        <row r="317">
          <cell r="L317" t="str">
            <v>2010Chronic lower respiratory diseasesFemaleAllEth</v>
          </cell>
          <cell r="M317">
            <v>2010</v>
          </cell>
          <cell r="N317" t="str">
            <v>Chronic lower respiratory diseases</v>
          </cell>
          <cell r="O317" t="str">
            <v>AllEth</v>
          </cell>
          <cell r="P317" t="str">
            <v>Female</v>
          </cell>
          <cell r="Q317">
            <v>797</v>
          </cell>
          <cell r="R317">
            <v>48.1</v>
          </cell>
        </row>
        <row r="318">
          <cell r="L318" t="str">
            <v>2010Chronic lower respiratory diseasesFemaleMaori</v>
          </cell>
          <cell r="M318">
            <v>2010</v>
          </cell>
          <cell r="N318" t="str">
            <v>Chronic lower respiratory diseases</v>
          </cell>
          <cell r="O318" t="str">
            <v>Maori</v>
          </cell>
          <cell r="P318" t="str">
            <v>Female</v>
          </cell>
          <cell r="Q318">
            <v>112</v>
          </cell>
          <cell r="R318">
            <v>54.1</v>
          </cell>
        </row>
        <row r="319">
          <cell r="L319" t="str">
            <v>2010Chronic lower respiratory diseasesFemaleNon-Maori</v>
          </cell>
          <cell r="M319">
            <v>2010</v>
          </cell>
          <cell r="N319" t="str">
            <v>Chronic lower respiratory diseases</v>
          </cell>
          <cell r="O319" t="str">
            <v>Non-Maori</v>
          </cell>
          <cell r="P319" t="str">
            <v>Female</v>
          </cell>
          <cell r="Q319">
            <v>685</v>
          </cell>
          <cell r="R319">
            <v>47.3</v>
          </cell>
        </row>
        <row r="320">
          <cell r="L320" t="str">
            <v>2010Colon, rectum and rectosigmoid junction cancerFemaleAllEth</v>
          </cell>
          <cell r="M320">
            <v>2010</v>
          </cell>
          <cell r="N320" t="str">
            <v>Colon, rectum and rectosigmoid junction cancer</v>
          </cell>
          <cell r="O320" t="str">
            <v>AllEth</v>
          </cell>
          <cell r="P320" t="str">
            <v>Female</v>
          </cell>
          <cell r="Q320">
            <v>577</v>
          </cell>
          <cell r="R320">
            <v>48.5</v>
          </cell>
        </row>
        <row r="321">
          <cell r="L321" t="str">
            <v>2010Colon, rectum and rectosigmoid junction cancerFemaleMaori</v>
          </cell>
          <cell r="M321">
            <v>2010</v>
          </cell>
          <cell r="N321" t="str">
            <v>Colon, rectum and rectosigmoid junction cancer</v>
          </cell>
          <cell r="O321" t="str">
            <v>Maori</v>
          </cell>
          <cell r="P321" t="str">
            <v>Female</v>
          </cell>
          <cell r="Q321">
            <v>24</v>
          </cell>
          <cell r="R321">
            <v>42.1</v>
          </cell>
        </row>
        <row r="322">
          <cell r="L322" t="str">
            <v>2010Colon, rectum and rectosigmoid junction cancerFemaleNon-Maori</v>
          </cell>
          <cell r="M322">
            <v>2010</v>
          </cell>
          <cell r="N322" t="str">
            <v>Colon, rectum and rectosigmoid junction cancer</v>
          </cell>
          <cell r="O322" t="str">
            <v>Non-Maori</v>
          </cell>
          <cell r="P322" t="str">
            <v>Female</v>
          </cell>
          <cell r="Q322">
            <v>553</v>
          </cell>
          <cell r="R322">
            <v>48.8</v>
          </cell>
        </row>
        <row r="323">
          <cell r="L323" t="str">
            <v>2010Diabetes mellitusFemaleAllEth</v>
          </cell>
          <cell r="M323">
            <v>2010</v>
          </cell>
          <cell r="N323" t="str">
            <v>Diabetes mellitus</v>
          </cell>
          <cell r="O323" t="str">
            <v>AllEth</v>
          </cell>
          <cell r="P323" t="str">
            <v>Female</v>
          </cell>
          <cell r="Q323">
            <v>377</v>
          </cell>
          <cell r="R323">
            <v>49.1</v>
          </cell>
        </row>
        <row r="324">
          <cell r="L324" t="str">
            <v>2010Diabetes mellitusFemaleMaori</v>
          </cell>
          <cell r="M324">
            <v>2010</v>
          </cell>
          <cell r="N324" t="str">
            <v>Diabetes mellitus</v>
          </cell>
          <cell r="O324" t="str">
            <v>Maori</v>
          </cell>
          <cell r="P324" t="str">
            <v>Female</v>
          </cell>
          <cell r="Q324">
            <v>88</v>
          </cell>
          <cell r="R324">
            <v>51.8</v>
          </cell>
        </row>
        <row r="325">
          <cell r="L325" t="str">
            <v>2010Diabetes mellitusFemaleNon-Maori</v>
          </cell>
          <cell r="M325">
            <v>2010</v>
          </cell>
          <cell r="N325" t="str">
            <v>Diabetes mellitus</v>
          </cell>
          <cell r="O325" t="str">
            <v>Non-Maori</v>
          </cell>
          <cell r="P325" t="str">
            <v>Female</v>
          </cell>
          <cell r="Q325">
            <v>289</v>
          </cell>
          <cell r="R325">
            <v>48.3</v>
          </cell>
        </row>
        <row r="326">
          <cell r="L326" t="str">
            <v>2010Diseases of the circulatory systemFemaleAllEth</v>
          </cell>
          <cell r="M326">
            <v>2010</v>
          </cell>
          <cell r="N326" t="str">
            <v>Diseases of the circulatory system</v>
          </cell>
          <cell r="O326" t="str">
            <v>AllEth</v>
          </cell>
          <cell r="P326" t="str">
            <v>Female</v>
          </cell>
          <cell r="Q326">
            <v>5299</v>
          </cell>
          <cell r="R326">
            <v>52.1</v>
          </cell>
        </row>
        <row r="327">
          <cell r="L327" t="str">
            <v>2010Diseases of the circulatory systemFemaleMaori</v>
          </cell>
          <cell r="M327">
            <v>2010</v>
          </cell>
          <cell r="N327" t="str">
            <v>Diseases of the circulatory system</v>
          </cell>
          <cell r="O327" t="str">
            <v>Maori</v>
          </cell>
          <cell r="P327" t="str">
            <v>Female</v>
          </cell>
          <cell r="Q327">
            <v>392</v>
          </cell>
          <cell r="R327">
            <v>46.4</v>
          </cell>
        </row>
        <row r="328">
          <cell r="L328" t="str">
            <v>2010Diseases of the circulatory systemFemaleNon-Maori</v>
          </cell>
          <cell r="M328">
            <v>2010</v>
          </cell>
          <cell r="N328" t="str">
            <v>Diseases of the circulatory system</v>
          </cell>
          <cell r="O328" t="str">
            <v>Non-Maori</v>
          </cell>
          <cell r="P328" t="str">
            <v>Female</v>
          </cell>
          <cell r="Q328">
            <v>4907</v>
          </cell>
          <cell r="R328">
            <v>52.6</v>
          </cell>
        </row>
        <row r="329">
          <cell r="L329" t="str">
            <v>2010Diseases of the respiratory systemFemaleAllEth</v>
          </cell>
          <cell r="M329">
            <v>2010</v>
          </cell>
          <cell r="N329" t="str">
            <v>Diseases of the respiratory system</v>
          </cell>
          <cell r="O329" t="str">
            <v>AllEth</v>
          </cell>
          <cell r="P329" t="str">
            <v>Female</v>
          </cell>
          <cell r="Q329">
            <v>1214</v>
          </cell>
          <cell r="R329">
            <v>49.4</v>
          </cell>
        </row>
        <row r="330">
          <cell r="L330" t="str">
            <v>2010Diseases of the respiratory systemFemaleMaori</v>
          </cell>
          <cell r="M330">
            <v>2010</v>
          </cell>
          <cell r="N330" t="str">
            <v>Diseases of the respiratory system</v>
          </cell>
          <cell r="O330" t="str">
            <v>Maori</v>
          </cell>
          <cell r="P330" t="str">
            <v>Female</v>
          </cell>
          <cell r="Q330">
            <v>126</v>
          </cell>
          <cell r="R330">
            <v>51.4</v>
          </cell>
        </row>
        <row r="331">
          <cell r="L331" t="str">
            <v>2010Diseases of the respiratory systemFemaleNon-Maori</v>
          </cell>
          <cell r="M331">
            <v>2010</v>
          </cell>
          <cell r="N331" t="str">
            <v>Diseases of the respiratory system</v>
          </cell>
          <cell r="O331" t="str">
            <v>Non-Maori</v>
          </cell>
          <cell r="P331" t="str">
            <v>Female</v>
          </cell>
          <cell r="Q331">
            <v>1088</v>
          </cell>
          <cell r="R331">
            <v>49.2</v>
          </cell>
        </row>
        <row r="332">
          <cell r="L332" t="str">
            <v>2010External causes of morbidity and mortalityFemaleAllEth</v>
          </cell>
          <cell r="M332">
            <v>2010</v>
          </cell>
          <cell r="N332" t="str">
            <v>External causes of morbidity and mortality</v>
          </cell>
          <cell r="O332" t="str">
            <v>AllEth</v>
          </cell>
          <cell r="P332" t="str">
            <v>Female</v>
          </cell>
          <cell r="Q332">
            <v>732</v>
          </cell>
          <cell r="R332">
            <v>37.5</v>
          </cell>
        </row>
        <row r="333">
          <cell r="L333" t="str">
            <v>2010External causes of morbidity and mortalityFemaleMaori</v>
          </cell>
          <cell r="M333">
            <v>2010</v>
          </cell>
          <cell r="N333" t="str">
            <v>External causes of morbidity and mortality</v>
          </cell>
          <cell r="O333" t="str">
            <v>Maori</v>
          </cell>
          <cell r="P333" t="str">
            <v>Female</v>
          </cell>
          <cell r="Q333">
            <v>110</v>
          </cell>
          <cell r="R333">
            <v>29.6</v>
          </cell>
        </row>
        <row r="334">
          <cell r="L334" t="str">
            <v>2010External causes of morbidity and mortalityFemaleNon-Maori</v>
          </cell>
          <cell r="M334">
            <v>2010</v>
          </cell>
          <cell r="N334" t="str">
            <v>External causes of morbidity and mortality</v>
          </cell>
          <cell r="O334" t="str">
            <v>Non-Maori</v>
          </cell>
          <cell r="P334" t="str">
            <v>Female</v>
          </cell>
          <cell r="Q334">
            <v>622</v>
          </cell>
          <cell r="R334">
            <v>39.299999999999997</v>
          </cell>
        </row>
        <row r="335">
          <cell r="L335" t="str">
            <v>2010Female breast cancerFemaleAllEth</v>
          </cell>
          <cell r="M335">
            <v>2010</v>
          </cell>
          <cell r="N335" t="str">
            <v>Female breast cancer</v>
          </cell>
          <cell r="O335" t="str">
            <v>AllEth</v>
          </cell>
          <cell r="P335" t="str">
            <v>Female</v>
          </cell>
          <cell r="Q335">
            <v>641</v>
          </cell>
          <cell r="R335">
            <v>100</v>
          </cell>
        </row>
        <row r="336">
          <cell r="L336" t="str">
            <v>2010Female breast cancerFemaleMaori</v>
          </cell>
          <cell r="M336">
            <v>2010</v>
          </cell>
          <cell r="N336" t="str">
            <v>Female breast cancer</v>
          </cell>
          <cell r="O336" t="str">
            <v>Maori</v>
          </cell>
          <cell r="P336" t="str">
            <v>Female</v>
          </cell>
          <cell r="Q336">
            <v>84</v>
          </cell>
          <cell r="R336">
            <v>100</v>
          </cell>
        </row>
        <row r="337">
          <cell r="L337" t="str">
            <v>2010Female breast cancerFemaleNon-Maori</v>
          </cell>
          <cell r="M337">
            <v>2010</v>
          </cell>
          <cell r="N337" t="str">
            <v>Female breast cancer</v>
          </cell>
          <cell r="O337" t="str">
            <v>Non-Maori</v>
          </cell>
          <cell r="P337" t="str">
            <v>Female</v>
          </cell>
          <cell r="Q337">
            <v>557</v>
          </cell>
          <cell r="R337">
            <v>100</v>
          </cell>
        </row>
        <row r="338">
          <cell r="L338" t="str">
            <v>2010Influenza and pneumoniaFemaleAllEth</v>
          </cell>
          <cell r="M338">
            <v>2010</v>
          </cell>
          <cell r="N338" t="str">
            <v>Influenza and pneumonia</v>
          </cell>
          <cell r="O338" t="str">
            <v>AllEth</v>
          </cell>
          <cell r="P338" t="str">
            <v>Female</v>
          </cell>
          <cell r="Q338">
            <v>271</v>
          </cell>
          <cell r="R338">
            <v>56.7</v>
          </cell>
        </row>
        <row r="339">
          <cell r="L339" t="str">
            <v>2010Influenza and pneumoniaFemaleMaori</v>
          </cell>
          <cell r="M339">
            <v>2010</v>
          </cell>
          <cell r="N339" t="str">
            <v>Influenza and pneumonia</v>
          </cell>
          <cell r="O339" t="str">
            <v>Maori</v>
          </cell>
          <cell r="P339" t="str">
            <v>Female</v>
          </cell>
          <cell r="Q339">
            <v>8</v>
          </cell>
          <cell r="R339">
            <v>29.6</v>
          </cell>
        </row>
        <row r="340">
          <cell r="L340" t="str">
            <v>2010Influenza and pneumoniaFemaleNon-Maori</v>
          </cell>
          <cell r="M340">
            <v>2010</v>
          </cell>
          <cell r="N340" t="str">
            <v>Influenza and pneumonia</v>
          </cell>
          <cell r="O340" t="str">
            <v>Non-Maori</v>
          </cell>
          <cell r="P340" t="str">
            <v>Female</v>
          </cell>
          <cell r="Q340">
            <v>263</v>
          </cell>
          <cell r="R340">
            <v>58.3</v>
          </cell>
        </row>
        <row r="341">
          <cell r="L341" t="str">
            <v>2010Intentional self-harmFemaleAllEth</v>
          </cell>
          <cell r="M341">
            <v>2010</v>
          </cell>
          <cell r="N341" t="str">
            <v>Intentional self-harm</v>
          </cell>
          <cell r="O341" t="str">
            <v>AllEth</v>
          </cell>
          <cell r="P341" t="str">
            <v>Female</v>
          </cell>
          <cell r="Q341">
            <v>147</v>
          </cell>
          <cell r="R341">
            <v>27.5</v>
          </cell>
        </row>
        <row r="342">
          <cell r="L342" t="str">
            <v>2010Intentional self-harmFemaleMaori</v>
          </cell>
          <cell r="M342">
            <v>2010</v>
          </cell>
          <cell r="N342" t="str">
            <v>Intentional self-harm</v>
          </cell>
          <cell r="O342" t="str">
            <v>Maori</v>
          </cell>
          <cell r="P342" t="str">
            <v>Female</v>
          </cell>
          <cell r="Q342">
            <v>30</v>
          </cell>
          <cell r="R342">
            <v>29.4</v>
          </cell>
        </row>
        <row r="343">
          <cell r="L343" t="str">
            <v>2010Intentional self-harmFemaleNon-Maori</v>
          </cell>
          <cell r="M343">
            <v>2010</v>
          </cell>
          <cell r="N343" t="str">
            <v>Intentional self-harm</v>
          </cell>
          <cell r="O343" t="str">
            <v>Non-Maori</v>
          </cell>
          <cell r="P343" t="str">
            <v>Female</v>
          </cell>
          <cell r="Q343">
            <v>117</v>
          </cell>
          <cell r="R343">
            <v>27.1</v>
          </cell>
        </row>
        <row r="344">
          <cell r="L344" t="str">
            <v>2010Ischaemic heart diseaseFemaleAllEth</v>
          </cell>
          <cell r="M344">
            <v>2010</v>
          </cell>
          <cell r="N344" t="str">
            <v>Ischaemic heart disease</v>
          </cell>
          <cell r="O344" t="str">
            <v>AllEth</v>
          </cell>
          <cell r="P344" t="str">
            <v>Female</v>
          </cell>
          <cell r="Q344">
            <v>2490</v>
          </cell>
          <cell r="R344">
            <v>46.2</v>
          </cell>
        </row>
        <row r="345">
          <cell r="L345" t="str">
            <v>2010Ischaemic heart diseaseFemaleMaori</v>
          </cell>
          <cell r="M345">
            <v>2010</v>
          </cell>
          <cell r="N345" t="str">
            <v>Ischaemic heart disease</v>
          </cell>
          <cell r="O345" t="str">
            <v>Maori</v>
          </cell>
          <cell r="P345" t="str">
            <v>Female</v>
          </cell>
          <cell r="Q345">
            <v>182</v>
          </cell>
          <cell r="R345">
            <v>41.1</v>
          </cell>
        </row>
        <row r="346">
          <cell r="L346" t="str">
            <v>2010Ischaemic heart diseaseFemaleNon-Maori</v>
          </cell>
          <cell r="M346">
            <v>2010</v>
          </cell>
          <cell r="N346" t="str">
            <v>Ischaemic heart disease</v>
          </cell>
          <cell r="O346" t="str">
            <v>Non-Maori</v>
          </cell>
          <cell r="P346" t="str">
            <v>Female</v>
          </cell>
          <cell r="Q346">
            <v>2308</v>
          </cell>
          <cell r="R346">
            <v>46.6</v>
          </cell>
        </row>
        <row r="347">
          <cell r="L347" t="str">
            <v>2010Lung cancerFemaleAllEth</v>
          </cell>
          <cell r="M347">
            <v>2010</v>
          </cell>
          <cell r="N347" t="str">
            <v>Lung cancer</v>
          </cell>
          <cell r="O347" t="str">
            <v>AllEth</v>
          </cell>
          <cell r="P347" t="str">
            <v>Female</v>
          </cell>
          <cell r="Q347">
            <v>757</v>
          </cell>
          <cell r="R347">
            <v>45.9</v>
          </cell>
        </row>
        <row r="348">
          <cell r="L348" t="str">
            <v>2010Lung cancerFemaleMaori</v>
          </cell>
          <cell r="M348">
            <v>2010</v>
          </cell>
          <cell r="N348" t="str">
            <v>Lung cancer</v>
          </cell>
          <cell r="O348" t="str">
            <v>Maori</v>
          </cell>
          <cell r="P348" t="str">
            <v>Female</v>
          </cell>
          <cell r="Q348">
            <v>169</v>
          </cell>
          <cell r="R348">
            <v>56.5</v>
          </cell>
        </row>
        <row r="349">
          <cell r="L349" t="str">
            <v>2010Lung cancerFemaleNon-Maori</v>
          </cell>
          <cell r="M349">
            <v>2010</v>
          </cell>
          <cell r="N349" t="str">
            <v>Lung cancer</v>
          </cell>
          <cell r="O349" t="str">
            <v>Non-Maori</v>
          </cell>
          <cell r="P349" t="str">
            <v>Female</v>
          </cell>
          <cell r="Q349">
            <v>588</v>
          </cell>
          <cell r="R349">
            <v>43.5</v>
          </cell>
        </row>
        <row r="350">
          <cell r="L350" t="str">
            <v>2010Melanoma of the skinFemaleAllEth</v>
          </cell>
          <cell r="M350">
            <v>2010</v>
          </cell>
          <cell r="N350" t="str">
            <v>Melanoma of the skin</v>
          </cell>
          <cell r="O350" t="str">
            <v>AllEth</v>
          </cell>
          <cell r="P350" t="str">
            <v>Female</v>
          </cell>
          <cell r="Q350">
            <v>125</v>
          </cell>
          <cell r="R350">
            <v>38.6</v>
          </cell>
        </row>
        <row r="351">
          <cell r="L351" t="str">
            <v>2010Melanoma of the skinFemaleMaori</v>
          </cell>
          <cell r="M351">
            <v>2010</v>
          </cell>
          <cell r="N351" t="str">
            <v>Melanoma of the skin</v>
          </cell>
          <cell r="O351" t="str">
            <v>Maori</v>
          </cell>
          <cell r="P351" t="str">
            <v>Female</v>
          </cell>
          <cell r="Q351">
            <v>3</v>
          </cell>
          <cell r="R351">
            <v>50</v>
          </cell>
        </row>
        <row r="352">
          <cell r="L352" t="str">
            <v>2010Melanoma of the skinFemaleNon-Maori</v>
          </cell>
          <cell r="M352">
            <v>2010</v>
          </cell>
          <cell r="N352" t="str">
            <v>Melanoma of the skin</v>
          </cell>
          <cell r="O352" t="str">
            <v>Non-Maori</v>
          </cell>
          <cell r="P352" t="str">
            <v>Female</v>
          </cell>
          <cell r="Q352">
            <v>122</v>
          </cell>
          <cell r="R352">
            <v>38.4</v>
          </cell>
        </row>
        <row r="353">
          <cell r="L353" t="str">
            <v>2010Motor vehicle accidentsFemaleAllEth</v>
          </cell>
          <cell r="M353">
            <v>2010</v>
          </cell>
          <cell r="N353" t="str">
            <v>Motor vehicle accidents</v>
          </cell>
          <cell r="O353" t="str">
            <v>AllEth</v>
          </cell>
          <cell r="P353" t="str">
            <v>Female</v>
          </cell>
          <cell r="Q353">
            <v>121</v>
          </cell>
          <cell r="R353">
            <v>29.2</v>
          </cell>
        </row>
        <row r="354">
          <cell r="L354" t="str">
            <v>2010Motor vehicle accidentsFemaleMaori</v>
          </cell>
          <cell r="M354">
            <v>2010</v>
          </cell>
          <cell r="N354" t="str">
            <v>Motor vehicle accidents</v>
          </cell>
          <cell r="O354" t="str">
            <v>Maori</v>
          </cell>
          <cell r="P354" t="str">
            <v>Female</v>
          </cell>
          <cell r="Q354">
            <v>34</v>
          </cell>
          <cell r="R354">
            <v>27.9</v>
          </cell>
        </row>
        <row r="355">
          <cell r="L355" t="str">
            <v>2010Motor vehicle accidentsFemaleNon-Maori</v>
          </cell>
          <cell r="M355">
            <v>2010</v>
          </cell>
          <cell r="N355" t="str">
            <v>Motor vehicle accidents</v>
          </cell>
          <cell r="O355" t="str">
            <v>Non-Maori</v>
          </cell>
          <cell r="P355" t="str">
            <v>Female</v>
          </cell>
          <cell r="Q355">
            <v>87</v>
          </cell>
          <cell r="R355">
            <v>29.8</v>
          </cell>
        </row>
        <row r="356">
          <cell r="L356" t="str">
            <v>2010Other forms of heart diseaseFemaleAllEth</v>
          </cell>
          <cell r="M356">
            <v>2010</v>
          </cell>
          <cell r="N356" t="str">
            <v>Other forms of heart disease</v>
          </cell>
          <cell r="O356" t="str">
            <v>AllEth</v>
          </cell>
          <cell r="P356" t="str">
            <v>Female</v>
          </cell>
          <cell r="Q356">
            <v>724</v>
          </cell>
          <cell r="R356">
            <v>55.5</v>
          </cell>
        </row>
        <row r="357">
          <cell r="L357" t="str">
            <v>2010Other forms of heart diseaseFemaleMaori</v>
          </cell>
          <cell r="M357">
            <v>2010</v>
          </cell>
          <cell r="N357" t="str">
            <v>Other forms of heart disease</v>
          </cell>
          <cell r="O357" t="str">
            <v>Maori</v>
          </cell>
          <cell r="P357" t="str">
            <v>Female</v>
          </cell>
          <cell r="Q357">
            <v>58</v>
          </cell>
          <cell r="R357">
            <v>43.6</v>
          </cell>
        </row>
        <row r="358">
          <cell r="L358" t="str">
            <v>2010Other forms of heart diseaseFemaleNon-Maori</v>
          </cell>
          <cell r="M358">
            <v>2010</v>
          </cell>
          <cell r="N358" t="str">
            <v>Other forms of heart disease</v>
          </cell>
          <cell r="O358" t="str">
            <v>Non-Maori</v>
          </cell>
          <cell r="P358" t="str">
            <v>Female</v>
          </cell>
          <cell r="Q358">
            <v>666</v>
          </cell>
          <cell r="R358">
            <v>56.9</v>
          </cell>
        </row>
        <row r="359">
          <cell r="L359" t="str">
            <v>2010Prostate cancerFemaleAllEth</v>
          </cell>
          <cell r="M359">
            <v>2010</v>
          </cell>
          <cell r="N359" t="str">
            <v>Prostate cancer</v>
          </cell>
          <cell r="O359" t="str">
            <v>AllEth</v>
          </cell>
          <cell r="P359" t="str">
            <v>Female</v>
          </cell>
        </row>
        <row r="360">
          <cell r="L360" t="str">
            <v>2010Prostate cancerFemaleMaori</v>
          </cell>
          <cell r="M360">
            <v>2010</v>
          </cell>
          <cell r="N360" t="str">
            <v>Prostate cancer</v>
          </cell>
          <cell r="O360" t="str">
            <v>Maori</v>
          </cell>
          <cell r="P360" t="str">
            <v>Female</v>
          </cell>
        </row>
        <row r="361">
          <cell r="L361" t="str">
            <v>2010Prostate cancerFemaleNon-Maori</v>
          </cell>
          <cell r="M361">
            <v>2010</v>
          </cell>
          <cell r="N361" t="str">
            <v>Prostate cancer</v>
          </cell>
          <cell r="O361" t="str">
            <v>Non-Maori</v>
          </cell>
          <cell r="P361" t="str">
            <v>Female</v>
          </cell>
        </row>
        <row r="362">
          <cell r="L362" t="str">
            <v>2011All cancerFemaleAllEth</v>
          </cell>
          <cell r="M362">
            <v>2011</v>
          </cell>
          <cell r="N362" t="str">
            <v>All cancer</v>
          </cell>
          <cell r="O362" t="str">
            <v>AllEth</v>
          </cell>
          <cell r="P362" t="str">
            <v>Female</v>
          </cell>
          <cell r="Q362">
            <v>4241</v>
          </cell>
          <cell r="R362">
            <v>47.7</v>
          </cell>
        </row>
        <row r="363">
          <cell r="L363" t="str">
            <v>2011All cancerFemaleMaori</v>
          </cell>
          <cell r="M363">
            <v>2011</v>
          </cell>
          <cell r="N363" t="str">
            <v>All cancer</v>
          </cell>
          <cell r="O363" t="str">
            <v>Maori</v>
          </cell>
          <cell r="P363" t="str">
            <v>Female</v>
          </cell>
          <cell r="Q363">
            <v>511</v>
          </cell>
          <cell r="R363">
            <v>54.4</v>
          </cell>
        </row>
        <row r="364">
          <cell r="L364" t="str">
            <v>2011All cancerFemaleNon-Maori</v>
          </cell>
          <cell r="M364">
            <v>2011</v>
          </cell>
          <cell r="N364" t="str">
            <v>All cancer</v>
          </cell>
          <cell r="O364" t="str">
            <v>Non-Maori</v>
          </cell>
          <cell r="P364" t="str">
            <v>Female</v>
          </cell>
          <cell r="Q364">
            <v>3730</v>
          </cell>
          <cell r="R364">
            <v>46.9</v>
          </cell>
        </row>
        <row r="365">
          <cell r="L365" t="str">
            <v>2011All deathsFemaleAllEth</v>
          </cell>
          <cell r="M365">
            <v>2011</v>
          </cell>
          <cell r="N365" t="str">
            <v>All deaths</v>
          </cell>
          <cell r="O365" t="str">
            <v>AllEth</v>
          </cell>
          <cell r="P365" t="str">
            <v>Female</v>
          </cell>
          <cell r="Q365">
            <v>15348</v>
          </cell>
          <cell r="R365">
            <v>50.7</v>
          </cell>
        </row>
        <row r="366">
          <cell r="L366" t="str">
            <v>2011All deathsFemaleMaori</v>
          </cell>
          <cell r="M366">
            <v>2011</v>
          </cell>
          <cell r="N366" t="str">
            <v>All deaths</v>
          </cell>
          <cell r="O366" t="str">
            <v>Maori</v>
          </cell>
          <cell r="P366" t="str">
            <v>Female</v>
          </cell>
          <cell r="Q366">
            <v>1459</v>
          </cell>
          <cell r="R366">
            <v>48.2</v>
          </cell>
        </row>
        <row r="367">
          <cell r="L367" t="str">
            <v>2011All deathsFemaleNon-Maori</v>
          </cell>
          <cell r="M367">
            <v>2011</v>
          </cell>
          <cell r="N367" t="str">
            <v>All deaths</v>
          </cell>
          <cell r="O367" t="str">
            <v>Non-Maori</v>
          </cell>
          <cell r="P367" t="str">
            <v>Female</v>
          </cell>
          <cell r="Q367">
            <v>13889</v>
          </cell>
          <cell r="R367">
            <v>50.9</v>
          </cell>
        </row>
        <row r="368">
          <cell r="L368" t="str">
            <v>2011AssaultFemaleAllEth</v>
          </cell>
          <cell r="M368">
            <v>2011</v>
          </cell>
          <cell r="N368" t="str">
            <v>Assault</v>
          </cell>
          <cell r="O368" t="str">
            <v>AllEth</v>
          </cell>
          <cell r="P368" t="str">
            <v>Female</v>
          </cell>
          <cell r="Q368">
            <v>18</v>
          </cell>
          <cell r="R368">
            <v>33.299999999999997</v>
          </cell>
        </row>
        <row r="369">
          <cell r="L369" t="str">
            <v>2011AssaultFemaleMaori</v>
          </cell>
          <cell r="M369">
            <v>2011</v>
          </cell>
          <cell r="N369" t="str">
            <v>Assault</v>
          </cell>
          <cell r="O369" t="str">
            <v>Maori</v>
          </cell>
          <cell r="P369" t="str">
            <v>Female</v>
          </cell>
          <cell r="Q369">
            <v>5</v>
          </cell>
          <cell r="R369">
            <v>38.5</v>
          </cell>
        </row>
        <row r="370">
          <cell r="L370" t="str">
            <v>2011AssaultFemaleNon-Maori</v>
          </cell>
          <cell r="M370">
            <v>2011</v>
          </cell>
          <cell r="N370" t="str">
            <v>Assault</v>
          </cell>
          <cell r="O370" t="str">
            <v>Non-Maori</v>
          </cell>
          <cell r="P370" t="str">
            <v>Female</v>
          </cell>
          <cell r="Q370">
            <v>13</v>
          </cell>
          <cell r="R370">
            <v>31.7</v>
          </cell>
        </row>
        <row r="371">
          <cell r="L371" t="str">
            <v>2011Cerebrovascular diseaseFemaleAllEth</v>
          </cell>
          <cell r="M371">
            <v>2011</v>
          </cell>
          <cell r="N371" t="str">
            <v>Cerebrovascular disease</v>
          </cell>
          <cell r="O371" t="str">
            <v>AllEth</v>
          </cell>
          <cell r="P371" t="str">
            <v>Female</v>
          </cell>
          <cell r="Q371">
            <v>1653</v>
          </cell>
          <cell r="R371">
            <v>62</v>
          </cell>
        </row>
        <row r="372">
          <cell r="L372" t="str">
            <v>2011Cerebrovascular diseaseFemaleMaori</v>
          </cell>
          <cell r="M372">
            <v>2011</v>
          </cell>
          <cell r="N372" t="str">
            <v>Cerebrovascular disease</v>
          </cell>
          <cell r="O372" t="str">
            <v>Maori</v>
          </cell>
          <cell r="P372" t="str">
            <v>Female</v>
          </cell>
          <cell r="Q372">
            <v>88</v>
          </cell>
          <cell r="R372">
            <v>59.9</v>
          </cell>
        </row>
        <row r="373">
          <cell r="L373" t="str">
            <v>2011Cerebrovascular diseaseFemaleNon-Maori</v>
          </cell>
          <cell r="M373">
            <v>2011</v>
          </cell>
          <cell r="N373" t="str">
            <v>Cerebrovascular disease</v>
          </cell>
          <cell r="O373" t="str">
            <v>Non-Maori</v>
          </cell>
          <cell r="P373" t="str">
            <v>Female</v>
          </cell>
          <cell r="Q373">
            <v>1565</v>
          </cell>
          <cell r="R373">
            <v>62.2</v>
          </cell>
        </row>
        <row r="374">
          <cell r="L374" t="str">
            <v>2011Cervical cancerFemaleAllEth</v>
          </cell>
          <cell r="M374">
            <v>2011</v>
          </cell>
          <cell r="N374" t="str">
            <v>Cervical cancer</v>
          </cell>
          <cell r="O374" t="str">
            <v>AllEth</v>
          </cell>
          <cell r="P374" t="str">
            <v>Female</v>
          </cell>
          <cell r="Q374">
            <v>53</v>
          </cell>
          <cell r="R374">
            <v>100</v>
          </cell>
        </row>
        <row r="375">
          <cell r="L375" t="str">
            <v>2011Cervical cancerFemaleMaori</v>
          </cell>
          <cell r="M375">
            <v>2011</v>
          </cell>
          <cell r="N375" t="str">
            <v>Cervical cancer</v>
          </cell>
          <cell r="O375" t="str">
            <v>Maori</v>
          </cell>
          <cell r="P375" t="str">
            <v>Female</v>
          </cell>
          <cell r="Q375">
            <v>14</v>
          </cell>
          <cell r="R375">
            <v>100</v>
          </cell>
        </row>
        <row r="376">
          <cell r="L376" t="str">
            <v>2011Cervical cancerFemaleNon-Maori</v>
          </cell>
          <cell r="M376">
            <v>2011</v>
          </cell>
          <cell r="N376" t="str">
            <v>Cervical cancer</v>
          </cell>
          <cell r="O376" t="str">
            <v>Non-Maori</v>
          </cell>
          <cell r="P376" t="str">
            <v>Female</v>
          </cell>
          <cell r="Q376">
            <v>39</v>
          </cell>
          <cell r="R376">
            <v>100</v>
          </cell>
        </row>
        <row r="377">
          <cell r="L377" t="str">
            <v>2011Chronic lower respiratory diseasesFemaleAllEth</v>
          </cell>
          <cell r="M377">
            <v>2011</v>
          </cell>
          <cell r="N377" t="str">
            <v>Chronic lower respiratory diseases</v>
          </cell>
          <cell r="O377" t="str">
            <v>AllEth</v>
          </cell>
          <cell r="P377" t="str">
            <v>Female</v>
          </cell>
          <cell r="Q377">
            <v>875</v>
          </cell>
          <cell r="R377">
            <v>49.5</v>
          </cell>
        </row>
        <row r="378">
          <cell r="L378" t="str">
            <v>2011Chronic lower respiratory diseasesFemaleMaori</v>
          </cell>
          <cell r="M378">
            <v>2011</v>
          </cell>
          <cell r="N378" t="str">
            <v>Chronic lower respiratory diseases</v>
          </cell>
          <cell r="O378" t="str">
            <v>Maori</v>
          </cell>
          <cell r="P378" t="str">
            <v>Female</v>
          </cell>
          <cell r="Q378">
            <v>131</v>
          </cell>
          <cell r="R378">
            <v>58.5</v>
          </cell>
        </row>
        <row r="379">
          <cell r="L379" t="str">
            <v>2011Chronic lower respiratory diseasesFemaleNon-Maori</v>
          </cell>
          <cell r="M379">
            <v>2011</v>
          </cell>
          <cell r="N379" t="str">
            <v>Chronic lower respiratory diseases</v>
          </cell>
          <cell r="O379" t="str">
            <v>Non-Maori</v>
          </cell>
          <cell r="P379" t="str">
            <v>Female</v>
          </cell>
          <cell r="Q379">
            <v>744</v>
          </cell>
          <cell r="R379">
            <v>48.2</v>
          </cell>
        </row>
        <row r="380">
          <cell r="L380" t="str">
            <v>2011Colon, rectum and rectosigmoid junction cancerFemaleAllEth</v>
          </cell>
          <cell r="M380">
            <v>2011</v>
          </cell>
          <cell r="N380" t="str">
            <v>Colon, rectum and rectosigmoid junction cancer</v>
          </cell>
          <cell r="O380" t="str">
            <v>AllEth</v>
          </cell>
          <cell r="P380" t="str">
            <v>Female</v>
          </cell>
          <cell r="Q380">
            <v>580</v>
          </cell>
          <cell r="R380">
            <v>49.5</v>
          </cell>
        </row>
        <row r="381">
          <cell r="L381" t="str">
            <v>2011Colon, rectum and rectosigmoid junction cancerFemaleMaori</v>
          </cell>
          <cell r="M381">
            <v>2011</v>
          </cell>
          <cell r="N381" t="str">
            <v>Colon, rectum and rectosigmoid junction cancer</v>
          </cell>
          <cell r="O381" t="str">
            <v>Maori</v>
          </cell>
          <cell r="P381" t="str">
            <v>Female</v>
          </cell>
          <cell r="Q381">
            <v>32</v>
          </cell>
          <cell r="R381">
            <v>42.1</v>
          </cell>
        </row>
        <row r="382">
          <cell r="L382" t="str">
            <v>2011Colon, rectum and rectosigmoid junction cancerFemaleNon-Maori</v>
          </cell>
          <cell r="M382">
            <v>2011</v>
          </cell>
          <cell r="N382" t="str">
            <v>Colon, rectum and rectosigmoid junction cancer</v>
          </cell>
          <cell r="O382" t="str">
            <v>Non-Maori</v>
          </cell>
          <cell r="P382" t="str">
            <v>Female</v>
          </cell>
          <cell r="Q382">
            <v>548</v>
          </cell>
          <cell r="R382">
            <v>50</v>
          </cell>
        </row>
        <row r="383">
          <cell r="L383" t="str">
            <v>2011Diabetes mellitusFemaleAllEth</v>
          </cell>
          <cell r="M383">
            <v>2011</v>
          </cell>
          <cell r="N383" t="str">
            <v>Diabetes mellitus</v>
          </cell>
          <cell r="O383" t="str">
            <v>AllEth</v>
          </cell>
          <cell r="P383" t="str">
            <v>Female</v>
          </cell>
          <cell r="Q383">
            <v>397</v>
          </cell>
          <cell r="R383">
            <v>47.5</v>
          </cell>
        </row>
        <row r="384">
          <cell r="L384" t="str">
            <v>2011Diabetes mellitusFemaleMaori</v>
          </cell>
          <cell r="M384">
            <v>2011</v>
          </cell>
          <cell r="N384" t="str">
            <v>Diabetes mellitus</v>
          </cell>
          <cell r="O384" t="str">
            <v>Maori</v>
          </cell>
          <cell r="P384" t="str">
            <v>Female</v>
          </cell>
          <cell r="Q384">
            <v>81</v>
          </cell>
          <cell r="R384">
            <v>41.3</v>
          </cell>
        </row>
        <row r="385">
          <cell r="L385" t="str">
            <v>2011Diabetes mellitusFemaleNon-Maori</v>
          </cell>
          <cell r="M385">
            <v>2011</v>
          </cell>
          <cell r="N385" t="str">
            <v>Diabetes mellitus</v>
          </cell>
          <cell r="O385" t="str">
            <v>Non-Maori</v>
          </cell>
          <cell r="P385" t="str">
            <v>Female</v>
          </cell>
          <cell r="Q385">
            <v>316</v>
          </cell>
          <cell r="R385">
            <v>49.5</v>
          </cell>
        </row>
        <row r="386">
          <cell r="L386" t="str">
            <v>2011Diseases of the circulatory systemFemaleAllEth</v>
          </cell>
          <cell r="M386">
            <v>2011</v>
          </cell>
          <cell r="N386" t="str">
            <v>Diseases of the circulatory system</v>
          </cell>
          <cell r="O386" t="str">
            <v>AllEth</v>
          </cell>
          <cell r="P386" t="str">
            <v>Female</v>
          </cell>
          <cell r="Q386">
            <v>5552</v>
          </cell>
          <cell r="R386">
            <v>52.7</v>
          </cell>
        </row>
        <row r="387">
          <cell r="L387" t="str">
            <v>2011Diseases of the circulatory systemFemaleMaori</v>
          </cell>
          <cell r="M387">
            <v>2011</v>
          </cell>
          <cell r="N387" t="str">
            <v>Diseases of the circulatory system</v>
          </cell>
          <cell r="O387" t="str">
            <v>Maori</v>
          </cell>
          <cell r="P387" t="str">
            <v>Female</v>
          </cell>
          <cell r="Q387">
            <v>419</v>
          </cell>
          <cell r="R387">
            <v>49.1</v>
          </cell>
        </row>
        <row r="388">
          <cell r="L388" t="str">
            <v>2011Diseases of the circulatory systemFemaleNon-Maori</v>
          </cell>
          <cell r="M388">
            <v>2011</v>
          </cell>
          <cell r="N388" t="str">
            <v>Diseases of the circulatory system</v>
          </cell>
          <cell r="O388" t="str">
            <v>Non-Maori</v>
          </cell>
          <cell r="P388" t="str">
            <v>Female</v>
          </cell>
          <cell r="Q388">
            <v>5133</v>
          </cell>
          <cell r="R388">
            <v>53</v>
          </cell>
        </row>
        <row r="389">
          <cell r="L389" t="str">
            <v>2011Diseases of the respiratory systemFemaleAllEth</v>
          </cell>
          <cell r="M389">
            <v>2011</v>
          </cell>
          <cell r="N389" t="str">
            <v>Diseases of the respiratory system</v>
          </cell>
          <cell r="O389" t="str">
            <v>AllEth</v>
          </cell>
          <cell r="P389" t="str">
            <v>Female</v>
          </cell>
          <cell r="Q389">
            <v>1406</v>
          </cell>
          <cell r="R389">
            <v>51.6</v>
          </cell>
        </row>
        <row r="390">
          <cell r="L390" t="str">
            <v>2011Diseases of the respiratory systemFemaleMaori</v>
          </cell>
          <cell r="M390">
            <v>2011</v>
          </cell>
          <cell r="N390" t="str">
            <v>Diseases of the respiratory system</v>
          </cell>
          <cell r="O390" t="str">
            <v>Maori</v>
          </cell>
          <cell r="P390" t="str">
            <v>Female</v>
          </cell>
          <cell r="Q390">
            <v>148</v>
          </cell>
          <cell r="R390">
            <v>57.8</v>
          </cell>
        </row>
        <row r="391">
          <cell r="L391" t="str">
            <v>2011Diseases of the respiratory systemFemaleNon-Maori</v>
          </cell>
          <cell r="M391">
            <v>2011</v>
          </cell>
          <cell r="N391" t="str">
            <v>Diseases of the respiratory system</v>
          </cell>
          <cell r="O391" t="str">
            <v>Non-Maori</v>
          </cell>
          <cell r="P391" t="str">
            <v>Female</v>
          </cell>
          <cell r="Q391">
            <v>1258</v>
          </cell>
          <cell r="R391">
            <v>51</v>
          </cell>
        </row>
        <row r="392">
          <cell r="L392" t="str">
            <v>2011External causes of morbidity and mortalityFemaleAllEth</v>
          </cell>
          <cell r="M392">
            <v>2011</v>
          </cell>
          <cell r="N392" t="str">
            <v>External causes of morbidity and mortality</v>
          </cell>
          <cell r="O392" t="str">
            <v>AllEth</v>
          </cell>
          <cell r="P392" t="str">
            <v>Female</v>
          </cell>
          <cell r="Q392">
            <v>746</v>
          </cell>
          <cell r="R392">
            <v>36.799999999999997</v>
          </cell>
        </row>
        <row r="393">
          <cell r="L393" t="str">
            <v>2011External causes of morbidity and mortalityFemaleMaori</v>
          </cell>
          <cell r="M393">
            <v>2011</v>
          </cell>
          <cell r="N393" t="str">
            <v>External causes of morbidity and mortality</v>
          </cell>
          <cell r="O393" t="str">
            <v>Maori</v>
          </cell>
          <cell r="P393" t="str">
            <v>Female</v>
          </cell>
          <cell r="Q393">
            <v>83</v>
          </cell>
          <cell r="R393">
            <v>26</v>
          </cell>
        </row>
        <row r="394">
          <cell r="L394" t="str">
            <v>2011External causes of morbidity and mortalityFemaleNon-Maori</v>
          </cell>
          <cell r="M394">
            <v>2011</v>
          </cell>
          <cell r="N394" t="str">
            <v>External causes of morbidity and mortality</v>
          </cell>
          <cell r="O394" t="str">
            <v>Non-Maori</v>
          </cell>
          <cell r="P394" t="str">
            <v>Female</v>
          </cell>
          <cell r="Q394">
            <v>663</v>
          </cell>
          <cell r="R394">
            <v>38.799999999999997</v>
          </cell>
        </row>
        <row r="395">
          <cell r="L395" t="str">
            <v>2011Female breast cancerFemaleAllEth</v>
          </cell>
          <cell r="M395">
            <v>2011</v>
          </cell>
          <cell r="N395" t="str">
            <v>Female breast cancer</v>
          </cell>
          <cell r="O395" t="str">
            <v>AllEth</v>
          </cell>
          <cell r="P395" t="str">
            <v>Female</v>
          </cell>
          <cell r="Q395">
            <v>636</v>
          </cell>
          <cell r="R395">
            <v>100</v>
          </cell>
        </row>
        <row r="396">
          <cell r="L396" t="str">
            <v>2011Female breast cancerFemaleMaori</v>
          </cell>
          <cell r="M396">
            <v>2011</v>
          </cell>
          <cell r="N396" t="str">
            <v>Female breast cancer</v>
          </cell>
          <cell r="O396" t="str">
            <v>Maori</v>
          </cell>
          <cell r="P396" t="str">
            <v>Female</v>
          </cell>
          <cell r="Q396">
            <v>72</v>
          </cell>
          <cell r="R396">
            <v>100</v>
          </cell>
        </row>
        <row r="397">
          <cell r="L397" t="str">
            <v>2011Female breast cancerFemaleNon-Maori</v>
          </cell>
          <cell r="M397">
            <v>2011</v>
          </cell>
          <cell r="N397" t="str">
            <v>Female breast cancer</v>
          </cell>
          <cell r="O397" t="str">
            <v>Non-Maori</v>
          </cell>
          <cell r="P397" t="str">
            <v>Female</v>
          </cell>
          <cell r="Q397">
            <v>564</v>
          </cell>
          <cell r="R397">
            <v>100</v>
          </cell>
        </row>
        <row r="398">
          <cell r="L398" t="str">
            <v>2011Influenza and pneumoniaFemaleAllEth</v>
          </cell>
          <cell r="M398">
            <v>2011</v>
          </cell>
          <cell r="N398" t="str">
            <v>Influenza and pneumonia</v>
          </cell>
          <cell r="O398" t="str">
            <v>AllEth</v>
          </cell>
          <cell r="P398" t="str">
            <v>Female</v>
          </cell>
          <cell r="Q398">
            <v>384</v>
          </cell>
          <cell r="R398">
            <v>61.7</v>
          </cell>
        </row>
        <row r="399">
          <cell r="L399" t="str">
            <v>2011Influenza and pneumoniaFemaleMaori</v>
          </cell>
          <cell r="M399">
            <v>2011</v>
          </cell>
          <cell r="N399" t="str">
            <v>Influenza and pneumonia</v>
          </cell>
          <cell r="O399" t="str">
            <v>Maori</v>
          </cell>
          <cell r="P399" t="str">
            <v>Female</v>
          </cell>
          <cell r="Q399">
            <v>11</v>
          </cell>
          <cell r="R399">
            <v>52.4</v>
          </cell>
        </row>
        <row r="400">
          <cell r="L400" t="str">
            <v>2011Influenza and pneumoniaFemaleNon-Maori</v>
          </cell>
          <cell r="M400">
            <v>2011</v>
          </cell>
          <cell r="N400" t="str">
            <v>Influenza and pneumonia</v>
          </cell>
          <cell r="O400" t="str">
            <v>Non-Maori</v>
          </cell>
          <cell r="P400" t="str">
            <v>Female</v>
          </cell>
          <cell r="Q400">
            <v>373</v>
          </cell>
          <cell r="R400">
            <v>62.1</v>
          </cell>
        </row>
        <row r="401">
          <cell r="L401" t="str">
            <v>2011Intentional self-harmFemaleAllEth</v>
          </cell>
          <cell r="M401">
            <v>2011</v>
          </cell>
          <cell r="N401" t="str">
            <v>Intentional self-harm</v>
          </cell>
          <cell r="O401" t="str">
            <v>AllEth</v>
          </cell>
          <cell r="P401" t="str">
            <v>Female</v>
          </cell>
          <cell r="Q401">
            <v>117</v>
          </cell>
          <cell r="R401">
            <v>23.7</v>
          </cell>
        </row>
        <row r="402">
          <cell r="L402" t="str">
            <v>2011Intentional self-harmFemaleMaori</v>
          </cell>
          <cell r="M402">
            <v>2011</v>
          </cell>
          <cell r="N402" t="str">
            <v>Intentional self-harm</v>
          </cell>
          <cell r="O402" t="str">
            <v>Maori</v>
          </cell>
          <cell r="P402" t="str">
            <v>Female</v>
          </cell>
          <cell r="Q402">
            <v>32</v>
          </cell>
          <cell r="R402">
            <v>28.3</v>
          </cell>
        </row>
        <row r="403">
          <cell r="L403" t="str">
            <v>2011Intentional self-harmFemaleNon-Maori</v>
          </cell>
          <cell r="M403">
            <v>2011</v>
          </cell>
          <cell r="N403" t="str">
            <v>Intentional self-harm</v>
          </cell>
          <cell r="O403" t="str">
            <v>Non-Maori</v>
          </cell>
          <cell r="P403" t="str">
            <v>Female</v>
          </cell>
          <cell r="Q403">
            <v>85</v>
          </cell>
          <cell r="R403">
            <v>22.3</v>
          </cell>
        </row>
        <row r="404">
          <cell r="L404" t="str">
            <v>2011Ischaemic heart diseaseFemaleAllEth</v>
          </cell>
          <cell r="M404">
            <v>2011</v>
          </cell>
          <cell r="N404" t="str">
            <v>Ischaemic heart disease</v>
          </cell>
          <cell r="O404" t="str">
            <v>AllEth</v>
          </cell>
          <cell r="P404" t="str">
            <v>Female</v>
          </cell>
          <cell r="Q404">
            <v>2599</v>
          </cell>
          <cell r="R404">
            <v>47</v>
          </cell>
        </row>
        <row r="405">
          <cell r="L405" t="str">
            <v>2011Ischaemic heart diseaseFemaleMaori</v>
          </cell>
          <cell r="M405">
            <v>2011</v>
          </cell>
          <cell r="N405" t="str">
            <v>Ischaemic heart disease</v>
          </cell>
          <cell r="O405" t="str">
            <v>Maori</v>
          </cell>
          <cell r="P405" t="str">
            <v>Female</v>
          </cell>
          <cell r="Q405">
            <v>202</v>
          </cell>
          <cell r="R405">
            <v>43.3</v>
          </cell>
        </row>
        <row r="406">
          <cell r="L406" t="str">
            <v>2011Ischaemic heart diseaseFemaleNon-Maori</v>
          </cell>
          <cell r="M406">
            <v>2011</v>
          </cell>
          <cell r="N406" t="str">
            <v>Ischaemic heart disease</v>
          </cell>
          <cell r="O406" t="str">
            <v>Non-Maori</v>
          </cell>
          <cell r="P406" t="str">
            <v>Female</v>
          </cell>
          <cell r="Q406">
            <v>2397</v>
          </cell>
          <cell r="R406">
            <v>47.3</v>
          </cell>
        </row>
        <row r="407">
          <cell r="L407" t="str">
            <v>2011Lung cancerFemaleAllEth</v>
          </cell>
          <cell r="M407">
            <v>2011</v>
          </cell>
          <cell r="N407" t="str">
            <v>Lung cancer</v>
          </cell>
          <cell r="O407" t="str">
            <v>AllEth</v>
          </cell>
          <cell r="P407" t="str">
            <v>Female</v>
          </cell>
          <cell r="Q407">
            <v>773</v>
          </cell>
          <cell r="R407">
            <v>46</v>
          </cell>
        </row>
        <row r="408">
          <cell r="L408" t="str">
            <v>2011Lung cancerFemaleMaori</v>
          </cell>
          <cell r="M408">
            <v>2011</v>
          </cell>
          <cell r="N408" t="str">
            <v>Lung cancer</v>
          </cell>
          <cell r="O408" t="str">
            <v>Maori</v>
          </cell>
          <cell r="P408" t="str">
            <v>Female</v>
          </cell>
          <cell r="Q408">
            <v>174</v>
          </cell>
          <cell r="R408">
            <v>57.4</v>
          </cell>
        </row>
        <row r="409">
          <cell r="L409" t="str">
            <v>2011Lung cancerFemaleNon-Maori</v>
          </cell>
          <cell r="M409">
            <v>2011</v>
          </cell>
          <cell r="N409" t="str">
            <v>Lung cancer</v>
          </cell>
          <cell r="O409" t="str">
            <v>Non-Maori</v>
          </cell>
          <cell r="P409" t="str">
            <v>Female</v>
          </cell>
          <cell r="Q409">
            <v>599</v>
          </cell>
          <cell r="R409">
            <v>43.4</v>
          </cell>
        </row>
        <row r="410">
          <cell r="L410" t="str">
            <v>2011Melanoma of the skinFemaleAllEth</v>
          </cell>
          <cell r="M410">
            <v>2011</v>
          </cell>
          <cell r="N410" t="str">
            <v>Melanoma of the skin</v>
          </cell>
          <cell r="O410" t="str">
            <v>AllEth</v>
          </cell>
          <cell r="P410" t="str">
            <v>Female</v>
          </cell>
          <cell r="Q410">
            <v>116</v>
          </cell>
          <cell r="R410">
            <v>32.299999999999997</v>
          </cell>
        </row>
        <row r="411">
          <cell r="L411" t="str">
            <v>2011Melanoma of the skinFemaleMaori</v>
          </cell>
          <cell r="M411">
            <v>2011</v>
          </cell>
          <cell r="N411" t="str">
            <v>Melanoma of the skin</v>
          </cell>
          <cell r="O411" t="str">
            <v>Maori</v>
          </cell>
          <cell r="P411" t="str">
            <v>Female</v>
          </cell>
          <cell r="Q411">
            <v>1</v>
          </cell>
          <cell r="R411">
            <v>25</v>
          </cell>
        </row>
        <row r="412">
          <cell r="L412" t="str">
            <v>2011Melanoma of the skinFemaleNon-Maori</v>
          </cell>
          <cell r="M412">
            <v>2011</v>
          </cell>
          <cell r="N412" t="str">
            <v>Melanoma of the skin</v>
          </cell>
          <cell r="O412" t="str">
            <v>Non-Maori</v>
          </cell>
          <cell r="P412" t="str">
            <v>Female</v>
          </cell>
          <cell r="Q412">
            <v>115</v>
          </cell>
          <cell r="R412">
            <v>32.4</v>
          </cell>
        </row>
        <row r="413">
          <cell r="L413" t="str">
            <v>2011Motor vehicle accidentsFemaleAllEth</v>
          </cell>
          <cell r="M413">
            <v>2011</v>
          </cell>
          <cell r="N413" t="str">
            <v>Motor vehicle accidents</v>
          </cell>
          <cell r="O413" t="str">
            <v>AllEth</v>
          </cell>
          <cell r="P413" t="str">
            <v>Female</v>
          </cell>
          <cell r="Q413">
            <v>84</v>
          </cell>
          <cell r="R413">
            <v>27.5</v>
          </cell>
        </row>
        <row r="414">
          <cell r="L414" t="str">
            <v>2011Motor vehicle accidentsFemaleMaori</v>
          </cell>
          <cell r="M414">
            <v>2011</v>
          </cell>
          <cell r="N414" t="str">
            <v>Motor vehicle accidents</v>
          </cell>
          <cell r="O414" t="str">
            <v>Maori</v>
          </cell>
          <cell r="P414" t="str">
            <v>Female</v>
          </cell>
          <cell r="Q414">
            <v>16</v>
          </cell>
          <cell r="R414">
            <v>23.5</v>
          </cell>
        </row>
        <row r="415">
          <cell r="L415" t="str">
            <v>2011Motor vehicle accidentsFemaleNon-Maori</v>
          </cell>
          <cell r="M415">
            <v>2011</v>
          </cell>
          <cell r="N415" t="str">
            <v>Motor vehicle accidents</v>
          </cell>
          <cell r="O415" t="str">
            <v>Non-Maori</v>
          </cell>
          <cell r="P415" t="str">
            <v>Female</v>
          </cell>
          <cell r="Q415">
            <v>68</v>
          </cell>
          <cell r="R415">
            <v>28.7</v>
          </cell>
        </row>
        <row r="416">
          <cell r="L416" t="str">
            <v>2011Other forms of heart diseaseFemaleAllEth</v>
          </cell>
          <cell r="M416">
            <v>2011</v>
          </cell>
          <cell r="N416" t="str">
            <v>Other forms of heart disease</v>
          </cell>
          <cell r="O416" t="str">
            <v>AllEth</v>
          </cell>
          <cell r="P416" t="str">
            <v>Female</v>
          </cell>
          <cell r="Q416">
            <v>716</v>
          </cell>
          <cell r="R416">
            <v>55.7</v>
          </cell>
        </row>
        <row r="417">
          <cell r="L417" t="str">
            <v>2011Other forms of heart diseaseFemaleMaori</v>
          </cell>
          <cell r="M417">
            <v>2011</v>
          </cell>
          <cell r="N417" t="str">
            <v>Other forms of heart disease</v>
          </cell>
          <cell r="O417" t="str">
            <v>Maori</v>
          </cell>
          <cell r="P417" t="str">
            <v>Female</v>
          </cell>
          <cell r="Q417">
            <v>58</v>
          </cell>
          <cell r="R417">
            <v>50.9</v>
          </cell>
        </row>
        <row r="418">
          <cell r="L418" t="str">
            <v>2011Other forms of heart diseaseFemaleNon-Maori</v>
          </cell>
          <cell r="M418">
            <v>2011</v>
          </cell>
          <cell r="N418" t="str">
            <v>Other forms of heart disease</v>
          </cell>
          <cell r="O418" t="str">
            <v>Non-Maori</v>
          </cell>
          <cell r="P418" t="str">
            <v>Female</v>
          </cell>
          <cell r="Q418">
            <v>658</v>
          </cell>
          <cell r="R418">
            <v>56.2</v>
          </cell>
        </row>
        <row r="419">
          <cell r="L419" t="str">
            <v>2011Prostate cancerFemaleAllEth</v>
          </cell>
          <cell r="M419">
            <v>2011</v>
          </cell>
          <cell r="N419" t="str">
            <v>Prostate cancer</v>
          </cell>
          <cell r="O419" t="str">
            <v>AllEth</v>
          </cell>
          <cell r="P419" t="str">
            <v>Female</v>
          </cell>
        </row>
        <row r="420">
          <cell r="L420" t="str">
            <v>2011Prostate cancerFemaleMaori</v>
          </cell>
          <cell r="M420">
            <v>2011</v>
          </cell>
          <cell r="N420" t="str">
            <v>Prostate cancer</v>
          </cell>
          <cell r="O420" t="str">
            <v>Maori</v>
          </cell>
          <cell r="P420" t="str">
            <v>Female</v>
          </cell>
        </row>
        <row r="421">
          <cell r="L421" t="str">
            <v>2011Prostate cancerFemaleNon-Maori</v>
          </cell>
          <cell r="M421">
            <v>2011</v>
          </cell>
          <cell r="N421" t="str">
            <v>Prostate cancer</v>
          </cell>
          <cell r="O421" t="str">
            <v>Non-Maori</v>
          </cell>
          <cell r="P421" t="str">
            <v>Female</v>
          </cell>
        </row>
        <row r="422">
          <cell r="L422" t="str">
            <v>2012All cancerFemaleAllEth</v>
          </cell>
          <cell r="M422">
            <v>2012</v>
          </cell>
          <cell r="N422" t="str">
            <v>All cancer</v>
          </cell>
          <cell r="O422" t="str">
            <v>AllEth</v>
          </cell>
          <cell r="P422" t="str">
            <v>Female</v>
          </cell>
          <cell r="Q422">
            <v>4170</v>
          </cell>
          <cell r="R422">
            <v>46.8</v>
          </cell>
        </row>
        <row r="423">
          <cell r="L423" t="str">
            <v>2012All cancerFemaleMaori</v>
          </cell>
          <cell r="M423">
            <v>2012</v>
          </cell>
          <cell r="N423" t="str">
            <v>All cancer</v>
          </cell>
          <cell r="O423" t="str">
            <v>Maori</v>
          </cell>
          <cell r="P423" t="str">
            <v>Female</v>
          </cell>
          <cell r="Q423">
            <v>495</v>
          </cell>
          <cell r="R423">
            <v>52.9</v>
          </cell>
        </row>
        <row r="424">
          <cell r="L424" t="str">
            <v>2012All cancerFemaleNon-Maori</v>
          </cell>
          <cell r="M424">
            <v>2012</v>
          </cell>
          <cell r="N424" t="str">
            <v>All cancer</v>
          </cell>
          <cell r="O424" t="str">
            <v>Non-Maori</v>
          </cell>
          <cell r="P424" t="str">
            <v>Female</v>
          </cell>
          <cell r="Q424">
            <v>3675</v>
          </cell>
          <cell r="R424">
            <v>46.1</v>
          </cell>
        </row>
        <row r="425">
          <cell r="L425" t="str">
            <v>2012All deathsFemaleAllEth</v>
          </cell>
          <cell r="M425">
            <v>2012</v>
          </cell>
          <cell r="N425" t="str">
            <v>All deaths</v>
          </cell>
          <cell r="O425" t="str">
            <v>AllEth</v>
          </cell>
          <cell r="P425" t="str">
            <v>Female</v>
          </cell>
          <cell r="Q425">
            <v>15129</v>
          </cell>
          <cell r="R425">
            <v>50</v>
          </cell>
        </row>
        <row r="426">
          <cell r="L426" t="str">
            <v>2012All deathsFemaleMaori</v>
          </cell>
          <cell r="M426">
            <v>2012</v>
          </cell>
          <cell r="N426" t="str">
            <v>All deaths</v>
          </cell>
          <cell r="O426" t="str">
            <v>Maori</v>
          </cell>
          <cell r="P426" t="str">
            <v>Female</v>
          </cell>
          <cell r="Q426">
            <v>1421</v>
          </cell>
          <cell r="R426">
            <v>46.4</v>
          </cell>
        </row>
        <row r="427">
          <cell r="L427" t="str">
            <v>2012All deathsFemaleNon-Maori</v>
          </cell>
          <cell r="M427">
            <v>2012</v>
          </cell>
          <cell r="N427" t="str">
            <v>All deaths</v>
          </cell>
          <cell r="O427" t="str">
            <v>Non-Maori</v>
          </cell>
          <cell r="P427" t="str">
            <v>Female</v>
          </cell>
          <cell r="Q427">
            <v>13708</v>
          </cell>
          <cell r="R427">
            <v>50.4</v>
          </cell>
        </row>
        <row r="428">
          <cell r="L428" t="str">
            <v>2012AssaultFemaleAllEth</v>
          </cell>
          <cell r="M428">
            <v>2012</v>
          </cell>
          <cell r="N428" t="str">
            <v>Assault</v>
          </cell>
          <cell r="O428" t="str">
            <v>AllEth</v>
          </cell>
          <cell r="P428" t="str">
            <v>Female</v>
          </cell>
          <cell r="Q428">
            <v>25</v>
          </cell>
          <cell r="R428">
            <v>43.9</v>
          </cell>
        </row>
        <row r="429">
          <cell r="L429" t="str">
            <v>2012AssaultFemaleMaori</v>
          </cell>
          <cell r="M429">
            <v>2012</v>
          </cell>
          <cell r="N429" t="str">
            <v>Assault</v>
          </cell>
          <cell r="O429" t="str">
            <v>Maori</v>
          </cell>
          <cell r="P429" t="str">
            <v>Female</v>
          </cell>
          <cell r="Q429">
            <v>4</v>
          </cell>
          <cell r="R429">
            <v>23.5</v>
          </cell>
        </row>
        <row r="430">
          <cell r="L430" t="str">
            <v>2012AssaultFemaleNon-Maori</v>
          </cell>
          <cell r="M430">
            <v>2012</v>
          </cell>
          <cell r="N430" t="str">
            <v>Assault</v>
          </cell>
          <cell r="O430" t="str">
            <v>Non-Maori</v>
          </cell>
          <cell r="P430" t="str">
            <v>Female</v>
          </cell>
          <cell r="Q430">
            <v>21</v>
          </cell>
          <cell r="R430">
            <v>52.5</v>
          </cell>
        </row>
        <row r="431">
          <cell r="L431" t="str">
            <v>2012Cerebrovascular diseaseFemaleAllEth</v>
          </cell>
          <cell r="M431">
            <v>2012</v>
          </cell>
          <cell r="N431" t="str">
            <v>Cerebrovascular disease</v>
          </cell>
          <cell r="O431" t="str">
            <v>AllEth</v>
          </cell>
          <cell r="P431" t="str">
            <v>Female</v>
          </cell>
          <cell r="Q431">
            <v>1643</v>
          </cell>
          <cell r="R431">
            <v>62.9</v>
          </cell>
        </row>
        <row r="432">
          <cell r="L432" t="str">
            <v>2012Cerebrovascular diseaseFemaleMaori</v>
          </cell>
          <cell r="M432">
            <v>2012</v>
          </cell>
          <cell r="N432" t="str">
            <v>Cerebrovascular disease</v>
          </cell>
          <cell r="O432" t="str">
            <v>Maori</v>
          </cell>
          <cell r="P432" t="str">
            <v>Female</v>
          </cell>
          <cell r="Q432">
            <v>72</v>
          </cell>
          <cell r="R432">
            <v>55</v>
          </cell>
        </row>
        <row r="433">
          <cell r="L433" t="str">
            <v>2012Cerebrovascular diseaseFemaleNon-Maori</v>
          </cell>
          <cell r="M433">
            <v>2012</v>
          </cell>
          <cell r="N433" t="str">
            <v>Cerebrovascular disease</v>
          </cell>
          <cell r="O433" t="str">
            <v>Non-Maori</v>
          </cell>
          <cell r="P433" t="str">
            <v>Female</v>
          </cell>
          <cell r="Q433">
            <v>1571</v>
          </cell>
          <cell r="R433">
            <v>63.3</v>
          </cell>
        </row>
        <row r="434">
          <cell r="L434" t="str">
            <v>2012Cervical cancerFemaleAllEth</v>
          </cell>
          <cell r="M434">
            <v>2012</v>
          </cell>
          <cell r="N434" t="str">
            <v>Cervical cancer</v>
          </cell>
          <cell r="O434" t="str">
            <v>AllEth</v>
          </cell>
          <cell r="P434" t="str">
            <v>Female</v>
          </cell>
          <cell r="Q434">
            <v>56</v>
          </cell>
          <cell r="R434">
            <v>100</v>
          </cell>
        </row>
        <row r="435">
          <cell r="L435" t="str">
            <v>2012Cervical cancerFemaleMaori</v>
          </cell>
          <cell r="M435">
            <v>2012</v>
          </cell>
          <cell r="N435" t="str">
            <v>Cervical cancer</v>
          </cell>
          <cell r="O435" t="str">
            <v>Maori</v>
          </cell>
          <cell r="P435" t="str">
            <v>Female</v>
          </cell>
          <cell r="Q435">
            <v>11</v>
          </cell>
          <cell r="R435">
            <v>100</v>
          </cell>
        </row>
        <row r="436">
          <cell r="L436" t="str">
            <v>2012Cervical cancerFemaleNon-Maori</v>
          </cell>
          <cell r="M436">
            <v>2012</v>
          </cell>
          <cell r="N436" t="str">
            <v>Cervical cancer</v>
          </cell>
          <cell r="O436" t="str">
            <v>Non-Maori</v>
          </cell>
          <cell r="P436" t="str">
            <v>Female</v>
          </cell>
          <cell r="Q436">
            <v>45</v>
          </cell>
          <cell r="R436">
            <v>100</v>
          </cell>
        </row>
        <row r="437">
          <cell r="L437" t="str">
            <v>2012Chronic lower respiratory diseasesFemaleAllEth</v>
          </cell>
          <cell r="M437">
            <v>2012</v>
          </cell>
          <cell r="N437" t="str">
            <v>Chronic lower respiratory diseases</v>
          </cell>
          <cell r="O437" t="str">
            <v>AllEth</v>
          </cell>
          <cell r="P437" t="str">
            <v>Female</v>
          </cell>
          <cell r="Q437">
            <v>865</v>
          </cell>
          <cell r="R437">
            <v>50.4</v>
          </cell>
        </row>
        <row r="438">
          <cell r="L438" t="str">
            <v>2012Chronic lower respiratory diseasesFemaleMaori</v>
          </cell>
          <cell r="M438">
            <v>2012</v>
          </cell>
          <cell r="N438" t="str">
            <v>Chronic lower respiratory diseases</v>
          </cell>
          <cell r="O438" t="str">
            <v>Maori</v>
          </cell>
          <cell r="P438" t="str">
            <v>Female</v>
          </cell>
          <cell r="Q438">
            <v>123</v>
          </cell>
          <cell r="R438">
            <v>55.4</v>
          </cell>
        </row>
        <row r="439">
          <cell r="L439" t="str">
            <v>2012Chronic lower respiratory diseasesFemaleNon-Maori</v>
          </cell>
          <cell r="M439">
            <v>2012</v>
          </cell>
          <cell r="N439" t="str">
            <v>Chronic lower respiratory diseases</v>
          </cell>
          <cell r="O439" t="str">
            <v>Non-Maori</v>
          </cell>
          <cell r="P439" t="str">
            <v>Female</v>
          </cell>
          <cell r="Q439">
            <v>742</v>
          </cell>
          <cell r="R439">
            <v>49.7</v>
          </cell>
        </row>
        <row r="440">
          <cell r="L440" t="str">
            <v>2012Colon, rectum and rectosigmoid junction cancerFemaleAllEth</v>
          </cell>
          <cell r="M440">
            <v>2012</v>
          </cell>
          <cell r="N440" t="str">
            <v>Colon, rectum and rectosigmoid junction cancer</v>
          </cell>
          <cell r="O440" t="str">
            <v>AllEth</v>
          </cell>
          <cell r="P440" t="str">
            <v>Female</v>
          </cell>
          <cell r="Q440">
            <v>610</v>
          </cell>
          <cell r="R440">
            <v>48.3</v>
          </cell>
        </row>
        <row r="441">
          <cell r="L441" t="str">
            <v>2012Colon, rectum and rectosigmoid junction cancerFemaleMaori</v>
          </cell>
          <cell r="M441">
            <v>2012</v>
          </cell>
          <cell r="N441" t="str">
            <v>Colon, rectum and rectosigmoid junction cancer</v>
          </cell>
          <cell r="O441" t="str">
            <v>Maori</v>
          </cell>
          <cell r="P441" t="str">
            <v>Female</v>
          </cell>
          <cell r="Q441">
            <v>28</v>
          </cell>
          <cell r="R441">
            <v>45.9</v>
          </cell>
        </row>
        <row r="442">
          <cell r="L442" t="str">
            <v>2012Colon, rectum and rectosigmoid junction cancerFemaleNon-Maori</v>
          </cell>
          <cell r="M442">
            <v>2012</v>
          </cell>
          <cell r="N442" t="str">
            <v>Colon, rectum and rectosigmoid junction cancer</v>
          </cell>
          <cell r="O442" t="str">
            <v>Non-Maori</v>
          </cell>
          <cell r="P442" t="str">
            <v>Female</v>
          </cell>
          <cell r="Q442">
            <v>582</v>
          </cell>
          <cell r="R442">
            <v>48.5</v>
          </cell>
        </row>
        <row r="443">
          <cell r="L443" t="str">
            <v>2012Diabetes mellitusFemaleAllEth</v>
          </cell>
          <cell r="M443">
            <v>2012</v>
          </cell>
          <cell r="N443" t="str">
            <v>Diabetes mellitus</v>
          </cell>
          <cell r="O443" t="str">
            <v>AllEth</v>
          </cell>
          <cell r="P443" t="str">
            <v>Female</v>
          </cell>
          <cell r="Q443">
            <v>377</v>
          </cell>
          <cell r="R443">
            <v>46.7</v>
          </cell>
        </row>
        <row r="444">
          <cell r="L444" t="str">
            <v>2012Diabetes mellitusFemaleMaori</v>
          </cell>
          <cell r="M444">
            <v>2012</v>
          </cell>
          <cell r="N444" t="str">
            <v>Diabetes mellitus</v>
          </cell>
          <cell r="O444" t="str">
            <v>Maori</v>
          </cell>
          <cell r="P444" t="str">
            <v>Female</v>
          </cell>
          <cell r="Q444">
            <v>82</v>
          </cell>
          <cell r="R444">
            <v>44.3</v>
          </cell>
        </row>
        <row r="445">
          <cell r="L445" t="str">
            <v>2012Diabetes mellitusFemaleNon-Maori</v>
          </cell>
          <cell r="M445">
            <v>2012</v>
          </cell>
          <cell r="N445" t="str">
            <v>Diabetes mellitus</v>
          </cell>
          <cell r="O445" t="str">
            <v>Non-Maori</v>
          </cell>
          <cell r="P445" t="str">
            <v>Female</v>
          </cell>
          <cell r="Q445">
            <v>295</v>
          </cell>
          <cell r="R445">
            <v>47.4</v>
          </cell>
        </row>
        <row r="446">
          <cell r="L446" t="str">
            <v>2012Diseases of the circulatory systemFemaleAllEth</v>
          </cell>
          <cell r="M446">
            <v>2012</v>
          </cell>
          <cell r="N446" t="str">
            <v>Diseases of the circulatory system</v>
          </cell>
          <cell r="O446" t="str">
            <v>AllEth</v>
          </cell>
          <cell r="P446" t="str">
            <v>Female</v>
          </cell>
          <cell r="Q446">
            <v>5336</v>
          </cell>
          <cell r="R446">
            <v>51.5</v>
          </cell>
        </row>
        <row r="447">
          <cell r="L447" t="str">
            <v>2012Diseases of the circulatory systemFemaleMaori</v>
          </cell>
          <cell r="M447">
            <v>2012</v>
          </cell>
          <cell r="N447" t="str">
            <v>Diseases of the circulatory system</v>
          </cell>
          <cell r="O447" t="str">
            <v>Maori</v>
          </cell>
          <cell r="P447" t="str">
            <v>Female</v>
          </cell>
          <cell r="Q447">
            <v>383</v>
          </cell>
          <cell r="R447">
            <v>43.8</v>
          </cell>
        </row>
        <row r="448">
          <cell r="L448" t="str">
            <v>2012Diseases of the circulatory systemFemaleNon-Maori</v>
          </cell>
          <cell r="M448">
            <v>2012</v>
          </cell>
          <cell r="N448" t="str">
            <v>Diseases of the circulatory system</v>
          </cell>
          <cell r="O448" t="str">
            <v>Non-Maori</v>
          </cell>
          <cell r="P448" t="str">
            <v>Female</v>
          </cell>
          <cell r="Q448">
            <v>4953</v>
          </cell>
          <cell r="R448">
            <v>52.2</v>
          </cell>
        </row>
        <row r="449">
          <cell r="L449" t="str">
            <v>2012Diseases of the respiratory systemFemaleAllEth</v>
          </cell>
          <cell r="M449">
            <v>2012</v>
          </cell>
          <cell r="N449" t="str">
            <v>Diseases of the respiratory system</v>
          </cell>
          <cell r="O449" t="str">
            <v>AllEth</v>
          </cell>
          <cell r="P449" t="str">
            <v>Female</v>
          </cell>
          <cell r="Q449">
            <v>1452</v>
          </cell>
          <cell r="R449">
            <v>51.5</v>
          </cell>
        </row>
        <row r="450">
          <cell r="L450" t="str">
            <v>2012Diseases of the respiratory systemFemaleMaori</v>
          </cell>
          <cell r="M450">
            <v>2012</v>
          </cell>
          <cell r="N450" t="str">
            <v>Diseases of the respiratory system</v>
          </cell>
          <cell r="O450" t="str">
            <v>Maori</v>
          </cell>
          <cell r="P450" t="str">
            <v>Female</v>
          </cell>
          <cell r="Q450">
            <v>150</v>
          </cell>
          <cell r="R450">
            <v>54.3</v>
          </cell>
        </row>
        <row r="451">
          <cell r="L451" t="str">
            <v>2012Diseases of the respiratory systemFemaleNon-Maori</v>
          </cell>
          <cell r="M451">
            <v>2012</v>
          </cell>
          <cell r="N451" t="str">
            <v>Diseases of the respiratory system</v>
          </cell>
          <cell r="O451" t="str">
            <v>Non-Maori</v>
          </cell>
          <cell r="P451" t="str">
            <v>Female</v>
          </cell>
          <cell r="Q451">
            <v>1302</v>
          </cell>
          <cell r="R451">
            <v>51.2</v>
          </cell>
        </row>
        <row r="452">
          <cell r="L452" t="str">
            <v>2012External causes of morbidity and mortalityFemaleAllEth</v>
          </cell>
          <cell r="M452">
            <v>2012</v>
          </cell>
          <cell r="N452" t="str">
            <v>External causes of morbidity and mortality</v>
          </cell>
          <cell r="O452" t="str">
            <v>AllEth</v>
          </cell>
          <cell r="P452" t="str">
            <v>Female</v>
          </cell>
          <cell r="Q452">
            <v>700</v>
          </cell>
          <cell r="R452">
            <v>36.5</v>
          </cell>
        </row>
        <row r="453">
          <cell r="L453" t="str">
            <v>2012External causes of morbidity and mortalityFemaleMaori</v>
          </cell>
          <cell r="M453">
            <v>2012</v>
          </cell>
          <cell r="N453" t="str">
            <v>External causes of morbidity and mortality</v>
          </cell>
          <cell r="O453" t="str">
            <v>Maori</v>
          </cell>
          <cell r="P453" t="str">
            <v>Female</v>
          </cell>
          <cell r="Q453">
            <v>99</v>
          </cell>
          <cell r="R453">
            <v>28.9</v>
          </cell>
        </row>
        <row r="454">
          <cell r="L454" t="str">
            <v>2012External causes of morbidity and mortalityFemaleNon-Maori</v>
          </cell>
          <cell r="M454">
            <v>2012</v>
          </cell>
          <cell r="N454" t="str">
            <v>External causes of morbidity and mortality</v>
          </cell>
          <cell r="O454" t="str">
            <v>Non-Maori</v>
          </cell>
          <cell r="P454" t="str">
            <v>Female</v>
          </cell>
          <cell r="Q454">
            <v>601</v>
          </cell>
          <cell r="R454">
            <v>38.200000000000003</v>
          </cell>
        </row>
        <row r="455">
          <cell r="L455" t="str">
            <v>2012Female breast cancerFemaleAllEth</v>
          </cell>
          <cell r="M455">
            <v>2012</v>
          </cell>
          <cell r="N455" t="str">
            <v>Female breast cancer</v>
          </cell>
          <cell r="O455" t="str">
            <v>AllEth</v>
          </cell>
          <cell r="P455" t="str">
            <v>Female</v>
          </cell>
          <cell r="Q455">
            <v>617</v>
          </cell>
          <cell r="R455">
            <v>100</v>
          </cell>
        </row>
        <row r="456">
          <cell r="L456" t="str">
            <v>2012Female breast cancerFemaleMaori</v>
          </cell>
          <cell r="M456">
            <v>2012</v>
          </cell>
          <cell r="N456" t="str">
            <v>Female breast cancer</v>
          </cell>
          <cell r="O456" t="str">
            <v>Maori</v>
          </cell>
          <cell r="P456" t="str">
            <v>Female</v>
          </cell>
          <cell r="Q456">
            <v>73</v>
          </cell>
          <cell r="R456">
            <v>100</v>
          </cell>
        </row>
        <row r="457">
          <cell r="L457" t="str">
            <v>2012Female breast cancerFemaleNon-Maori</v>
          </cell>
          <cell r="M457">
            <v>2012</v>
          </cell>
          <cell r="N457" t="str">
            <v>Female breast cancer</v>
          </cell>
          <cell r="O457" t="str">
            <v>Non-Maori</v>
          </cell>
          <cell r="P457" t="str">
            <v>Female</v>
          </cell>
          <cell r="Q457">
            <v>544</v>
          </cell>
          <cell r="R457">
            <v>100</v>
          </cell>
        </row>
        <row r="458">
          <cell r="L458" t="str">
            <v>2012Influenza and pneumoniaFemaleAllEth</v>
          </cell>
          <cell r="M458">
            <v>2012</v>
          </cell>
          <cell r="N458" t="str">
            <v>Influenza and pneumonia</v>
          </cell>
          <cell r="O458" t="str">
            <v>AllEth</v>
          </cell>
          <cell r="P458" t="str">
            <v>Female</v>
          </cell>
          <cell r="Q458">
            <v>419</v>
          </cell>
          <cell r="R458">
            <v>58.2</v>
          </cell>
        </row>
        <row r="459">
          <cell r="L459" t="str">
            <v>2012Influenza and pneumoniaFemaleMaori</v>
          </cell>
          <cell r="M459">
            <v>2012</v>
          </cell>
          <cell r="N459" t="str">
            <v>Influenza and pneumonia</v>
          </cell>
          <cell r="O459" t="str">
            <v>Maori</v>
          </cell>
          <cell r="P459" t="str">
            <v>Female</v>
          </cell>
          <cell r="Q459">
            <v>21</v>
          </cell>
          <cell r="R459">
            <v>48.8</v>
          </cell>
        </row>
        <row r="460">
          <cell r="L460" t="str">
            <v>2012Influenza and pneumoniaFemaleNon-Maori</v>
          </cell>
          <cell r="M460">
            <v>2012</v>
          </cell>
          <cell r="N460" t="str">
            <v>Influenza and pneumonia</v>
          </cell>
          <cell r="O460" t="str">
            <v>Non-Maori</v>
          </cell>
          <cell r="P460" t="str">
            <v>Female</v>
          </cell>
          <cell r="Q460">
            <v>398</v>
          </cell>
          <cell r="R460">
            <v>58.8</v>
          </cell>
        </row>
        <row r="461">
          <cell r="L461" t="str">
            <v>2012Intentional self-harmFemaleAllEth</v>
          </cell>
          <cell r="M461">
            <v>2012</v>
          </cell>
          <cell r="N461" t="str">
            <v>Intentional self-harm</v>
          </cell>
          <cell r="O461" t="str">
            <v>AllEth</v>
          </cell>
          <cell r="P461" t="str">
            <v>Female</v>
          </cell>
          <cell r="Q461">
            <v>145</v>
          </cell>
          <cell r="R461">
            <v>26.4</v>
          </cell>
        </row>
        <row r="462">
          <cell r="L462" t="str">
            <v>2012Intentional self-harmFemaleMaori</v>
          </cell>
          <cell r="M462">
            <v>2012</v>
          </cell>
          <cell r="N462" t="str">
            <v>Intentional self-harm</v>
          </cell>
          <cell r="O462" t="str">
            <v>Maori</v>
          </cell>
          <cell r="P462" t="str">
            <v>Female</v>
          </cell>
          <cell r="Q462">
            <v>37</v>
          </cell>
          <cell r="R462">
            <v>31.1</v>
          </cell>
        </row>
        <row r="463">
          <cell r="L463" t="str">
            <v>2012Intentional self-harmFemaleNon-Maori</v>
          </cell>
          <cell r="M463">
            <v>2012</v>
          </cell>
          <cell r="N463" t="str">
            <v>Intentional self-harm</v>
          </cell>
          <cell r="O463" t="str">
            <v>Non-Maori</v>
          </cell>
          <cell r="P463" t="str">
            <v>Female</v>
          </cell>
          <cell r="Q463">
            <v>108</v>
          </cell>
          <cell r="R463">
            <v>25.1</v>
          </cell>
        </row>
        <row r="464">
          <cell r="L464" t="str">
            <v>2012Ischaemic heart diseaseFemaleAllEth</v>
          </cell>
          <cell r="M464">
            <v>2012</v>
          </cell>
          <cell r="N464" t="str">
            <v>Ischaemic heart disease</v>
          </cell>
          <cell r="O464" t="str">
            <v>AllEth</v>
          </cell>
          <cell r="P464" t="str">
            <v>Female</v>
          </cell>
          <cell r="Q464">
            <v>2387</v>
          </cell>
          <cell r="R464">
            <v>44.7</v>
          </cell>
        </row>
        <row r="465">
          <cell r="L465" t="str">
            <v>2012Ischaemic heart diseaseFemaleMaori</v>
          </cell>
          <cell r="M465">
            <v>2012</v>
          </cell>
          <cell r="N465" t="str">
            <v>Ischaemic heart disease</v>
          </cell>
          <cell r="O465" t="str">
            <v>Maori</v>
          </cell>
          <cell r="P465" t="str">
            <v>Female</v>
          </cell>
          <cell r="Q465">
            <v>178</v>
          </cell>
          <cell r="R465">
            <v>38.200000000000003</v>
          </cell>
        </row>
        <row r="466">
          <cell r="L466" t="str">
            <v>2012Ischaemic heart diseaseFemaleNon-Maori</v>
          </cell>
          <cell r="M466">
            <v>2012</v>
          </cell>
          <cell r="N466" t="str">
            <v>Ischaemic heart disease</v>
          </cell>
          <cell r="O466" t="str">
            <v>Non-Maori</v>
          </cell>
          <cell r="P466" t="str">
            <v>Female</v>
          </cell>
          <cell r="Q466">
            <v>2209</v>
          </cell>
          <cell r="R466">
            <v>45.3</v>
          </cell>
        </row>
        <row r="467">
          <cell r="L467" t="str">
            <v>2012Lung cancerFemaleAllEth</v>
          </cell>
          <cell r="M467">
            <v>2012</v>
          </cell>
          <cell r="N467" t="str">
            <v>Lung cancer</v>
          </cell>
          <cell r="O467" t="str">
            <v>AllEth</v>
          </cell>
          <cell r="P467" t="str">
            <v>Female</v>
          </cell>
          <cell r="Q467">
            <v>737</v>
          </cell>
          <cell r="R467">
            <v>45.3</v>
          </cell>
        </row>
        <row r="468">
          <cell r="L468" t="str">
            <v>2012Lung cancerFemaleMaori</v>
          </cell>
          <cell r="M468">
            <v>2012</v>
          </cell>
          <cell r="N468" t="str">
            <v>Lung cancer</v>
          </cell>
          <cell r="O468" t="str">
            <v>Maori</v>
          </cell>
          <cell r="P468" t="str">
            <v>Female</v>
          </cell>
          <cell r="Q468">
            <v>168</v>
          </cell>
          <cell r="R468">
            <v>54.5</v>
          </cell>
        </row>
        <row r="469">
          <cell r="L469" t="str">
            <v>2012Lung cancerFemaleNon-Maori</v>
          </cell>
          <cell r="M469">
            <v>2012</v>
          </cell>
          <cell r="N469" t="str">
            <v>Lung cancer</v>
          </cell>
          <cell r="O469" t="str">
            <v>Non-Maori</v>
          </cell>
          <cell r="P469" t="str">
            <v>Female</v>
          </cell>
          <cell r="Q469">
            <v>569</v>
          </cell>
          <cell r="R469">
            <v>43.1</v>
          </cell>
        </row>
        <row r="470">
          <cell r="L470" t="str">
            <v>2012Melanoma of the skinFemaleAllEth</v>
          </cell>
          <cell r="M470">
            <v>2012</v>
          </cell>
          <cell r="N470" t="str">
            <v>Melanoma of the skin</v>
          </cell>
          <cell r="O470" t="str">
            <v>AllEth</v>
          </cell>
          <cell r="P470" t="str">
            <v>Female</v>
          </cell>
          <cell r="Q470">
            <v>132</v>
          </cell>
          <cell r="R470">
            <v>37.299999999999997</v>
          </cell>
        </row>
        <row r="471">
          <cell r="L471" t="str">
            <v>2012Melanoma of the skinFemaleMaori</v>
          </cell>
          <cell r="M471">
            <v>2012</v>
          </cell>
          <cell r="N471" t="str">
            <v>Melanoma of the skin</v>
          </cell>
          <cell r="O471" t="str">
            <v>Maori</v>
          </cell>
          <cell r="P471" t="str">
            <v>Female</v>
          </cell>
          <cell r="Q471">
            <v>2</v>
          </cell>
          <cell r="R471">
            <v>66.7</v>
          </cell>
        </row>
        <row r="472">
          <cell r="L472" t="str">
            <v>2012Melanoma of the skinFemaleNon-Maori</v>
          </cell>
          <cell r="M472">
            <v>2012</v>
          </cell>
          <cell r="N472" t="str">
            <v>Melanoma of the skin</v>
          </cell>
          <cell r="O472" t="str">
            <v>Non-Maori</v>
          </cell>
          <cell r="P472" t="str">
            <v>Female</v>
          </cell>
          <cell r="Q472">
            <v>130</v>
          </cell>
          <cell r="R472">
            <v>37</v>
          </cell>
        </row>
        <row r="473">
          <cell r="L473" t="str">
            <v>2012Motor vehicle accidentsFemaleAllEth</v>
          </cell>
          <cell r="M473">
            <v>2012</v>
          </cell>
          <cell r="N473" t="str">
            <v>Motor vehicle accidents</v>
          </cell>
          <cell r="O473" t="str">
            <v>AllEth</v>
          </cell>
          <cell r="P473" t="str">
            <v>Female</v>
          </cell>
          <cell r="Q473">
            <v>92</v>
          </cell>
          <cell r="R473">
            <v>26.5</v>
          </cell>
        </row>
        <row r="474">
          <cell r="L474" t="str">
            <v>2012Motor vehicle accidentsFemaleMaori</v>
          </cell>
          <cell r="M474">
            <v>2012</v>
          </cell>
          <cell r="N474" t="str">
            <v>Motor vehicle accidents</v>
          </cell>
          <cell r="O474" t="str">
            <v>Maori</v>
          </cell>
          <cell r="P474" t="str">
            <v>Female</v>
          </cell>
          <cell r="Q474">
            <v>20</v>
          </cell>
          <cell r="R474">
            <v>22.7</v>
          </cell>
        </row>
        <row r="475">
          <cell r="L475" t="str">
            <v>2012Motor vehicle accidentsFemaleNon-Maori</v>
          </cell>
          <cell r="M475">
            <v>2012</v>
          </cell>
          <cell r="N475" t="str">
            <v>Motor vehicle accidents</v>
          </cell>
          <cell r="O475" t="str">
            <v>Non-Maori</v>
          </cell>
          <cell r="P475" t="str">
            <v>Female</v>
          </cell>
          <cell r="Q475">
            <v>72</v>
          </cell>
          <cell r="R475">
            <v>27.8</v>
          </cell>
        </row>
        <row r="476">
          <cell r="L476" t="str">
            <v>2012Other forms of heart diseaseFemaleAllEth</v>
          </cell>
          <cell r="M476">
            <v>2012</v>
          </cell>
          <cell r="N476" t="str">
            <v>Other forms of heart disease</v>
          </cell>
          <cell r="O476" t="str">
            <v>AllEth</v>
          </cell>
          <cell r="P476" t="str">
            <v>Female</v>
          </cell>
          <cell r="Q476">
            <v>758</v>
          </cell>
          <cell r="R476">
            <v>54.8</v>
          </cell>
        </row>
        <row r="477">
          <cell r="L477" t="str">
            <v>2012Other forms of heart diseaseFemaleMaori</v>
          </cell>
          <cell r="M477">
            <v>2012</v>
          </cell>
          <cell r="N477" t="str">
            <v>Other forms of heart disease</v>
          </cell>
          <cell r="O477" t="str">
            <v>Maori</v>
          </cell>
          <cell r="P477" t="str">
            <v>Female</v>
          </cell>
          <cell r="Q477">
            <v>65</v>
          </cell>
          <cell r="R477">
            <v>42.2</v>
          </cell>
        </row>
        <row r="478">
          <cell r="L478" t="str">
            <v>2012Other forms of heart diseaseFemaleNon-Maori</v>
          </cell>
          <cell r="M478">
            <v>2012</v>
          </cell>
          <cell r="N478" t="str">
            <v>Other forms of heart disease</v>
          </cell>
          <cell r="O478" t="str">
            <v>Non-Maori</v>
          </cell>
          <cell r="P478" t="str">
            <v>Female</v>
          </cell>
          <cell r="Q478">
            <v>693</v>
          </cell>
          <cell r="R478">
            <v>56.3</v>
          </cell>
        </row>
        <row r="479">
          <cell r="L479" t="str">
            <v>2012Prostate cancerFemaleAllEth</v>
          </cell>
          <cell r="M479">
            <v>2012</v>
          </cell>
          <cell r="N479" t="str">
            <v>Prostate cancer</v>
          </cell>
          <cell r="O479" t="str">
            <v>AllEth</v>
          </cell>
          <cell r="P479" t="str">
            <v>Female</v>
          </cell>
        </row>
        <row r="480">
          <cell r="L480" t="str">
            <v>2012Prostate cancerFemaleMaori</v>
          </cell>
          <cell r="M480">
            <v>2012</v>
          </cell>
          <cell r="N480" t="str">
            <v>Prostate cancer</v>
          </cell>
          <cell r="O480" t="str">
            <v>Maori</v>
          </cell>
          <cell r="P480" t="str">
            <v>Female</v>
          </cell>
        </row>
        <row r="481">
          <cell r="L481" t="str">
            <v>2012Prostate cancerFemaleNon-Maori</v>
          </cell>
          <cell r="M481">
            <v>2012</v>
          </cell>
          <cell r="N481" t="str">
            <v>Prostate cancer</v>
          </cell>
          <cell r="O481" t="str">
            <v>Non-Maori</v>
          </cell>
          <cell r="P481" t="str">
            <v>Female</v>
          </cell>
        </row>
        <row r="482">
          <cell r="L482" t="str">
            <v>2013All cancerFemaleAllEth</v>
          </cell>
          <cell r="M482">
            <v>2013</v>
          </cell>
          <cell r="N482" t="str">
            <v>All cancer</v>
          </cell>
          <cell r="O482" t="str">
            <v>AllEth</v>
          </cell>
          <cell r="P482" t="str">
            <v>Female</v>
          </cell>
          <cell r="Q482">
            <v>4242</v>
          </cell>
          <cell r="R482">
            <v>46.8</v>
          </cell>
        </row>
        <row r="483">
          <cell r="L483" t="str">
            <v>2013All cancerFemaleMaori</v>
          </cell>
          <cell r="M483">
            <v>2013</v>
          </cell>
          <cell r="N483" t="str">
            <v>All cancer</v>
          </cell>
          <cell r="O483" t="str">
            <v>Maori</v>
          </cell>
          <cell r="P483" t="str">
            <v>Female</v>
          </cell>
          <cell r="Q483">
            <v>530</v>
          </cell>
          <cell r="R483">
            <v>53.6</v>
          </cell>
        </row>
        <row r="484">
          <cell r="L484" t="str">
            <v>2013All cancerFemaleNon-Maori</v>
          </cell>
          <cell r="M484">
            <v>2013</v>
          </cell>
          <cell r="N484" t="str">
            <v>All cancer</v>
          </cell>
          <cell r="O484" t="str">
            <v>Non-Maori</v>
          </cell>
          <cell r="P484" t="str">
            <v>Female</v>
          </cell>
          <cell r="Q484">
            <v>3712</v>
          </cell>
          <cell r="R484">
            <v>46</v>
          </cell>
        </row>
        <row r="485">
          <cell r="L485" t="str">
            <v>2013All deathsFemaleAllEth</v>
          </cell>
          <cell r="M485">
            <v>2013</v>
          </cell>
          <cell r="N485" t="str">
            <v>All deaths</v>
          </cell>
          <cell r="O485" t="str">
            <v>AllEth</v>
          </cell>
          <cell r="P485" t="str">
            <v>Female</v>
          </cell>
          <cell r="Q485">
            <v>14640</v>
          </cell>
          <cell r="R485">
            <v>49.4</v>
          </cell>
        </row>
        <row r="486">
          <cell r="L486" t="str">
            <v>2013All deathsFemaleMaori</v>
          </cell>
          <cell r="M486">
            <v>2013</v>
          </cell>
          <cell r="N486" t="str">
            <v>All deaths</v>
          </cell>
          <cell r="O486" t="str">
            <v>Maori</v>
          </cell>
          <cell r="P486" t="str">
            <v>Female</v>
          </cell>
          <cell r="Q486">
            <v>1480</v>
          </cell>
          <cell r="R486">
            <v>47.4</v>
          </cell>
        </row>
        <row r="487">
          <cell r="L487" t="str">
            <v>2013All deathsFemaleNon-Maori</v>
          </cell>
          <cell r="M487">
            <v>2013</v>
          </cell>
          <cell r="N487" t="str">
            <v>All deaths</v>
          </cell>
          <cell r="O487" t="str">
            <v>Non-Maori</v>
          </cell>
          <cell r="P487" t="str">
            <v>Female</v>
          </cell>
          <cell r="Q487">
            <v>13160</v>
          </cell>
          <cell r="R487">
            <v>49.6</v>
          </cell>
        </row>
        <row r="488">
          <cell r="L488" t="str">
            <v>2013AssaultFemaleAllEth</v>
          </cell>
          <cell r="M488">
            <v>2013</v>
          </cell>
          <cell r="N488" t="str">
            <v>Assault</v>
          </cell>
          <cell r="O488" t="str">
            <v>AllEth</v>
          </cell>
          <cell r="P488" t="str">
            <v>Female</v>
          </cell>
          <cell r="Q488">
            <v>14</v>
          </cell>
          <cell r="R488">
            <v>25.9</v>
          </cell>
        </row>
        <row r="489">
          <cell r="L489" t="str">
            <v>2013AssaultFemaleMaori</v>
          </cell>
          <cell r="M489">
            <v>2013</v>
          </cell>
          <cell r="N489" t="str">
            <v>Assault</v>
          </cell>
          <cell r="O489" t="str">
            <v>Maori</v>
          </cell>
          <cell r="P489" t="str">
            <v>Female</v>
          </cell>
          <cell r="Q489">
            <v>8</v>
          </cell>
          <cell r="R489">
            <v>30.8</v>
          </cell>
        </row>
        <row r="490">
          <cell r="L490" t="str">
            <v>2013AssaultFemaleNon-Maori</v>
          </cell>
          <cell r="M490">
            <v>2013</v>
          </cell>
          <cell r="N490" t="str">
            <v>Assault</v>
          </cell>
          <cell r="O490" t="str">
            <v>Non-Maori</v>
          </cell>
          <cell r="P490" t="str">
            <v>Female</v>
          </cell>
          <cell r="Q490">
            <v>6</v>
          </cell>
          <cell r="R490">
            <v>21.4</v>
          </cell>
        </row>
        <row r="491">
          <cell r="L491" t="str">
            <v>2013Cerebrovascular diseaseFemaleAllEth</v>
          </cell>
          <cell r="M491">
            <v>2013</v>
          </cell>
          <cell r="N491" t="str">
            <v>Cerebrovascular disease</v>
          </cell>
          <cell r="O491" t="str">
            <v>AllEth</v>
          </cell>
          <cell r="P491" t="str">
            <v>Female</v>
          </cell>
          <cell r="Q491">
            <v>1378</v>
          </cell>
          <cell r="R491">
            <v>59.5</v>
          </cell>
        </row>
        <row r="492">
          <cell r="L492" t="str">
            <v>2013Cerebrovascular diseaseFemaleMaori</v>
          </cell>
          <cell r="M492">
            <v>2013</v>
          </cell>
          <cell r="N492" t="str">
            <v>Cerebrovascular disease</v>
          </cell>
          <cell r="O492" t="str">
            <v>Maori</v>
          </cell>
          <cell r="P492" t="str">
            <v>Female</v>
          </cell>
          <cell r="Q492">
            <v>91</v>
          </cell>
          <cell r="R492">
            <v>54.8</v>
          </cell>
        </row>
        <row r="493">
          <cell r="L493" t="str">
            <v>2013Cerebrovascular diseaseFemaleNon-Maori</v>
          </cell>
          <cell r="M493">
            <v>2013</v>
          </cell>
          <cell r="N493" t="str">
            <v>Cerebrovascular disease</v>
          </cell>
          <cell r="O493" t="str">
            <v>Non-Maori</v>
          </cell>
          <cell r="P493" t="str">
            <v>Female</v>
          </cell>
          <cell r="Q493">
            <v>1287</v>
          </cell>
          <cell r="R493">
            <v>59.9</v>
          </cell>
        </row>
        <row r="494">
          <cell r="L494" t="str">
            <v>2013Cervical cancerFemaleAllEth</v>
          </cell>
          <cell r="M494">
            <v>2013</v>
          </cell>
          <cell r="N494" t="str">
            <v>Cervical cancer</v>
          </cell>
          <cell r="O494" t="str">
            <v>AllEth</v>
          </cell>
          <cell r="P494" t="str">
            <v>Female</v>
          </cell>
          <cell r="Q494">
            <v>54</v>
          </cell>
          <cell r="R494">
            <v>100</v>
          </cell>
        </row>
        <row r="495">
          <cell r="L495" t="str">
            <v>2013Cervical cancerFemaleMaori</v>
          </cell>
          <cell r="M495">
            <v>2013</v>
          </cell>
          <cell r="N495" t="str">
            <v>Cervical cancer</v>
          </cell>
          <cell r="O495" t="str">
            <v>Maori</v>
          </cell>
          <cell r="P495" t="str">
            <v>Female</v>
          </cell>
          <cell r="Q495">
            <v>12</v>
          </cell>
          <cell r="R495">
            <v>100</v>
          </cell>
        </row>
        <row r="496">
          <cell r="L496" t="str">
            <v>2013Cervical cancerFemaleNon-Maori</v>
          </cell>
          <cell r="M496">
            <v>2013</v>
          </cell>
          <cell r="N496" t="str">
            <v>Cervical cancer</v>
          </cell>
          <cell r="O496" t="str">
            <v>Non-Maori</v>
          </cell>
          <cell r="P496" t="str">
            <v>Female</v>
          </cell>
          <cell r="Q496">
            <v>42</v>
          </cell>
          <cell r="R496">
            <v>100</v>
          </cell>
        </row>
        <row r="497">
          <cell r="L497" t="str">
            <v>2013Chronic lower respiratory diseasesFemaleAllEth</v>
          </cell>
          <cell r="M497">
            <v>2013</v>
          </cell>
          <cell r="N497" t="str">
            <v>Chronic lower respiratory diseases</v>
          </cell>
          <cell r="O497" t="str">
            <v>AllEth</v>
          </cell>
          <cell r="P497" t="str">
            <v>Female</v>
          </cell>
          <cell r="Q497">
            <v>822</v>
          </cell>
          <cell r="R497">
            <v>48.9</v>
          </cell>
        </row>
        <row r="498">
          <cell r="L498" t="str">
            <v>2013Chronic lower respiratory diseasesFemaleMaori</v>
          </cell>
          <cell r="M498">
            <v>2013</v>
          </cell>
          <cell r="N498" t="str">
            <v>Chronic lower respiratory diseases</v>
          </cell>
          <cell r="O498" t="str">
            <v>Maori</v>
          </cell>
          <cell r="P498" t="str">
            <v>Female</v>
          </cell>
          <cell r="Q498">
            <v>122</v>
          </cell>
          <cell r="R498">
            <v>58.7</v>
          </cell>
        </row>
        <row r="499">
          <cell r="L499" t="str">
            <v>2013Chronic lower respiratory diseasesFemaleNon-Maori</v>
          </cell>
          <cell r="M499">
            <v>2013</v>
          </cell>
          <cell r="N499" t="str">
            <v>Chronic lower respiratory diseases</v>
          </cell>
          <cell r="O499" t="str">
            <v>Non-Maori</v>
          </cell>
          <cell r="P499" t="str">
            <v>Female</v>
          </cell>
          <cell r="Q499">
            <v>700</v>
          </cell>
          <cell r="R499">
            <v>47.5</v>
          </cell>
        </row>
        <row r="500">
          <cell r="L500" t="str">
            <v>2013Colon, rectum and rectosigmoid junction cancerFemaleAllEth</v>
          </cell>
          <cell r="M500">
            <v>2013</v>
          </cell>
          <cell r="N500" t="str">
            <v>Colon, rectum and rectosigmoid junction cancer</v>
          </cell>
          <cell r="O500" t="str">
            <v>AllEth</v>
          </cell>
          <cell r="P500" t="str">
            <v>Female</v>
          </cell>
          <cell r="Q500">
            <v>579</v>
          </cell>
          <cell r="R500">
            <v>47.3</v>
          </cell>
        </row>
        <row r="501">
          <cell r="L501" t="str">
            <v>2013Colon, rectum and rectosigmoid junction cancerFemaleMaori</v>
          </cell>
          <cell r="M501">
            <v>2013</v>
          </cell>
          <cell r="N501" t="str">
            <v>Colon, rectum and rectosigmoid junction cancer</v>
          </cell>
          <cell r="O501" t="str">
            <v>Maori</v>
          </cell>
          <cell r="P501" t="str">
            <v>Female</v>
          </cell>
          <cell r="Q501">
            <v>32</v>
          </cell>
          <cell r="R501">
            <v>46.4</v>
          </cell>
        </row>
        <row r="502">
          <cell r="L502" t="str">
            <v>2013Colon, rectum and rectosigmoid junction cancerFemaleNon-Maori</v>
          </cell>
          <cell r="M502">
            <v>2013</v>
          </cell>
          <cell r="N502" t="str">
            <v>Colon, rectum and rectosigmoid junction cancer</v>
          </cell>
          <cell r="O502" t="str">
            <v>Non-Maori</v>
          </cell>
          <cell r="P502" t="str">
            <v>Female</v>
          </cell>
          <cell r="Q502">
            <v>547</v>
          </cell>
          <cell r="R502">
            <v>47.4</v>
          </cell>
        </row>
        <row r="503">
          <cell r="L503" t="str">
            <v>2013Diabetes mellitusFemaleAllEth</v>
          </cell>
          <cell r="M503">
            <v>2013</v>
          </cell>
          <cell r="N503" t="str">
            <v>Diabetes mellitus</v>
          </cell>
          <cell r="O503" t="str">
            <v>AllEth</v>
          </cell>
          <cell r="P503" t="str">
            <v>Female</v>
          </cell>
          <cell r="Q503">
            <v>356</v>
          </cell>
          <cell r="R503">
            <v>44.9</v>
          </cell>
        </row>
        <row r="504">
          <cell r="L504" t="str">
            <v>2013Diabetes mellitusFemaleMaori</v>
          </cell>
          <cell r="M504">
            <v>2013</v>
          </cell>
          <cell r="N504" t="str">
            <v>Diabetes mellitus</v>
          </cell>
          <cell r="O504" t="str">
            <v>Maori</v>
          </cell>
          <cell r="P504" t="str">
            <v>Female</v>
          </cell>
          <cell r="Q504">
            <v>74</v>
          </cell>
          <cell r="R504">
            <v>43.8</v>
          </cell>
        </row>
        <row r="505">
          <cell r="L505" t="str">
            <v>2013Diabetes mellitusFemaleNon-Maori</v>
          </cell>
          <cell r="M505">
            <v>2013</v>
          </cell>
          <cell r="N505" t="str">
            <v>Diabetes mellitus</v>
          </cell>
          <cell r="O505" t="str">
            <v>Non-Maori</v>
          </cell>
          <cell r="P505" t="str">
            <v>Female</v>
          </cell>
          <cell r="Q505">
            <v>282</v>
          </cell>
          <cell r="R505">
            <v>45.2</v>
          </cell>
        </row>
        <row r="506">
          <cell r="L506" t="str">
            <v>2013Diseases of the circulatory systemFemaleAllEth</v>
          </cell>
          <cell r="M506">
            <v>2013</v>
          </cell>
          <cell r="N506" t="str">
            <v>Diseases of the circulatory system</v>
          </cell>
          <cell r="O506" t="str">
            <v>AllEth</v>
          </cell>
          <cell r="P506" t="str">
            <v>Female</v>
          </cell>
          <cell r="Q506">
            <v>4891</v>
          </cell>
          <cell r="R506">
            <v>50.1</v>
          </cell>
        </row>
        <row r="507">
          <cell r="L507" t="str">
            <v>2013Diseases of the circulatory systemFemaleMaori</v>
          </cell>
          <cell r="M507">
            <v>2013</v>
          </cell>
          <cell r="N507" t="str">
            <v>Diseases of the circulatory system</v>
          </cell>
          <cell r="O507" t="str">
            <v>Maori</v>
          </cell>
          <cell r="P507" t="str">
            <v>Female</v>
          </cell>
          <cell r="Q507">
            <v>423</v>
          </cell>
          <cell r="R507">
            <v>44.1</v>
          </cell>
        </row>
        <row r="508">
          <cell r="L508" t="str">
            <v>2013Diseases of the circulatory systemFemaleNon-Maori</v>
          </cell>
          <cell r="M508">
            <v>2013</v>
          </cell>
          <cell r="N508" t="str">
            <v>Diseases of the circulatory system</v>
          </cell>
          <cell r="O508" t="str">
            <v>Non-Maori</v>
          </cell>
          <cell r="P508" t="str">
            <v>Female</v>
          </cell>
          <cell r="Q508">
            <v>4468</v>
          </cell>
          <cell r="R508">
            <v>50.7</v>
          </cell>
        </row>
        <row r="509">
          <cell r="L509" t="str">
            <v>2013Diseases of the respiratory systemFemaleAllEth</v>
          </cell>
          <cell r="M509">
            <v>2013</v>
          </cell>
          <cell r="N509" t="str">
            <v>Diseases of the respiratory system</v>
          </cell>
          <cell r="O509" t="str">
            <v>AllEth</v>
          </cell>
          <cell r="P509" t="str">
            <v>Female</v>
          </cell>
          <cell r="Q509">
            <v>1384</v>
          </cell>
          <cell r="R509">
            <v>51</v>
          </cell>
        </row>
        <row r="510">
          <cell r="L510" t="str">
            <v>2013Diseases of the respiratory systemFemaleMaori</v>
          </cell>
          <cell r="M510">
            <v>2013</v>
          </cell>
          <cell r="N510" t="str">
            <v>Diseases of the respiratory system</v>
          </cell>
          <cell r="O510" t="str">
            <v>Maori</v>
          </cell>
          <cell r="P510" t="str">
            <v>Female</v>
          </cell>
          <cell r="Q510">
            <v>154</v>
          </cell>
          <cell r="R510">
            <v>59.7</v>
          </cell>
        </row>
        <row r="511">
          <cell r="L511" t="str">
            <v>2013Diseases of the respiratory systemFemaleNon-Maori</v>
          </cell>
          <cell r="M511">
            <v>2013</v>
          </cell>
          <cell r="N511" t="str">
            <v>Diseases of the respiratory system</v>
          </cell>
          <cell r="O511" t="str">
            <v>Non-Maori</v>
          </cell>
          <cell r="P511" t="str">
            <v>Female</v>
          </cell>
          <cell r="Q511">
            <v>1230</v>
          </cell>
          <cell r="R511">
            <v>50</v>
          </cell>
        </row>
        <row r="512">
          <cell r="L512" t="str">
            <v>2013External causes of morbidity and mortalityFemaleAllEth</v>
          </cell>
          <cell r="M512">
            <v>2013</v>
          </cell>
          <cell r="N512" t="str">
            <v>External causes of morbidity and mortality</v>
          </cell>
          <cell r="O512" t="str">
            <v>AllEth</v>
          </cell>
          <cell r="P512" t="str">
            <v>Female</v>
          </cell>
          <cell r="Q512">
            <v>643</v>
          </cell>
          <cell r="R512">
            <v>36.200000000000003</v>
          </cell>
        </row>
        <row r="513">
          <cell r="L513" t="str">
            <v>2013External causes of morbidity and mortalityFemaleMaori</v>
          </cell>
          <cell r="M513">
            <v>2013</v>
          </cell>
          <cell r="N513" t="str">
            <v>External causes of morbidity and mortality</v>
          </cell>
          <cell r="O513" t="str">
            <v>Maori</v>
          </cell>
          <cell r="P513" t="str">
            <v>Female</v>
          </cell>
          <cell r="Q513">
            <v>98</v>
          </cell>
          <cell r="R513">
            <v>31.9</v>
          </cell>
        </row>
        <row r="514">
          <cell r="L514" t="str">
            <v>2013External causes of morbidity and mortalityFemaleNon-Maori</v>
          </cell>
          <cell r="M514">
            <v>2013</v>
          </cell>
          <cell r="N514" t="str">
            <v>External causes of morbidity and mortality</v>
          </cell>
          <cell r="O514" t="str">
            <v>Non-Maori</v>
          </cell>
          <cell r="P514" t="str">
            <v>Female</v>
          </cell>
          <cell r="Q514">
            <v>545</v>
          </cell>
          <cell r="R514">
            <v>37.200000000000003</v>
          </cell>
        </row>
        <row r="515">
          <cell r="L515" t="str">
            <v>2013Female breast cancerFemaleAllEth</v>
          </cell>
          <cell r="M515">
            <v>2013</v>
          </cell>
          <cell r="N515" t="str">
            <v>Female breast cancer</v>
          </cell>
          <cell r="O515" t="str">
            <v>AllEth</v>
          </cell>
          <cell r="P515" t="str">
            <v>Female</v>
          </cell>
          <cell r="Q515">
            <v>633</v>
          </cell>
          <cell r="R515">
            <v>100</v>
          </cell>
        </row>
        <row r="516">
          <cell r="L516" t="str">
            <v>2013Female breast cancerFemaleMaori</v>
          </cell>
          <cell r="M516">
            <v>2013</v>
          </cell>
          <cell r="N516" t="str">
            <v>Female breast cancer</v>
          </cell>
          <cell r="O516" t="str">
            <v>Maori</v>
          </cell>
          <cell r="P516" t="str">
            <v>Female</v>
          </cell>
          <cell r="Q516">
            <v>93</v>
          </cell>
          <cell r="R516">
            <v>100</v>
          </cell>
        </row>
        <row r="517">
          <cell r="L517" t="str">
            <v>2013Female breast cancerFemaleNon-Maori</v>
          </cell>
          <cell r="M517">
            <v>2013</v>
          </cell>
          <cell r="N517" t="str">
            <v>Female breast cancer</v>
          </cell>
          <cell r="O517" t="str">
            <v>Non-Maori</v>
          </cell>
          <cell r="P517" t="str">
            <v>Female</v>
          </cell>
          <cell r="Q517">
            <v>540</v>
          </cell>
          <cell r="R517">
            <v>100</v>
          </cell>
        </row>
        <row r="518">
          <cell r="L518" t="str">
            <v>2013Influenza and pneumoniaFemaleAllEth</v>
          </cell>
          <cell r="M518">
            <v>2013</v>
          </cell>
          <cell r="N518" t="str">
            <v>Influenza and pneumonia</v>
          </cell>
          <cell r="O518" t="str">
            <v>AllEth</v>
          </cell>
          <cell r="P518" t="str">
            <v>Female</v>
          </cell>
          <cell r="Q518">
            <v>391</v>
          </cell>
          <cell r="R518">
            <v>60.5</v>
          </cell>
        </row>
        <row r="519">
          <cell r="L519" t="str">
            <v>2013Influenza and pneumoniaFemaleMaori</v>
          </cell>
          <cell r="M519">
            <v>2013</v>
          </cell>
          <cell r="N519" t="str">
            <v>Influenza and pneumonia</v>
          </cell>
          <cell r="O519" t="str">
            <v>Maori</v>
          </cell>
          <cell r="P519" t="str">
            <v>Female</v>
          </cell>
          <cell r="Q519">
            <v>24</v>
          </cell>
          <cell r="R519">
            <v>72.7</v>
          </cell>
        </row>
        <row r="520">
          <cell r="L520" t="str">
            <v>2013Influenza and pneumoniaFemaleNon-Maori</v>
          </cell>
          <cell r="M520">
            <v>2013</v>
          </cell>
          <cell r="N520" t="str">
            <v>Influenza and pneumonia</v>
          </cell>
          <cell r="O520" t="str">
            <v>Non-Maori</v>
          </cell>
          <cell r="P520" t="str">
            <v>Female</v>
          </cell>
          <cell r="Q520">
            <v>367</v>
          </cell>
          <cell r="R520">
            <v>59.9</v>
          </cell>
        </row>
        <row r="521">
          <cell r="L521" t="str">
            <v>2013Intentional self-harmFemaleAllEth</v>
          </cell>
          <cell r="M521">
            <v>2013</v>
          </cell>
          <cell r="N521" t="str">
            <v>Intentional self-harm</v>
          </cell>
          <cell r="O521" t="str">
            <v>AllEth</v>
          </cell>
          <cell r="P521" t="str">
            <v>Female</v>
          </cell>
          <cell r="Q521">
            <v>147</v>
          </cell>
          <cell r="R521">
            <v>28.7</v>
          </cell>
        </row>
        <row r="522">
          <cell r="L522" t="str">
            <v>2013Intentional self-harmFemaleMaori</v>
          </cell>
          <cell r="M522">
            <v>2013</v>
          </cell>
          <cell r="N522" t="str">
            <v>Intentional self-harm</v>
          </cell>
          <cell r="O522" t="str">
            <v>Maori</v>
          </cell>
          <cell r="P522" t="str">
            <v>Female</v>
          </cell>
          <cell r="Q522">
            <v>39</v>
          </cell>
          <cell r="R522">
            <v>37.1</v>
          </cell>
        </row>
        <row r="523">
          <cell r="L523" t="str">
            <v>2013Intentional self-harmFemaleNon-Maori</v>
          </cell>
          <cell r="M523">
            <v>2013</v>
          </cell>
          <cell r="N523" t="str">
            <v>Intentional self-harm</v>
          </cell>
          <cell r="O523" t="str">
            <v>Non-Maori</v>
          </cell>
          <cell r="P523" t="str">
            <v>Female</v>
          </cell>
          <cell r="Q523">
            <v>108</v>
          </cell>
          <cell r="R523">
            <v>26.5</v>
          </cell>
        </row>
        <row r="524">
          <cell r="L524" t="str">
            <v>2013Ischaemic heart diseaseFemaleAllEth</v>
          </cell>
          <cell r="M524">
            <v>2013</v>
          </cell>
          <cell r="N524" t="str">
            <v>Ischaemic heart disease</v>
          </cell>
          <cell r="O524" t="str">
            <v>AllEth</v>
          </cell>
          <cell r="P524" t="str">
            <v>Female</v>
          </cell>
          <cell r="Q524">
            <v>2217</v>
          </cell>
          <cell r="R524">
            <v>44.1</v>
          </cell>
        </row>
        <row r="525">
          <cell r="L525" t="str">
            <v>2013Ischaemic heart diseaseFemaleMaori</v>
          </cell>
          <cell r="M525">
            <v>2013</v>
          </cell>
          <cell r="N525" t="str">
            <v>Ischaemic heart disease</v>
          </cell>
          <cell r="O525" t="str">
            <v>Maori</v>
          </cell>
          <cell r="P525" t="str">
            <v>Female</v>
          </cell>
          <cell r="Q525">
            <v>192</v>
          </cell>
          <cell r="R525">
            <v>40</v>
          </cell>
        </row>
        <row r="526">
          <cell r="L526" t="str">
            <v>2013Ischaemic heart diseaseFemaleNon-Maori</v>
          </cell>
          <cell r="M526">
            <v>2013</v>
          </cell>
          <cell r="N526" t="str">
            <v>Ischaemic heart disease</v>
          </cell>
          <cell r="O526" t="str">
            <v>Non-Maori</v>
          </cell>
          <cell r="P526" t="str">
            <v>Female</v>
          </cell>
          <cell r="Q526">
            <v>2025</v>
          </cell>
          <cell r="R526">
            <v>44.5</v>
          </cell>
        </row>
        <row r="527">
          <cell r="L527" t="str">
            <v>2013Lung cancerFemaleAllEth</v>
          </cell>
          <cell r="M527">
            <v>2013</v>
          </cell>
          <cell r="N527" t="str">
            <v>Lung cancer</v>
          </cell>
          <cell r="O527" t="str">
            <v>AllEth</v>
          </cell>
          <cell r="P527" t="str">
            <v>Female</v>
          </cell>
          <cell r="Q527">
            <v>792</v>
          </cell>
          <cell r="R527">
            <v>47.8</v>
          </cell>
        </row>
        <row r="528">
          <cell r="L528" t="str">
            <v>2013Lung cancerFemaleMaori</v>
          </cell>
          <cell r="M528">
            <v>2013</v>
          </cell>
          <cell r="N528" t="str">
            <v>Lung cancer</v>
          </cell>
          <cell r="O528" t="str">
            <v>Maori</v>
          </cell>
          <cell r="P528" t="str">
            <v>Female</v>
          </cell>
          <cell r="Q528">
            <v>168</v>
          </cell>
          <cell r="R528">
            <v>56.2</v>
          </cell>
        </row>
        <row r="529">
          <cell r="L529" t="str">
            <v>2013Lung cancerFemaleNon-Maori</v>
          </cell>
          <cell r="M529">
            <v>2013</v>
          </cell>
          <cell r="N529" t="str">
            <v>Lung cancer</v>
          </cell>
          <cell r="O529" t="str">
            <v>Non-Maori</v>
          </cell>
          <cell r="P529" t="str">
            <v>Female</v>
          </cell>
          <cell r="Q529">
            <v>624</v>
          </cell>
          <cell r="R529">
            <v>46</v>
          </cell>
        </row>
        <row r="530">
          <cell r="L530" t="str">
            <v>2013Melanoma of the skinFemaleAllEth</v>
          </cell>
          <cell r="M530">
            <v>2013</v>
          </cell>
          <cell r="N530" t="str">
            <v>Melanoma of the skin</v>
          </cell>
          <cell r="O530" t="str">
            <v>AllEth</v>
          </cell>
          <cell r="P530" t="str">
            <v>Female</v>
          </cell>
          <cell r="Q530">
            <v>124</v>
          </cell>
          <cell r="R530">
            <v>34.799999999999997</v>
          </cell>
        </row>
        <row r="531">
          <cell r="L531" t="str">
            <v>2013Melanoma of the skinFemaleMaori</v>
          </cell>
          <cell r="M531">
            <v>2013</v>
          </cell>
          <cell r="N531" t="str">
            <v>Melanoma of the skin</v>
          </cell>
          <cell r="O531" t="str">
            <v>Maori</v>
          </cell>
          <cell r="P531" t="str">
            <v>Female</v>
          </cell>
          <cell r="Q531">
            <v>4</v>
          </cell>
          <cell r="R531">
            <v>44.4</v>
          </cell>
        </row>
        <row r="532">
          <cell r="L532" t="str">
            <v>2013Melanoma of the skinFemaleNon-Maori</v>
          </cell>
          <cell r="M532">
            <v>2013</v>
          </cell>
          <cell r="N532" t="str">
            <v>Melanoma of the skin</v>
          </cell>
          <cell r="O532" t="str">
            <v>Non-Maori</v>
          </cell>
          <cell r="P532" t="str">
            <v>Female</v>
          </cell>
          <cell r="Q532">
            <v>120</v>
          </cell>
          <cell r="R532">
            <v>34.6</v>
          </cell>
        </row>
        <row r="533">
          <cell r="L533" t="str">
            <v>2013Motor vehicle accidentsFemaleAllEth</v>
          </cell>
          <cell r="M533">
            <v>2013</v>
          </cell>
          <cell r="N533" t="str">
            <v>Motor vehicle accidents</v>
          </cell>
          <cell r="O533" t="str">
            <v>AllEth</v>
          </cell>
          <cell r="P533" t="str">
            <v>Female</v>
          </cell>
          <cell r="Q533">
            <v>81</v>
          </cell>
          <cell r="R533">
            <v>28.8</v>
          </cell>
        </row>
        <row r="534">
          <cell r="L534" t="str">
            <v>2013Motor vehicle accidentsFemaleMaori</v>
          </cell>
          <cell r="M534">
            <v>2013</v>
          </cell>
          <cell r="N534" t="str">
            <v>Motor vehicle accidents</v>
          </cell>
          <cell r="O534" t="str">
            <v>Maori</v>
          </cell>
          <cell r="P534" t="str">
            <v>Female</v>
          </cell>
          <cell r="Q534">
            <v>20</v>
          </cell>
          <cell r="R534">
            <v>32.299999999999997</v>
          </cell>
        </row>
        <row r="535">
          <cell r="L535" t="str">
            <v>2013Motor vehicle accidentsFemaleNon-Maori</v>
          </cell>
          <cell r="M535">
            <v>2013</v>
          </cell>
          <cell r="N535" t="str">
            <v>Motor vehicle accidents</v>
          </cell>
          <cell r="O535" t="str">
            <v>Non-Maori</v>
          </cell>
          <cell r="P535" t="str">
            <v>Female</v>
          </cell>
          <cell r="Q535">
            <v>61</v>
          </cell>
          <cell r="R535">
            <v>27.9</v>
          </cell>
        </row>
        <row r="536">
          <cell r="L536" t="str">
            <v>2013Other forms of heart diseaseFemaleAllEth</v>
          </cell>
          <cell r="M536">
            <v>2013</v>
          </cell>
          <cell r="N536" t="str">
            <v>Other forms of heart disease</v>
          </cell>
          <cell r="O536" t="str">
            <v>AllEth</v>
          </cell>
          <cell r="P536" t="str">
            <v>Female</v>
          </cell>
          <cell r="Q536">
            <v>703</v>
          </cell>
          <cell r="R536">
            <v>52</v>
          </cell>
        </row>
        <row r="537">
          <cell r="L537" t="str">
            <v>2013Other forms of heart diseaseFemaleMaori</v>
          </cell>
          <cell r="M537">
            <v>2013</v>
          </cell>
          <cell r="N537" t="str">
            <v>Other forms of heart disease</v>
          </cell>
          <cell r="O537" t="str">
            <v>Maori</v>
          </cell>
          <cell r="P537" t="str">
            <v>Female</v>
          </cell>
          <cell r="Q537">
            <v>65</v>
          </cell>
          <cell r="R537">
            <v>37.799999999999997</v>
          </cell>
        </row>
        <row r="538">
          <cell r="L538" t="str">
            <v>2013Other forms of heart diseaseFemaleNon-Maori</v>
          </cell>
          <cell r="M538">
            <v>2013</v>
          </cell>
          <cell r="N538" t="str">
            <v>Other forms of heart disease</v>
          </cell>
          <cell r="O538" t="str">
            <v>Non-Maori</v>
          </cell>
          <cell r="P538" t="str">
            <v>Female</v>
          </cell>
          <cell r="Q538">
            <v>638</v>
          </cell>
          <cell r="R538">
            <v>54.1</v>
          </cell>
        </row>
        <row r="539">
          <cell r="L539" t="str">
            <v>2013Prostate cancerFemaleAllEth</v>
          </cell>
          <cell r="M539">
            <v>2013</v>
          </cell>
          <cell r="N539" t="str">
            <v>Prostate cancer</v>
          </cell>
          <cell r="O539" t="str">
            <v>AllEth</v>
          </cell>
          <cell r="P539" t="str">
            <v>Female</v>
          </cell>
        </row>
        <row r="540">
          <cell r="L540" t="str">
            <v>2013Prostate cancerFemaleMaori</v>
          </cell>
          <cell r="M540">
            <v>2013</v>
          </cell>
          <cell r="N540" t="str">
            <v>Prostate cancer</v>
          </cell>
          <cell r="O540" t="str">
            <v>Maori</v>
          </cell>
          <cell r="P540" t="str">
            <v>Female</v>
          </cell>
        </row>
        <row r="541">
          <cell r="L541" t="str">
            <v>2013Prostate cancerFemaleNon-Maori</v>
          </cell>
          <cell r="M541">
            <v>2013</v>
          </cell>
          <cell r="N541" t="str">
            <v>Prostate cancer</v>
          </cell>
          <cell r="O541" t="str">
            <v>Non-Maori</v>
          </cell>
          <cell r="P541" t="str">
            <v>Female</v>
          </cell>
        </row>
        <row r="542">
          <cell r="L542" t="str">
            <v>2014All cancerFemaleAllEth</v>
          </cell>
          <cell r="M542">
            <v>2014</v>
          </cell>
          <cell r="N542" t="str">
            <v>All cancer</v>
          </cell>
          <cell r="O542" t="str">
            <v>AllEth</v>
          </cell>
          <cell r="P542" t="str">
            <v>Female</v>
          </cell>
          <cell r="Q542">
            <v>4352</v>
          </cell>
          <cell r="R542">
            <v>47</v>
          </cell>
        </row>
        <row r="543">
          <cell r="L543" t="str">
            <v>2014All cancerFemaleMaori</v>
          </cell>
          <cell r="M543">
            <v>2014</v>
          </cell>
          <cell r="N543" t="str">
            <v>All cancer</v>
          </cell>
          <cell r="O543" t="str">
            <v>Maori</v>
          </cell>
          <cell r="P543" t="str">
            <v>Female</v>
          </cell>
          <cell r="Q543">
            <v>521</v>
          </cell>
          <cell r="R543">
            <v>53.5</v>
          </cell>
        </row>
        <row r="544">
          <cell r="L544" t="str">
            <v>2014All cancerFemaleNon-Maori</v>
          </cell>
          <cell r="M544">
            <v>2014</v>
          </cell>
          <cell r="N544" t="str">
            <v>All cancer</v>
          </cell>
          <cell r="O544" t="str">
            <v>Non-Maori</v>
          </cell>
          <cell r="P544" t="str">
            <v>Female</v>
          </cell>
          <cell r="Q544">
            <v>3831</v>
          </cell>
          <cell r="R544">
            <v>46.3</v>
          </cell>
        </row>
        <row r="545">
          <cell r="L545" t="str">
            <v>2014All deathsFemaleAllEth</v>
          </cell>
          <cell r="M545">
            <v>2014</v>
          </cell>
          <cell r="N545" t="str">
            <v>All deaths</v>
          </cell>
          <cell r="O545" t="str">
            <v>AllEth</v>
          </cell>
          <cell r="P545" t="str">
            <v>Female</v>
          </cell>
          <cell r="Q545">
            <v>15457</v>
          </cell>
          <cell r="R545">
            <v>49.6</v>
          </cell>
        </row>
        <row r="546">
          <cell r="L546" t="str">
            <v>2014All deathsFemaleMaori</v>
          </cell>
          <cell r="M546">
            <v>2014</v>
          </cell>
          <cell r="N546" t="str">
            <v>All deaths</v>
          </cell>
          <cell r="O546" t="str">
            <v>Maori</v>
          </cell>
          <cell r="P546" t="str">
            <v>Female</v>
          </cell>
          <cell r="Q546">
            <v>1495</v>
          </cell>
          <cell r="R546">
            <v>46.6</v>
          </cell>
        </row>
        <row r="547">
          <cell r="L547" t="str">
            <v>2014All deathsFemaleNon-Maori</v>
          </cell>
          <cell r="M547">
            <v>2014</v>
          </cell>
          <cell r="N547" t="str">
            <v>All deaths</v>
          </cell>
          <cell r="O547" t="str">
            <v>Non-Maori</v>
          </cell>
          <cell r="P547" t="str">
            <v>Female</v>
          </cell>
          <cell r="Q547">
            <v>13962</v>
          </cell>
          <cell r="R547">
            <v>49.9</v>
          </cell>
        </row>
        <row r="548">
          <cell r="L548" t="str">
            <v>2014AssaultFemaleAllEth</v>
          </cell>
          <cell r="M548">
            <v>2014</v>
          </cell>
          <cell r="N548" t="str">
            <v>Assault</v>
          </cell>
          <cell r="O548" t="str">
            <v>AllEth</v>
          </cell>
          <cell r="P548" t="str">
            <v>Female</v>
          </cell>
          <cell r="Q548">
            <v>14</v>
          </cell>
          <cell r="R548">
            <v>31.1</v>
          </cell>
        </row>
        <row r="549">
          <cell r="L549" t="str">
            <v>2014AssaultFemaleMaori</v>
          </cell>
          <cell r="M549">
            <v>2014</v>
          </cell>
          <cell r="N549" t="str">
            <v>Assault</v>
          </cell>
          <cell r="O549" t="str">
            <v>Maori</v>
          </cell>
          <cell r="P549" t="str">
            <v>Female</v>
          </cell>
          <cell r="Q549">
            <v>3</v>
          </cell>
          <cell r="R549">
            <v>17.600000000000001</v>
          </cell>
        </row>
        <row r="550">
          <cell r="L550" t="str">
            <v>2014AssaultFemaleNon-Maori</v>
          </cell>
          <cell r="M550">
            <v>2014</v>
          </cell>
          <cell r="N550" t="str">
            <v>Assault</v>
          </cell>
          <cell r="O550" t="str">
            <v>Non-Maori</v>
          </cell>
          <cell r="P550" t="str">
            <v>Female</v>
          </cell>
          <cell r="Q550">
            <v>11</v>
          </cell>
          <cell r="R550">
            <v>39.299999999999997</v>
          </cell>
        </row>
        <row r="551">
          <cell r="L551" t="str">
            <v>2014Cerebrovascular diseaseFemaleAllEth</v>
          </cell>
          <cell r="M551">
            <v>2014</v>
          </cell>
          <cell r="N551" t="str">
            <v>Cerebrovascular disease</v>
          </cell>
          <cell r="O551" t="str">
            <v>AllEth</v>
          </cell>
          <cell r="P551" t="str">
            <v>Female</v>
          </cell>
          <cell r="Q551">
            <v>1533</v>
          </cell>
          <cell r="R551">
            <v>59.7</v>
          </cell>
        </row>
        <row r="552">
          <cell r="L552" t="str">
            <v>2014Cerebrovascular diseaseFemaleMaori</v>
          </cell>
          <cell r="M552">
            <v>2014</v>
          </cell>
          <cell r="N552" t="str">
            <v>Cerebrovascular disease</v>
          </cell>
          <cell r="O552" t="str">
            <v>Maori</v>
          </cell>
          <cell r="P552" t="str">
            <v>Female</v>
          </cell>
          <cell r="Q552">
            <v>94</v>
          </cell>
          <cell r="R552">
            <v>57.3</v>
          </cell>
        </row>
        <row r="553">
          <cell r="L553" t="str">
            <v>2014Cerebrovascular diseaseFemaleNon-Maori</v>
          </cell>
          <cell r="M553">
            <v>2014</v>
          </cell>
          <cell r="N553" t="str">
            <v>Cerebrovascular disease</v>
          </cell>
          <cell r="O553" t="str">
            <v>Non-Maori</v>
          </cell>
          <cell r="P553" t="str">
            <v>Female</v>
          </cell>
          <cell r="Q553">
            <v>1439</v>
          </cell>
          <cell r="R553">
            <v>59.8</v>
          </cell>
        </row>
        <row r="554">
          <cell r="L554" t="str">
            <v>2014Cervical cancerFemaleAllEth</v>
          </cell>
          <cell r="M554">
            <v>2014</v>
          </cell>
          <cell r="N554" t="str">
            <v>Cervical cancer</v>
          </cell>
          <cell r="O554" t="str">
            <v>AllEth</v>
          </cell>
          <cell r="P554" t="str">
            <v>Female</v>
          </cell>
          <cell r="Q554">
            <v>46</v>
          </cell>
          <cell r="R554">
            <v>100</v>
          </cell>
        </row>
        <row r="555">
          <cell r="L555" t="str">
            <v>2014Cervical cancerFemaleMaori</v>
          </cell>
          <cell r="M555">
            <v>2014</v>
          </cell>
          <cell r="N555" t="str">
            <v>Cervical cancer</v>
          </cell>
          <cell r="O555" t="str">
            <v>Maori</v>
          </cell>
          <cell r="P555" t="str">
            <v>Female</v>
          </cell>
          <cell r="Q555">
            <v>10</v>
          </cell>
          <cell r="R555">
            <v>100</v>
          </cell>
        </row>
        <row r="556">
          <cell r="L556" t="str">
            <v>2014Cervical cancerFemaleNon-Maori</v>
          </cell>
          <cell r="M556">
            <v>2014</v>
          </cell>
          <cell r="N556" t="str">
            <v>Cervical cancer</v>
          </cell>
          <cell r="O556" t="str">
            <v>Non-Maori</v>
          </cell>
          <cell r="P556" t="str">
            <v>Female</v>
          </cell>
          <cell r="Q556">
            <v>36</v>
          </cell>
          <cell r="R556">
            <v>100</v>
          </cell>
        </row>
        <row r="557">
          <cell r="L557" t="str">
            <v>2014Chronic lower respiratory diseasesFemaleAllEth</v>
          </cell>
          <cell r="M557">
            <v>2014</v>
          </cell>
          <cell r="N557" t="str">
            <v>Chronic lower respiratory diseases</v>
          </cell>
          <cell r="O557" t="str">
            <v>AllEth</v>
          </cell>
          <cell r="P557" t="str">
            <v>Female</v>
          </cell>
          <cell r="Q557">
            <v>955</v>
          </cell>
          <cell r="R557">
            <v>52.3</v>
          </cell>
        </row>
        <row r="558">
          <cell r="L558" t="str">
            <v>2014Chronic lower respiratory diseasesFemaleMaori</v>
          </cell>
          <cell r="M558">
            <v>2014</v>
          </cell>
          <cell r="N558" t="str">
            <v>Chronic lower respiratory diseases</v>
          </cell>
          <cell r="O558" t="str">
            <v>Maori</v>
          </cell>
          <cell r="P558" t="str">
            <v>Female</v>
          </cell>
          <cell r="Q558">
            <v>132</v>
          </cell>
          <cell r="R558">
            <v>55.7</v>
          </cell>
        </row>
        <row r="559">
          <cell r="L559" t="str">
            <v>2014Chronic lower respiratory diseasesFemaleNon-Maori</v>
          </cell>
          <cell r="M559">
            <v>2014</v>
          </cell>
          <cell r="N559" t="str">
            <v>Chronic lower respiratory diseases</v>
          </cell>
          <cell r="O559" t="str">
            <v>Non-Maori</v>
          </cell>
          <cell r="P559" t="str">
            <v>Female</v>
          </cell>
          <cell r="Q559">
            <v>823</v>
          </cell>
          <cell r="R559">
            <v>51.8</v>
          </cell>
        </row>
        <row r="560">
          <cell r="L560" t="str">
            <v>2014Colon, rectum and rectosigmoid junction cancerFemaleAllEth</v>
          </cell>
          <cell r="M560">
            <v>2014</v>
          </cell>
          <cell r="N560" t="str">
            <v>Colon, rectum and rectosigmoid junction cancer</v>
          </cell>
          <cell r="O560" t="str">
            <v>AllEth</v>
          </cell>
          <cell r="P560" t="str">
            <v>Female</v>
          </cell>
          <cell r="Q560">
            <v>612</v>
          </cell>
          <cell r="R560">
            <v>49</v>
          </cell>
        </row>
        <row r="561">
          <cell r="L561" t="str">
            <v>2014Colon, rectum and rectosigmoid junction cancerFemaleMaori</v>
          </cell>
          <cell r="M561">
            <v>2014</v>
          </cell>
          <cell r="N561" t="str">
            <v>Colon, rectum and rectosigmoid junction cancer</v>
          </cell>
          <cell r="O561" t="str">
            <v>Maori</v>
          </cell>
          <cell r="P561" t="str">
            <v>Female</v>
          </cell>
          <cell r="Q561">
            <v>34</v>
          </cell>
          <cell r="R561">
            <v>43.6</v>
          </cell>
        </row>
        <row r="562">
          <cell r="L562" t="str">
            <v>2014Colon, rectum and rectosigmoid junction cancerFemaleNon-Maori</v>
          </cell>
          <cell r="M562">
            <v>2014</v>
          </cell>
          <cell r="N562" t="str">
            <v>Colon, rectum and rectosigmoid junction cancer</v>
          </cell>
          <cell r="O562" t="str">
            <v>Non-Maori</v>
          </cell>
          <cell r="P562" t="str">
            <v>Female</v>
          </cell>
          <cell r="Q562">
            <v>578</v>
          </cell>
          <cell r="R562">
            <v>49.4</v>
          </cell>
        </row>
        <row r="563">
          <cell r="L563" t="str">
            <v>2014Diabetes mellitusFemaleAllEth</v>
          </cell>
          <cell r="M563">
            <v>2014</v>
          </cell>
          <cell r="N563" t="str">
            <v>Diabetes mellitus</v>
          </cell>
          <cell r="O563" t="str">
            <v>AllEth</v>
          </cell>
          <cell r="P563" t="str">
            <v>Female</v>
          </cell>
          <cell r="Q563">
            <v>360</v>
          </cell>
          <cell r="R563">
            <v>45.5</v>
          </cell>
        </row>
        <row r="564">
          <cell r="L564" t="str">
            <v>2014Diabetes mellitusFemaleMaori</v>
          </cell>
          <cell r="M564">
            <v>2014</v>
          </cell>
          <cell r="N564" t="str">
            <v>Diabetes mellitus</v>
          </cell>
          <cell r="O564" t="str">
            <v>Maori</v>
          </cell>
          <cell r="P564" t="str">
            <v>Female</v>
          </cell>
          <cell r="Q564">
            <v>66</v>
          </cell>
          <cell r="R564">
            <v>42</v>
          </cell>
        </row>
        <row r="565">
          <cell r="L565" t="str">
            <v>2014Diabetes mellitusFemaleNon-Maori</v>
          </cell>
          <cell r="M565">
            <v>2014</v>
          </cell>
          <cell r="N565" t="str">
            <v>Diabetes mellitus</v>
          </cell>
          <cell r="O565" t="str">
            <v>Non-Maori</v>
          </cell>
          <cell r="P565" t="str">
            <v>Female</v>
          </cell>
          <cell r="Q565">
            <v>294</v>
          </cell>
          <cell r="R565">
            <v>46.4</v>
          </cell>
        </row>
        <row r="566">
          <cell r="L566" t="str">
            <v>2014Diseases of the circulatory systemFemaleAllEth</v>
          </cell>
          <cell r="M566">
            <v>2014</v>
          </cell>
          <cell r="N566" t="str">
            <v>Diseases of the circulatory system</v>
          </cell>
          <cell r="O566" t="str">
            <v>AllEth</v>
          </cell>
          <cell r="P566" t="str">
            <v>Female</v>
          </cell>
          <cell r="Q566">
            <v>5224</v>
          </cell>
          <cell r="R566">
            <v>50.4</v>
          </cell>
        </row>
        <row r="567">
          <cell r="L567" t="str">
            <v>2014Diseases of the circulatory systemFemaleMaori</v>
          </cell>
          <cell r="M567">
            <v>2014</v>
          </cell>
          <cell r="N567" t="str">
            <v>Diseases of the circulatory system</v>
          </cell>
          <cell r="O567" t="str">
            <v>Maori</v>
          </cell>
          <cell r="P567" t="str">
            <v>Female</v>
          </cell>
          <cell r="Q567">
            <v>439</v>
          </cell>
          <cell r="R567">
            <v>43</v>
          </cell>
        </row>
        <row r="568">
          <cell r="L568" t="str">
            <v>2014Diseases of the circulatory systemFemaleNon-Maori</v>
          </cell>
          <cell r="M568">
            <v>2014</v>
          </cell>
          <cell r="N568" t="str">
            <v>Diseases of the circulatory system</v>
          </cell>
          <cell r="O568" t="str">
            <v>Non-Maori</v>
          </cell>
          <cell r="P568" t="str">
            <v>Female</v>
          </cell>
          <cell r="Q568">
            <v>4785</v>
          </cell>
          <cell r="R568">
            <v>51.2</v>
          </cell>
        </row>
        <row r="569">
          <cell r="L569" t="str">
            <v>2014Diseases of the respiratory systemFemaleAllEth</v>
          </cell>
          <cell r="M569">
            <v>2014</v>
          </cell>
          <cell r="N569" t="str">
            <v>Diseases of the respiratory system</v>
          </cell>
          <cell r="O569" t="str">
            <v>AllEth</v>
          </cell>
          <cell r="P569" t="str">
            <v>Female</v>
          </cell>
          <cell r="Q569">
            <v>1503</v>
          </cell>
          <cell r="R569">
            <v>51.6</v>
          </cell>
        </row>
        <row r="570">
          <cell r="L570" t="str">
            <v>2014Diseases of the respiratory systemFemaleMaori</v>
          </cell>
          <cell r="M570">
            <v>2014</v>
          </cell>
          <cell r="N570" t="str">
            <v>Diseases of the respiratory system</v>
          </cell>
          <cell r="O570" t="str">
            <v>Maori</v>
          </cell>
          <cell r="P570" t="str">
            <v>Female</v>
          </cell>
          <cell r="Q570">
            <v>151</v>
          </cell>
          <cell r="R570">
            <v>51.9</v>
          </cell>
        </row>
        <row r="571">
          <cell r="L571" t="str">
            <v>2014Diseases of the respiratory systemFemaleNon-Maori</v>
          </cell>
          <cell r="M571">
            <v>2014</v>
          </cell>
          <cell r="N571" t="str">
            <v>Diseases of the respiratory system</v>
          </cell>
          <cell r="O571" t="str">
            <v>Non-Maori</v>
          </cell>
          <cell r="P571" t="str">
            <v>Female</v>
          </cell>
          <cell r="Q571">
            <v>1352</v>
          </cell>
          <cell r="R571">
            <v>51.6</v>
          </cell>
        </row>
        <row r="572">
          <cell r="L572" t="str">
            <v>2014External causes of morbidity and mortalityFemaleAllEth</v>
          </cell>
          <cell r="M572">
            <v>2014</v>
          </cell>
          <cell r="N572" t="str">
            <v>External causes of morbidity and mortality</v>
          </cell>
          <cell r="O572" t="str">
            <v>AllEth</v>
          </cell>
          <cell r="P572" t="str">
            <v>Female</v>
          </cell>
          <cell r="Q572">
            <v>692</v>
          </cell>
          <cell r="R572">
            <v>37.200000000000003</v>
          </cell>
        </row>
        <row r="573">
          <cell r="L573" t="str">
            <v>2014External causes of morbidity and mortalityFemaleMaori</v>
          </cell>
          <cell r="M573">
            <v>2014</v>
          </cell>
          <cell r="N573" t="str">
            <v>External causes of morbidity and mortality</v>
          </cell>
          <cell r="O573" t="str">
            <v>Maori</v>
          </cell>
          <cell r="P573" t="str">
            <v>Female</v>
          </cell>
          <cell r="Q573">
            <v>91</v>
          </cell>
          <cell r="R573">
            <v>29.3</v>
          </cell>
        </row>
        <row r="574">
          <cell r="L574" t="str">
            <v>2014External causes of morbidity and mortalityFemaleNon-Maori</v>
          </cell>
          <cell r="M574">
            <v>2014</v>
          </cell>
          <cell r="N574" t="str">
            <v>External causes of morbidity and mortality</v>
          </cell>
          <cell r="O574" t="str">
            <v>Non-Maori</v>
          </cell>
          <cell r="P574" t="str">
            <v>Female</v>
          </cell>
          <cell r="Q574">
            <v>601</v>
          </cell>
          <cell r="R574">
            <v>38.799999999999997</v>
          </cell>
        </row>
        <row r="575">
          <cell r="L575" t="str">
            <v>2014Female breast cancerFemaleAllEth</v>
          </cell>
          <cell r="M575">
            <v>2014</v>
          </cell>
          <cell r="N575" t="str">
            <v>Female breast cancer</v>
          </cell>
          <cell r="O575" t="str">
            <v>AllEth</v>
          </cell>
          <cell r="P575" t="str">
            <v>Female</v>
          </cell>
          <cell r="Q575">
            <v>607</v>
          </cell>
          <cell r="R575">
            <v>100</v>
          </cell>
        </row>
        <row r="576">
          <cell r="L576" t="str">
            <v>2014Female breast cancerFemaleMaori</v>
          </cell>
          <cell r="M576">
            <v>2014</v>
          </cell>
          <cell r="N576" t="str">
            <v>Female breast cancer</v>
          </cell>
          <cell r="O576" t="str">
            <v>Maori</v>
          </cell>
          <cell r="P576" t="str">
            <v>Female</v>
          </cell>
          <cell r="Q576">
            <v>68</v>
          </cell>
          <cell r="R576">
            <v>100</v>
          </cell>
        </row>
        <row r="577">
          <cell r="L577" t="str">
            <v>2014Female breast cancerFemaleNon-Maori</v>
          </cell>
          <cell r="M577">
            <v>2014</v>
          </cell>
          <cell r="N577" t="str">
            <v>Female breast cancer</v>
          </cell>
          <cell r="O577" t="str">
            <v>Non-Maori</v>
          </cell>
          <cell r="P577" t="str">
            <v>Female</v>
          </cell>
          <cell r="Q577">
            <v>539</v>
          </cell>
          <cell r="R577">
            <v>100</v>
          </cell>
        </row>
        <row r="578">
          <cell r="L578" t="str">
            <v>2014Influenza and pneumoniaFemaleAllEth</v>
          </cell>
          <cell r="M578">
            <v>2014</v>
          </cell>
          <cell r="N578" t="str">
            <v>Influenza and pneumonia</v>
          </cell>
          <cell r="O578" t="str">
            <v>AllEth</v>
          </cell>
          <cell r="P578" t="str">
            <v>Female</v>
          </cell>
          <cell r="Q578">
            <v>396</v>
          </cell>
          <cell r="R578">
            <v>56.1</v>
          </cell>
        </row>
        <row r="579">
          <cell r="L579" t="str">
            <v>2014Influenza and pneumoniaFemaleMaori</v>
          </cell>
          <cell r="M579">
            <v>2014</v>
          </cell>
          <cell r="N579" t="str">
            <v>Influenza and pneumonia</v>
          </cell>
          <cell r="O579" t="str">
            <v>Maori</v>
          </cell>
          <cell r="P579" t="str">
            <v>Female</v>
          </cell>
          <cell r="Q579">
            <v>19</v>
          </cell>
          <cell r="R579">
            <v>44.2</v>
          </cell>
        </row>
        <row r="580">
          <cell r="L580" t="str">
            <v>2014Influenza and pneumoniaFemaleNon-Maori</v>
          </cell>
          <cell r="M580">
            <v>2014</v>
          </cell>
          <cell r="N580" t="str">
            <v>Influenza and pneumonia</v>
          </cell>
          <cell r="O580" t="str">
            <v>Non-Maori</v>
          </cell>
          <cell r="P580" t="str">
            <v>Female</v>
          </cell>
          <cell r="Q580">
            <v>377</v>
          </cell>
          <cell r="R580">
            <v>56.9</v>
          </cell>
        </row>
        <row r="581">
          <cell r="L581" t="str">
            <v>2014Intentional self-harmFemaleAllEth</v>
          </cell>
          <cell r="M581">
            <v>2014</v>
          </cell>
          <cell r="N581" t="str">
            <v>Intentional self-harm</v>
          </cell>
          <cell r="O581" t="str">
            <v>AllEth</v>
          </cell>
          <cell r="P581" t="str">
            <v>Female</v>
          </cell>
          <cell r="Q581">
            <v>129</v>
          </cell>
          <cell r="R581">
            <v>25.4</v>
          </cell>
        </row>
        <row r="582">
          <cell r="L582" t="str">
            <v>2014Intentional self-harmFemaleMaori</v>
          </cell>
          <cell r="M582">
            <v>2014</v>
          </cell>
          <cell r="N582" t="str">
            <v>Intentional self-harm</v>
          </cell>
          <cell r="O582" t="str">
            <v>Maori</v>
          </cell>
          <cell r="P582" t="str">
            <v>Female</v>
          </cell>
          <cell r="Q582">
            <v>25</v>
          </cell>
          <cell r="R582">
            <v>27.5</v>
          </cell>
        </row>
        <row r="583">
          <cell r="L583" t="str">
            <v>2014Intentional self-harmFemaleNon-Maori</v>
          </cell>
          <cell r="M583">
            <v>2014</v>
          </cell>
          <cell r="N583" t="str">
            <v>Intentional self-harm</v>
          </cell>
          <cell r="O583" t="str">
            <v>Non-Maori</v>
          </cell>
          <cell r="P583" t="str">
            <v>Female</v>
          </cell>
          <cell r="Q583">
            <v>104</v>
          </cell>
          <cell r="R583">
            <v>24.9</v>
          </cell>
        </row>
        <row r="584">
          <cell r="L584" t="str">
            <v>2014Ischaemic heart diseaseFemaleAllEth</v>
          </cell>
          <cell r="M584">
            <v>2014</v>
          </cell>
          <cell r="N584" t="str">
            <v>Ischaemic heart disease</v>
          </cell>
          <cell r="O584" t="str">
            <v>AllEth</v>
          </cell>
          <cell r="P584" t="str">
            <v>Female</v>
          </cell>
          <cell r="Q584">
            <v>2263</v>
          </cell>
          <cell r="R584">
            <v>44.4</v>
          </cell>
        </row>
        <row r="585">
          <cell r="L585" t="str">
            <v>2014Ischaemic heart diseaseFemaleMaori</v>
          </cell>
          <cell r="M585">
            <v>2014</v>
          </cell>
          <cell r="N585" t="str">
            <v>Ischaemic heart disease</v>
          </cell>
          <cell r="O585" t="str">
            <v>Maori</v>
          </cell>
          <cell r="P585" t="str">
            <v>Female</v>
          </cell>
          <cell r="Q585">
            <v>186</v>
          </cell>
          <cell r="R585">
            <v>37.4</v>
          </cell>
        </row>
        <row r="586">
          <cell r="L586" t="str">
            <v>2014Ischaemic heart diseaseFemaleNon-Maori</v>
          </cell>
          <cell r="M586">
            <v>2014</v>
          </cell>
          <cell r="N586" t="str">
            <v>Ischaemic heart disease</v>
          </cell>
          <cell r="O586" t="str">
            <v>Non-Maori</v>
          </cell>
          <cell r="P586" t="str">
            <v>Female</v>
          </cell>
          <cell r="Q586">
            <v>2077</v>
          </cell>
          <cell r="R586">
            <v>45.1</v>
          </cell>
        </row>
        <row r="587">
          <cell r="L587" t="str">
            <v>2014Lung cancerFemaleAllEth</v>
          </cell>
          <cell r="M587">
            <v>2014</v>
          </cell>
          <cell r="N587" t="str">
            <v>Lung cancer</v>
          </cell>
          <cell r="O587" t="str">
            <v>AllEth</v>
          </cell>
          <cell r="P587" t="str">
            <v>Female</v>
          </cell>
          <cell r="Q587">
            <v>790</v>
          </cell>
          <cell r="R587">
            <v>47.1</v>
          </cell>
        </row>
        <row r="588">
          <cell r="L588" t="str">
            <v>2014Lung cancerFemaleMaori</v>
          </cell>
          <cell r="M588">
            <v>2014</v>
          </cell>
          <cell r="N588" t="str">
            <v>Lung cancer</v>
          </cell>
          <cell r="O588" t="str">
            <v>Maori</v>
          </cell>
          <cell r="P588" t="str">
            <v>Female</v>
          </cell>
          <cell r="Q588">
            <v>180</v>
          </cell>
          <cell r="R588">
            <v>55.2</v>
          </cell>
        </row>
        <row r="589">
          <cell r="L589" t="str">
            <v>2014Lung cancerFemaleNon-Maori</v>
          </cell>
          <cell r="M589">
            <v>2014</v>
          </cell>
          <cell r="N589" t="str">
            <v>Lung cancer</v>
          </cell>
          <cell r="O589" t="str">
            <v>Non-Maori</v>
          </cell>
          <cell r="P589" t="str">
            <v>Female</v>
          </cell>
          <cell r="Q589">
            <v>610</v>
          </cell>
          <cell r="R589">
            <v>45.1</v>
          </cell>
        </row>
        <row r="590">
          <cell r="L590" t="str">
            <v>2014Melanoma of the skinFemaleAllEth</v>
          </cell>
          <cell r="M590">
            <v>2014</v>
          </cell>
          <cell r="N590" t="str">
            <v>Melanoma of the skin</v>
          </cell>
          <cell r="O590" t="str">
            <v>AllEth</v>
          </cell>
          <cell r="P590" t="str">
            <v>Female</v>
          </cell>
          <cell r="Q590">
            <v>141</v>
          </cell>
          <cell r="R590">
            <v>37.299999999999997</v>
          </cell>
        </row>
        <row r="591">
          <cell r="L591" t="str">
            <v>2014Melanoma of the skinFemaleMaori</v>
          </cell>
          <cell r="M591">
            <v>2014</v>
          </cell>
          <cell r="N591" t="str">
            <v>Melanoma of the skin</v>
          </cell>
          <cell r="O591" t="str">
            <v>Maori</v>
          </cell>
          <cell r="P591" t="str">
            <v>Female</v>
          </cell>
          <cell r="Q591">
            <v>1</v>
          </cell>
          <cell r="R591">
            <v>33.299999999999997</v>
          </cell>
        </row>
        <row r="592">
          <cell r="L592" t="str">
            <v>2014Melanoma of the skinFemaleNon-Maori</v>
          </cell>
          <cell r="M592">
            <v>2014</v>
          </cell>
          <cell r="N592" t="str">
            <v>Melanoma of the skin</v>
          </cell>
          <cell r="O592" t="str">
            <v>Non-Maori</v>
          </cell>
          <cell r="P592" t="str">
            <v>Female</v>
          </cell>
          <cell r="Q592">
            <v>140</v>
          </cell>
          <cell r="R592">
            <v>37.299999999999997</v>
          </cell>
        </row>
        <row r="593">
          <cell r="L593" t="str">
            <v>2014Motor vehicle accidentsFemaleAllEth</v>
          </cell>
          <cell r="M593">
            <v>2014</v>
          </cell>
          <cell r="N593" t="str">
            <v>Motor vehicle accidents</v>
          </cell>
          <cell r="O593" t="str">
            <v>AllEth</v>
          </cell>
          <cell r="P593" t="str">
            <v>Female</v>
          </cell>
          <cell r="Q593">
            <v>108</v>
          </cell>
          <cell r="R593">
            <v>34.299999999999997</v>
          </cell>
        </row>
        <row r="594">
          <cell r="L594" t="str">
            <v>2014Motor vehicle accidentsFemaleMaori</v>
          </cell>
          <cell r="M594">
            <v>2014</v>
          </cell>
          <cell r="N594" t="str">
            <v>Motor vehicle accidents</v>
          </cell>
          <cell r="O594" t="str">
            <v>Maori</v>
          </cell>
          <cell r="P594" t="str">
            <v>Female</v>
          </cell>
          <cell r="Q594">
            <v>22</v>
          </cell>
          <cell r="R594">
            <v>31.9</v>
          </cell>
        </row>
        <row r="595">
          <cell r="L595" t="str">
            <v>2014Motor vehicle accidentsFemaleNon-Maori</v>
          </cell>
          <cell r="M595">
            <v>2014</v>
          </cell>
          <cell r="N595" t="str">
            <v>Motor vehicle accidents</v>
          </cell>
          <cell r="O595" t="str">
            <v>Non-Maori</v>
          </cell>
          <cell r="P595" t="str">
            <v>Female</v>
          </cell>
          <cell r="Q595">
            <v>86</v>
          </cell>
          <cell r="R595">
            <v>35</v>
          </cell>
        </row>
        <row r="596">
          <cell r="L596" t="str">
            <v>2014Other forms of heart diseaseFemaleAllEth</v>
          </cell>
          <cell r="M596">
            <v>2014</v>
          </cell>
          <cell r="N596" t="str">
            <v>Other forms of heart disease</v>
          </cell>
          <cell r="O596" t="str">
            <v>AllEth</v>
          </cell>
          <cell r="P596" t="str">
            <v>Female</v>
          </cell>
          <cell r="Q596">
            <v>760</v>
          </cell>
          <cell r="R596">
            <v>51.4</v>
          </cell>
        </row>
        <row r="597">
          <cell r="L597" t="str">
            <v>2014Other forms of heart diseaseFemaleMaori</v>
          </cell>
          <cell r="M597">
            <v>2014</v>
          </cell>
          <cell r="N597" t="str">
            <v>Other forms of heart disease</v>
          </cell>
          <cell r="O597" t="str">
            <v>Maori</v>
          </cell>
          <cell r="P597" t="str">
            <v>Female</v>
          </cell>
          <cell r="Q597">
            <v>76</v>
          </cell>
          <cell r="R597">
            <v>41.1</v>
          </cell>
        </row>
        <row r="598">
          <cell r="L598" t="str">
            <v>2014Other forms of heart diseaseFemaleNon-Maori</v>
          </cell>
          <cell r="M598">
            <v>2014</v>
          </cell>
          <cell r="N598" t="str">
            <v>Other forms of heart disease</v>
          </cell>
          <cell r="O598" t="str">
            <v>Non-Maori</v>
          </cell>
          <cell r="P598" t="str">
            <v>Female</v>
          </cell>
          <cell r="Q598">
            <v>684</v>
          </cell>
          <cell r="R598">
            <v>52.9</v>
          </cell>
        </row>
        <row r="599">
          <cell r="L599" t="str">
            <v>2014Prostate cancerFemaleAllEth</v>
          </cell>
          <cell r="M599">
            <v>2014</v>
          </cell>
          <cell r="N599" t="str">
            <v>Prostate cancer</v>
          </cell>
          <cell r="O599" t="str">
            <v>AllEth</v>
          </cell>
          <cell r="P599" t="str">
            <v>Female</v>
          </cell>
        </row>
        <row r="600">
          <cell r="L600" t="str">
            <v>2014Prostate cancerFemaleMaori</v>
          </cell>
          <cell r="M600">
            <v>2014</v>
          </cell>
          <cell r="N600" t="str">
            <v>Prostate cancer</v>
          </cell>
          <cell r="O600" t="str">
            <v>Maori</v>
          </cell>
          <cell r="P600" t="str">
            <v>Female</v>
          </cell>
        </row>
        <row r="601">
          <cell r="L601" t="str">
            <v>2014Prostate cancerFemaleNon-Maori</v>
          </cell>
          <cell r="M601">
            <v>2014</v>
          </cell>
          <cell r="N601" t="str">
            <v>Prostate cancer</v>
          </cell>
          <cell r="O601" t="str">
            <v>Non-Maori</v>
          </cell>
          <cell r="P601" t="str">
            <v>Female</v>
          </cell>
        </row>
      </sheetData>
      <sheetData sheetId="6"/>
      <sheetData sheetId="7">
        <row r="1">
          <cell r="A1">
            <v>1</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ealth.govt.nz/system/files/documents/publications/methodology-report-2016-17-nzhs-dec17v2.pdf"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3.bin"/><Relationship Id="rId4" Type="http://schemas.openxmlformats.org/officeDocument/2006/relationships/ctrlProp" Target="../ctrlProps/ctrlProp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149"/>
  <sheetViews>
    <sheetView tabSelected="1" zoomScaleNormal="100" workbookViewId="0">
      <selection activeCell="I10" sqref="I10"/>
    </sheetView>
  </sheetViews>
  <sheetFormatPr defaultColWidth="8.88671875" defaultRowHeight="13.2" x14ac:dyDescent="0.25"/>
  <cols>
    <col min="1" max="2" width="20.6640625" style="8" customWidth="1"/>
    <col min="3" max="3" width="20.6640625" style="9" customWidth="1"/>
    <col min="4" max="4" width="20.6640625" style="8" customWidth="1"/>
    <col min="5" max="5" width="6.44140625" style="8" customWidth="1"/>
    <col min="6" max="6" width="6.6640625" style="8" customWidth="1"/>
    <col min="7" max="7" width="5.6640625" style="8" customWidth="1"/>
    <col min="8" max="8" width="5.6640625" style="10" customWidth="1"/>
    <col min="9" max="16384" width="8.88671875" style="11"/>
  </cols>
  <sheetData>
    <row r="1" spans="1:15" ht="15.6" x14ac:dyDescent="0.25">
      <c r="A1" s="7" t="s">
        <v>47</v>
      </c>
    </row>
    <row r="2" spans="1:15" x14ac:dyDescent="0.25">
      <c r="A2" s="12" t="s">
        <v>48</v>
      </c>
    </row>
    <row r="3" spans="1:15" x14ac:dyDescent="0.25">
      <c r="A3" s="100" t="s">
        <v>113</v>
      </c>
      <c r="B3" s="100"/>
      <c r="C3" s="100"/>
      <c r="D3" s="100"/>
      <c r="E3" s="100"/>
      <c r="F3" s="100"/>
      <c r="G3" s="100"/>
    </row>
    <row r="4" spans="1:15" x14ac:dyDescent="0.25">
      <c r="A4" s="100"/>
      <c r="B4" s="100"/>
      <c r="C4" s="100"/>
      <c r="D4" s="100"/>
      <c r="E4" s="100"/>
      <c r="F4" s="100"/>
      <c r="G4" s="100"/>
    </row>
    <row r="5" spans="1:15" x14ac:dyDescent="0.25">
      <c r="A5" s="13"/>
      <c r="B5" s="13"/>
      <c r="C5" s="13"/>
      <c r="D5" s="13"/>
      <c r="E5" s="13"/>
      <c r="F5" s="13"/>
      <c r="G5" s="13"/>
    </row>
    <row r="6" spans="1:15" x14ac:dyDescent="0.25">
      <c r="A6" s="14" t="s">
        <v>114</v>
      </c>
    </row>
    <row r="7" spans="1:15" x14ac:dyDescent="0.25">
      <c r="A7" s="14"/>
    </row>
    <row r="8" spans="1:15" ht="12.75" customHeight="1" x14ac:dyDescent="0.25">
      <c r="A8" s="101" t="s">
        <v>115</v>
      </c>
      <c r="B8" s="101"/>
      <c r="C8" s="101"/>
      <c r="D8" s="101"/>
      <c r="E8" s="101"/>
      <c r="F8" s="101"/>
      <c r="G8" s="101"/>
      <c r="H8" s="8"/>
    </row>
    <row r="9" spans="1:15" x14ac:dyDescent="0.25">
      <c r="A9" s="101"/>
      <c r="B9" s="101"/>
      <c r="C9" s="101"/>
      <c r="D9" s="101"/>
      <c r="E9" s="101"/>
      <c r="F9" s="101"/>
      <c r="G9" s="101"/>
      <c r="H9" s="8"/>
    </row>
    <row r="10" spans="1:15" x14ac:dyDescent="0.25">
      <c r="A10" s="10"/>
      <c r="B10" s="10"/>
      <c r="C10" s="10"/>
      <c r="D10" s="10"/>
      <c r="E10" s="10"/>
      <c r="F10" s="10"/>
      <c r="G10" s="10"/>
    </row>
    <row r="11" spans="1:15" x14ac:dyDescent="0.25">
      <c r="A11" s="12" t="s">
        <v>116</v>
      </c>
      <c r="B11" s="12"/>
      <c r="C11" s="12"/>
      <c r="D11" s="12"/>
      <c r="E11" s="12"/>
      <c r="F11" s="12"/>
      <c r="G11" s="12"/>
      <c r="H11" s="12"/>
    </row>
    <row r="12" spans="1:15" ht="29.25" customHeight="1" x14ac:dyDescent="0.25">
      <c r="A12" s="15" t="s">
        <v>94</v>
      </c>
      <c r="B12" s="16" t="s">
        <v>95</v>
      </c>
      <c r="C12" s="15" t="s">
        <v>96</v>
      </c>
      <c r="D12" s="17"/>
      <c r="E12" s="103"/>
      <c r="F12" s="103"/>
      <c r="G12" s="103"/>
      <c r="H12" s="103"/>
    </row>
    <row r="13" spans="1:15" ht="41.4" x14ac:dyDescent="0.25">
      <c r="A13" s="18" t="s">
        <v>128</v>
      </c>
      <c r="B13" s="19" t="s">
        <v>129</v>
      </c>
      <c r="C13" s="18" t="s">
        <v>130</v>
      </c>
      <c r="D13" s="20"/>
      <c r="E13" s="104"/>
      <c r="F13" s="104"/>
      <c r="G13" s="104"/>
      <c r="H13" s="104"/>
    </row>
    <row r="14" spans="1:15" ht="13.8" x14ac:dyDescent="0.3">
      <c r="J14" s="21"/>
      <c r="K14" s="21"/>
      <c r="L14" s="22"/>
      <c r="M14" s="23"/>
      <c r="N14" s="24"/>
      <c r="O14" s="25"/>
    </row>
    <row r="15" spans="1:15" ht="13.8" x14ac:dyDescent="0.3">
      <c r="A15" s="12" t="s">
        <v>49</v>
      </c>
      <c r="J15" s="21"/>
      <c r="K15" s="21"/>
      <c r="L15" s="25"/>
      <c r="M15" s="23"/>
      <c r="N15" s="24"/>
      <c r="O15" s="25"/>
    </row>
    <row r="16" spans="1:15" ht="13.8" x14ac:dyDescent="0.3">
      <c r="A16" s="8" t="s">
        <v>117</v>
      </c>
      <c r="C16" s="8"/>
      <c r="H16" s="8"/>
      <c r="J16" s="21"/>
      <c r="K16" s="21"/>
      <c r="L16" s="22"/>
      <c r="M16" s="23"/>
      <c r="N16" s="24"/>
      <c r="O16" s="25"/>
    </row>
    <row r="17" spans="1:15" ht="13.8" x14ac:dyDescent="0.3">
      <c r="J17" s="21"/>
      <c r="K17" s="21"/>
      <c r="L17" s="25"/>
      <c r="M17" s="23"/>
      <c r="N17" s="24"/>
      <c r="O17" s="25"/>
    </row>
    <row r="18" spans="1:15" ht="13.8" x14ac:dyDescent="0.3">
      <c r="A18" s="12" t="s">
        <v>50</v>
      </c>
      <c r="J18" s="21"/>
      <c r="K18" s="21"/>
      <c r="L18" s="25"/>
      <c r="M18" s="23"/>
      <c r="N18" s="24"/>
      <c r="O18" s="25"/>
    </row>
    <row r="19" spans="1:15" ht="12.75" customHeight="1" x14ac:dyDescent="0.3">
      <c r="A19" s="102" t="s">
        <v>141</v>
      </c>
      <c r="B19" s="102"/>
      <c r="C19" s="102"/>
      <c r="D19" s="102"/>
      <c r="E19" s="102"/>
      <c r="F19" s="102"/>
      <c r="G19" s="102"/>
      <c r="H19" s="102"/>
      <c r="J19" s="21"/>
      <c r="K19" s="21"/>
      <c r="L19" s="25"/>
      <c r="M19" s="23"/>
      <c r="N19" s="24"/>
      <c r="O19" s="25"/>
    </row>
    <row r="20" spans="1:15" ht="13.8" x14ac:dyDescent="0.3">
      <c r="A20" s="102"/>
      <c r="B20" s="102"/>
      <c r="C20" s="102"/>
      <c r="D20" s="102"/>
      <c r="E20" s="102"/>
      <c r="F20" s="102"/>
      <c r="G20" s="102"/>
      <c r="H20" s="102"/>
      <c r="J20" s="21"/>
      <c r="K20" s="21"/>
      <c r="L20" s="25"/>
      <c r="M20" s="23"/>
      <c r="N20" s="24"/>
      <c r="O20" s="25"/>
    </row>
    <row r="21" spans="1:15" ht="13.8" x14ac:dyDescent="0.3">
      <c r="A21" s="102"/>
      <c r="B21" s="102"/>
      <c r="C21" s="102"/>
      <c r="D21" s="102"/>
      <c r="E21" s="102"/>
      <c r="F21" s="102"/>
      <c r="G21" s="102"/>
      <c r="H21" s="102"/>
      <c r="J21" s="21"/>
      <c r="K21" s="21"/>
      <c r="L21" s="22"/>
      <c r="M21" s="23"/>
      <c r="N21" s="24"/>
      <c r="O21" s="25"/>
    </row>
    <row r="22" spans="1:15" ht="13.8" x14ac:dyDescent="0.3">
      <c r="A22" s="102"/>
      <c r="B22" s="102"/>
      <c r="C22" s="102"/>
      <c r="D22" s="102"/>
      <c r="E22" s="102"/>
      <c r="F22" s="102"/>
      <c r="G22" s="102"/>
      <c r="H22" s="102"/>
      <c r="J22" s="21"/>
      <c r="K22" s="21"/>
      <c r="L22" s="22"/>
      <c r="M22" s="23"/>
      <c r="N22" s="24"/>
      <c r="O22" s="25"/>
    </row>
    <row r="23" spans="1:15" ht="13.8" x14ac:dyDescent="0.3">
      <c r="A23" s="10"/>
      <c r="B23" s="10"/>
      <c r="C23" s="10"/>
      <c r="D23" s="10"/>
      <c r="E23" s="10"/>
      <c r="F23" s="10"/>
      <c r="G23" s="10"/>
      <c r="J23" s="21"/>
      <c r="K23" s="21"/>
      <c r="L23" s="22"/>
      <c r="M23" s="23"/>
      <c r="N23" s="24"/>
      <c r="O23" s="25"/>
    </row>
    <row r="24" spans="1:15" ht="13.8" x14ac:dyDescent="0.3">
      <c r="A24" s="8" t="s">
        <v>97</v>
      </c>
      <c r="J24" s="21"/>
      <c r="K24" s="21"/>
      <c r="L24" s="22"/>
      <c r="M24" s="23"/>
      <c r="N24" s="24"/>
      <c r="O24" s="25"/>
    </row>
    <row r="25" spans="1:15" ht="13.8" x14ac:dyDescent="0.3">
      <c r="J25" s="21"/>
      <c r="K25" s="21"/>
      <c r="L25" s="25"/>
      <c r="M25" s="23"/>
      <c r="N25" s="24"/>
      <c r="O25" s="25"/>
    </row>
    <row r="26" spans="1:15" ht="13.8" x14ac:dyDescent="0.3">
      <c r="A26" s="12" t="s">
        <v>98</v>
      </c>
      <c r="J26" s="21"/>
      <c r="K26" s="21"/>
      <c r="L26" s="22"/>
      <c r="M26" s="23"/>
      <c r="N26" s="24"/>
      <c r="O26" s="25"/>
    </row>
    <row r="27" spans="1:15" ht="12.75" customHeight="1" x14ac:dyDescent="0.3">
      <c r="A27" s="101" t="s">
        <v>99</v>
      </c>
      <c r="B27" s="101"/>
      <c r="C27" s="101"/>
      <c r="D27" s="101"/>
      <c r="E27" s="101"/>
      <c r="F27" s="101"/>
      <c r="G27" s="101"/>
      <c r="H27" s="101"/>
      <c r="J27" s="21"/>
      <c r="K27" s="21"/>
      <c r="L27" s="22"/>
      <c r="M27" s="23"/>
      <c r="N27" s="24"/>
      <c r="O27" s="25"/>
    </row>
    <row r="28" spans="1:15" ht="13.8" x14ac:dyDescent="0.3">
      <c r="A28" s="101"/>
      <c r="B28" s="101"/>
      <c r="C28" s="101"/>
      <c r="D28" s="101"/>
      <c r="E28" s="101"/>
      <c r="F28" s="101"/>
      <c r="G28" s="101"/>
      <c r="H28" s="101"/>
      <c r="J28" s="21"/>
      <c r="K28" s="21"/>
      <c r="L28" s="22"/>
      <c r="M28" s="23"/>
      <c r="N28" s="24"/>
      <c r="O28" s="25"/>
    </row>
    <row r="29" spans="1:15" ht="13.8" x14ac:dyDescent="0.3">
      <c r="A29" s="101"/>
      <c r="B29" s="101"/>
      <c r="C29" s="101"/>
      <c r="D29" s="101"/>
      <c r="E29" s="101"/>
      <c r="F29" s="101"/>
      <c r="G29" s="101"/>
      <c r="H29" s="101"/>
      <c r="J29" s="21"/>
      <c r="K29" s="21"/>
      <c r="L29" s="22"/>
      <c r="M29" s="23"/>
      <c r="N29" s="24"/>
      <c r="O29" s="25"/>
    </row>
    <row r="30" spans="1:15" ht="13.8" x14ac:dyDescent="0.3">
      <c r="A30" s="10"/>
      <c r="B30" s="10"/>
      <c r="C30" s="10"/>
      <c r="D30" s="10"/>
      <c r="E30" s="10"/>
      <c r="F30" s="10"/>
      <c r="G30" s="10"/>
      <c r="J30" s="21"/>
      <c r="K30" s="21"/>
      <c r="L30" s="22"/>
      <c r="M30" s="23"/>
      <c r="N30" s="24"/>
      <c r="O30" s="25"/>
    </row>
    <row r="31" spans="1:15" ht="12.75" customHeight="1" x14ac:dyDescent="0.3">
      <c r="A31" s="101" t="s">
        <v>100</v>
      </c>
      <c r="B31" s="101"/>
      <c r="C31" s="101"/>
      <c r="D31" s="101"/>
      <c r="E31" s="101"/>
      <c r="F31" s="101"/>
      <c r="G31" s="101"/>
      <c r="H31" s="101"/>
      <c r="J31" s="21"/>
      <c r="K31" s="21"/>
      <c r="L31" s="22"/>
      <c r="M31" s="23"/>
      <c r="N31" s="24"/>
      <c r="O31" s="25"/>
    </row>
    <row r="32" spans="1:15" ht="13.8" x14ac:dyDescent="0.3">
      <c r="A32" s="101"/>
      <c r="B32" s="101"/>
      <c r="C32" s="101"/>
      <c r="D32" s="101"/>
      <c r="E32" s="101"/>
      <c r="F32" s="101"/>
      <c r="G32" s="101"/>
      <c r="H32" s="101"/>
      <c r="J32" s="21"/>
      <c r="K32" s="21"/>
      <c r="L32" s="25"/>
      <c r="M32" s="23"/>
      <c r="N32" s="24"/>
      <c r="O32" s="25"/>
    </row>
    <row r="33" spans="1:15" ht="13.8" x14ac:dyDescent="0.3">
      <c r="A33" s="101"/>
      <c r="B33" s="101"/>
      <c r="C33" s="101"/>
      <c r="D33" s="101"/>
      <c r="E33" s="101"/>
      <c r="F33" s="101"/>
      <c r="G33" s="101"/>
      <c r="H33" s="101"/>
      <c r="J33" s="21"/>
      <c r="K33" s="21"/>
      <c r="L33" s="22"/>
      <c r="M33" s="23"/>
      <c r="N33" s="24"/>
      <c r="O33" s="25"/>
    </row>
    <row r="34" spans="1:15" ht="13.8" x14ac:dyDescent="0.3">
      <c r="A34" s="101"/>
      <c r="B34" s="101"/>
      <c r="C34" s="101"/>
      <c r="D34" s="101"/>
      <c r="E34" s="101"/>
      <c r="F34" s="101"/>
      <c r="G34" s="101"/>
      <c r="H34" s="101"/>
      <c r="J34" s="21"/>
      <c r="K34" s="21"/>
      <c r="L34" s="22"/>
      <c r="M34" s="23"/>
      <c r="N34" s="24"/>
      <c r="O34" s="25"/>
    </row>
    <row r="35" spans="1:15" ht="13.8" x14ac:dyDescent="0.3">
      <c r="J35" s="21"/>
      <c r="K35" s="21"/>
      <c r="L35" s="25"/>
      <c r="M35" s="23"/>
      <c r="N35" s="24"/>
      <c r="O35" s="25"/>
    </row>
    <row r="36" spans="1:15" ht="13.8" x14ac:dyDescent="0.3">
      <c r="A36" s="14" t="s">
        <v>118</v>
      </c>
      <c r="B36" s="10"/>
      <c r="C36" s="10"/>
      <c r="D36" s="10"/>
      <c r="E36" s="10"/>
      <c r="F36" s="10"/>
      <c r="G36" s="10"/>
      <c r="J36" s="21"/>
      <c r="K36" s="21"/>
      <c r="L36" s="22"/>
      <c r="M36" s="23"/>
      <c r="N36" s="24"/>
      <c r="O36" s="25"/>
    </row>
    <row r="37" spans="1:15" ht="13.8" x14ac:dyDescent="0.3">
      <c r="J37" s="21"/>
      <c r="K37" s="21"/>
      <c r="L37" s="22"/>
      <c r="M37" s="23"/>
      <c r="N37" s="24"/>
      <c r="O37" s="25"/>
    </row>
    <row r="38" spans="1:15" ht="14.4" thickBot="1" x14ac:dyDescent="0.35">
      <c r="A38" s="12" t="s">
        <v>101</v>
      </c>
      <c r="J38" s="21"/>
      <c r="K38" s="21"/>
      <c r="L38" s="22"/>
      <c r="M38" s="23"/>
      <c r="N38" s="24"/>
      <c r="O38" s="25"/>
    </row>
    <row r="39" spans="1:15" ht="33" customHeight="1" thickBot="1" x14ac:dyDescent="0.35">
      <c r="A39" s="26" t="s">
        <v>105</v>
      </c>
      <c r="B39" s="26" t="s">
        <v>51</v>
      </c>
      <c r="C39" s="27" t="s">
        <v>52</v>
      </c>
      <c r="J39" s="21"/>
      <c r="K39" s="21"/>
      <c r="L39" s="22"/>
      <c r="M39" s="23"/>
      <c r="N39" s="24"/>
      <c r="O39" s="25"/>
    </row>
    <row r="40" spans="1:15" ht="13.8" x14ac:dyDescent="0.3">
      <c r="A40" s="28" t="s">
        <v>53</v>
      </c>
      <c r="B40" s="29">
        <v>67404</v>
      </c>
      <c r="C40" s="30">
        <v>12.81</v>
      </c>
      <c r="J40" s="21"/>
      <c r="K40" s="21"/>
      <c r="L40" s="22"/>
      <c r="M40" s="23"/>
      <c r="N40" s="24"/>
      <c r="O40" s="25"/>
    </row>
    <row r="41" spans="1:15" ht="13.8" x14ac:dyDescent="0.3">
      <c r="A41" s="28" t="s">
        <v>54</v>
      </c>
      <c r="B41" s="29">
        <v>66186</v>
      </c>
      <c r="C41" s="30">
        <v>12.58</v>
      </c>
      <c r="J41" s="21"/>
      <c r="K41" s="21"/>
      <c r="L41" s="22"/>
      <c r="M41" s="23"/>
      <c r="N41" s="24"/>
      <c r="O41" s="25"/>
    </row>
    <row r="42" spans="1:15" ht="13.8" x14ac:dyDescent="0.3">
      <c r="A42" s="28" t="s">
        <v>55</v>
      </c>
      <c r="B42" s="29">
        <v>62838</v>
      </c>
      <c r="C42" s="30">
        <v>11.94</v>
      </c>
      <c r="J42" s="21"/>
      <c r="K42" s="21"/>
      <c r="L42" s="22"/>
      <c r="M42" s="23"/>
      <c r="N42" s="24"/>
      <c r="O42" s="25"/>
    </row>
    <row r="43" spans="1:15" ht="13.8" x14ac:dyDescent="0.3">
      <c r="A43" s="28" t="s">
        <v>56</v>
      </c>
      <c r="B43" s="29">
        <v>49587</v>
      </c>
      <c r="C43" s="30">
        <v>9.42</v>
      </c>
      <c r="J43" s="21"/>
      <c r="K43" s="21"/>
      <c r="L43" s="22"/>
      <c r="M43" s="23"/>
      <c r="N43" s="24"/>
      <c r="O43" s="25"/>
    </row>
    <row r="44" spans="1:15" ht="13.8" x14ac:dyDescent="0.3">
      <c r="A44" s="28" t="s">
        <v>57</v>
      </c>
      <c r="B44" s="29">
        <v>42153</v>
      </c>
      <c r="C44" s="30">
        <v>8.01</v>
      </c>
      <c r="J44" s="21"/>
      <c r="K44" s="21"/>
      <c r="L44" s="22"/>
      <c r="M44" s="23"/>
      <c r="N44" s="24"/>
      <c r="O44" s="25"/>
    </row>
    <row r="45" spans="1:15" ht="13.8" x14ac:dyDescent="0.3">
      <c r="A45" s="28" t="s">
        <v>58</v>
      </c>
      <c r="B45" s="29">
        <v>40218</v>
      </c>
      <c r="C45" s="30">
        <v>7.64</v>
      </c>
      <c r="J45" s="21"/>
      <c r="K45" s="31"/>
      <c r="L45" s="31"/>
      <c r="M45" s="31"/>
      <c r="N45" s="31"/>
      <c r="O45" s="31"/>
    </row>
    <row r="46" spans="1:15" ht="13.8" x14ac:dyDescent="0.3">
      <c r="A46" s="28" t="s">
        <v>59</v>
      </c>
      <c r="B46" s="29">
        <v>39231</v>
      </c>
      <c r="C46" s="30">
        <v>7.46</v>
      </c>
      <c r="J46" s="21"/>
      <c r="K46" s="31"/>
      <c r="L46" s="31"/>
      <c r="M46" s="31"/>
      <c r="N46" s="31"/>
      <c r="O46" s="31"/>
    </row>
    <row r="47" spans="1:15" ht="13.8" x14ac:dyDescent="0.3">
      <c r="A47" s="28" t="s">
        <v>60</v>
      </c>
      <c r="B47" s="29">
        <v>38412</v>
      </c>
      <c r="C47" s="30">
        <v>7.3</v>
      </c>
      <c r="J47" s="21"/>
      <c r="K47" s="21"/>
      <c r="L47" s="22"/>
      <c r="M47" s="23"/>
      <c r="N47" s="24"/>
      <c r="O47" s="25"/>
    </row>
    <row r="48" spans="1:15" ht="13.8" x14ac:dyDescent="0.3">
      <c r="A48" s="28" t="s">
        <v>61</v>
      </c>
      <c r="B48" s="29">
        <v>32832</v>
      </c>
      <c r="C48" s="30">
        <v>6.24</v>
      </c>
      <c r="J48" s="21"/>
      <c r="K48" s="21"/>
      <c r="L48" s="22"/>
      <c r="M48" s="23"/>
      <c r="N48" s="24"/>
      <c r="O48" s="25"/>
    </row>
    <row r="49" spans="1:15" ht="13.8" x14ac:dyDescent="0.3">
      <c r="A49" s="28" t="s">
        <v>62</v>
      </c>
      <c r="B49" s="29">
        <v>25101</v>
      </c>
      <c r="C49" s="30">
        <v>4.7699999999999996</v>
      </c>
      <c r="J49" s="21"/>
      <c r="K49" s="21"/>
      <c r="L49" s="22"/>
      <c r="M49" s="23"/>
      <c r="N49" s="24"/>
      <c r="O49" s="25"/>
    </row>
    <row r="50" spans="1:15" ht="13.8" x14ac:dyDescent="0.3">
      <c r="A50" s="28" t="s">
        <v>63</v>
      </c>
      <c r="B50" s="29">
        <v>19335</v>
      </c>
      <c r="C50" s="30">
        <v>3.67</v>
      </c>
      <c r="J50" s="21"/>
      <c r="K50" s="21"/>
      <c r="L50" s="22"/>
      <c r="M50" s="23"/>
      <c r="N50" s="24"/>
      <c r="O50" s="25"/>
    </row>
    <row r="51" spans="1:15" ht="13.8" x14ac:dyDescent="0.3">
      <c r="A51" s="28" t="s">
        <v>64</v>
      </c>
      <c r="B51" s="29">
        <v>13740</v>
      </c>
      <c r="C51" s="30">
        <v>2.61</v>
      </c>
      <c r="J51" s="21"/>
      <c r="K51" s="21"/>
      <c r="L51" s="22"/>
      <c r="M51" s="23"/>
      <c r="N51" s="24"/>
      <c r="O51" s="25"/>
    </row>
    <row r="52" spans="1:15" ht="13.8" x14ac:dyDescent="0.3">
      <c r="A52" s="28" t="s">
        <v>65</v>
      </c>
      <c r="B52" s="29">
        <v>11424</v>
      </c>
      <c r="C52" s="30">
        <v>2.17</v>
      </c>
      <c r="J52" s="21"/>
      <c r="K52" s="21"/>
      <c r="L52" s="22"/>
      <c r="M52" s="23"/>
      <c r="N52" s="24"/>
      <c r="O52" s="25"/>
    </row>
    <row r="53" spans="1:15" ht="13.8" x14ac:dyDescent="0.3">
      <c r="A53" s="28" t="s">
        <v>66</v>
      </c>
      <c r="B53" s="28">
        <v>8043</v>
      </c>
      <c r="C53" s="30">
        <v>1.53</v>
      </c>
      <c r="J53" s="21"/>
      <c r="K53" s="21"/>
      <c r="L53" s="22"/>
      <c r="M53" s="23"/>
      <c r="N53" s="24"/>
      <c r="O53" s="25"/>
    </row>
    <row r="54" spans="1:15" ht="13.8" x14ac:dyDescent="0.3">
      <c r="A54" s="28" t="s">
        <v>67</v>
      </c>
      <c r="B54" s="28">
        <v>5046</v>
      </c>
      <c r="C54" s="30">
        <v>0.96</v>
      </c>
      <c r="J54" s="21"/>
      <c r="K54" s="31"/>
      <c r="L54" s="31"/>
      <c r="M54" s="31"/>
      <c r="N54" s="31"/>
      <c r="O54" s="31"/>
    </row>
    <row r="55" spans="1:15" ht="13.8" x14ac:dyDescent="0.3">
      <c r="A55" s="28" t="s">
        <v>68</v>
      </c>
      <c r="B55" s="28">
        <v>2736</v>
      </c>
      <c r="C55" s="30">
        <v>0.52</v>
      </c>
      <c r="J55" s="21"/>
      <c r="K55" s="21"/>
      <c r="L55" s="22"/>
      <c r="M55" s="23"/>
      <c r="N55" s="24"/>
      <c r="O55" s="25"/>
    </row>
    <row r="56" spans="1:15" ht="13.8" x14ac:dyDescent="0.3">
      <c r="A56" s="28" t="s">
        <v>69</v>
      </c>
      <c r="B56" s="28">
        <v>1251</v>
      </c>
      <c r="C56" s="30">
        <v>0.24</v>
      </c>
      <c r="J56" s="21"/>
      <c r="K56" s="21"/>
      <c r="L56" s="22"/>
      <c r="M56" s="23"/>
      <c r="N56" s="24"/>
      <c r="O56" s="25"/>
    </row>
    <row r="57" spans="1:15" ht="14.4" thickBot="1" x14ac:dyDescent="0.35">
      <c r="A57" s="32" t="s">
        <v>70</v>
      </c>
      <c r="B57" s="32">
        <v>699</v>
      </c>
      <c r="C57" s="33">
        <v>0.13</v>
      </c>
      <c r="J57" s="21"/>
      <c r="K57" s="21"/>
      <c r="L57" s="22"/>
      <c r="M57" s="23"/>
      <c r="N57" s="24"/>
      <c r="O57" s="25"/>
    </row>
    <row r="58" spans="1:15" ht="13.8" x14ac:dyDescent="0.3">
      <c r="J58" s="21"/>
      <c r="K58" s="21"/>
      <c r="L58" s="25"/>
      <c r="M58" s="23"/>
      <c r="N58" s="24"/>
      <c r="O58" s="25"/>
    </row>
    <row r="59" spans="1:15" ht="13.8" x14ac:dyDescent="0.3">
      <c r="A59" s="12" t="s">
        <v>71</v>
      </c>
      <c r="J59" s="21"/>
      <c r="K59" s="21"/>
      <c r="L59" s="22"/>
      <c r="M59" s="23"/>
      <c r="N59" s="24"/>
      <c r="O59" s="25"/>
    </row>
    <row r="60" spans="1:15" ht="13.8" x14ac:dyDescent="0.3">
      <c r="A60" s="101" t="s">
        <v>102</v>
      </c>
      <c r="B60" s="101"/>
      <c r="C60" s="101"/>
      <c r="D60" s="101"/>
      <c r="E60" s="101"/>
      <c r="F60" s="101"/>
      <c r="G60" s="101"/>
      <c r="H60" s="101"/>
      <c r="J60" s="21"/>
      <c r="K60" s="31"/>
      <c r="L60" s="31"/>
      <c r="M60" s="31"/>
      <c r="N60" s="31"/>
      <c r="O60" s="31"/>
    </row>
    <row r="61" spans="1:15" ht="13.8" x14ac:dyDescent="0.3">
      <c r="A61" s="101"/>
      <c r="B61" s="101"/>
      <c r="C61" s="101"/>
      <c r="D61" s="101"/>
      <c r="E61" s="101"/>
      <c r="F61" s="101"/>
      <c r="G61" s="101"/>
      <c r="H61" s="101"/>
      <c r="J61" s="21"/>
      <c r="K61" s="21"/>
      <c r="L61" s="22"/>
      <c r="M61" s="23"/>
      <c r="N61" s="24"/>
      <c r="O61" s="25"/>
    </row>
    <row r="62" spans="1:15" ht="13.8" x14ac:dyDescent="0.3">
      <c r="A62" s="101"/>
      <c r="B62" s="101"/>
      <c r="C62" s="101"/>
      <c r="D62" s="101"/>
      <c r="E62" s="101"/>
      <c r="F62" s="101"/>
      <c r="G62" s="101"/>
      <c r="H62" s="101"/>
      <c r="J62" s="21"/>
      <c r="K62" s="21"/>
      <c r="L62" s="22"/>
      <c r="M62" s="23"/>
      <c r="N62" s="24"/>
      <c r="O62" s="25"/>
    </row>
    <row r="63" spans="1:15" ht="13.8" x14ac:dyDescent="0.3">
      <c r="J63" s="21"/>
      <c r="K63" s="21"/>
      <c r="L63" s="22"/>
      <c r="M63" s="23"/>
      <c r="N63" s="24"/>
      <c r="O63" s="25"/>
    </row>
    <row r="64" spans="1:15" ht="13.8" x14ac:dyDescent="0.3">
      <c r="A64" s="101" t="s">
        <v>103</v>
      </c>
      <c r="B64" s="101"/>
      <c r="C64" s="101"/>
      <c r="D64" s="101"/>
      <c r="E64" s="101"/>
      <c r="F64" s="101"/>
      <c r="G64" s="101"/>
      <c r="H64" s="101"/>
      <c r="J64" s="21"/>
      <c r="K64" s="21"/>
      <c r="L64" s="22"/>
      <c r="M64" s="23"/>
      <c r="N64" s="24"/>
      <c r="O64" s="25"/>
    </row>
    <row r="65" spans="1:15" ht="13.8" x14ac:dyDescent="0.3">
      <c r="A65" s="101"/>
      <c r="B65" s="101"/>
      <c r="C65" s="101"/>
      <c r="D65" s="101"/>
      <c r="E65" s="101"/>
      <c r="F65" s="101"/>
      <c r="G65" s="101"/>
      <c r="H65" s="101"/>
      <c r="J65" s="21"/>
      <c r="K65" s="21"/>
      <c r="L65" s="25"/>
      <c r="M65" s="23"/>
      <c r="N65" s="24"/>
      <c r="O65" s="25"/>
    </row>
    <row r="66" spans="1:15" ht="13.8" x14ac:dyDescent="0.3">
      <c r="J66" s="21"/>
      <c r="K66" s="31"/>
      <c r="L66" s="31"/>
      <c r="M66" s="31"/>
      <c r="N66" s="31"/>
      <c r="O66" s="31"/>
    </row>
    <row r="67" spans="1:15" ht="13.8" x14ac:dyDescent="0.3">
      <c r="A67" s="12" t="s">
        <v>72</v>
      </c>
      <c r="J67" s="21"/>
      <c r="K67" s="21"/>
      <c r="L67" s="25"/>
      <c r="M67" s="23"/>
      <c r="N67" s="24"/>
      <c r="O67" s="25"/>
    </row>
    <row r="68" spans="1:15" ht="13.8" x14ac:dyDescent="0.3">
      <c r="A68" s="101" t="s">
        <v>104</v>
      </c>
      <c r="B68" s="101"/>
      <c r="C68" s="101"/>
      <c r="D68" s="101"/>
      <c r="E68" s="101"/>
      <c r="F68" s="101"/>
      <c r="G68" s="101"/>
      <c r="H68" s="101"/>
      <c r="J68" s="21"/>
      <c r="K68" s="21"/>
      <c r="L68" s="25"/>
      <c r="M68" s="23"/>
      <c r="N68" s="24"/>
      <c r="O68" s="25"/>
    </row>
    <row r="69" spans="1:15" ht="13.8" x14ac:dyDescent="0.3">
      <c r="A69" s="101"/>
      <c r="B69" s="101"/>
      <c r="C69" s="101"/>
      <c r="D69" s="101"/>
      <c r="E69" s="101"/>
      <c r="F69" s="101"/>
      <c r="G69" s="101"/>
      <c r="H69" s="101"/>
      <c r="J69" s="21"/>
      <c r="K69" s="21"/>
      <c r="L69" s="25"/>
      <c r="M69" s="23"/>
      <c r="N69" s="24"/>
      <c r="O69" s="25"/>
    </row>
    <row r="70" spans="1:15" ht="13.8" x14ac:dyDescent="0.3">
      <c r="A70" s="101"/>
      <c r="B70" s="101"/>
      <c r="C70" s="101"/>
      <c r="D70" s="101"/>
      <c r="E70" s="101"/>
      <c r="F70" s="101"/>
      <c r="G70" s="101"/>
      <c r="H70" s="101"/>
      <c r="J70" s="21"/>
      <c r="K70" s="21"/>
      <c r="L70" s="25"/>
      <c r="M70" s="23"/>
      <c r="N70" s="24"/>
      <c r="O70" s="25"/>
    </row>
    <row r="71" spans="1:15" ht="13.8" x14ac:dyDescent="0.3">
      <c r="A71" s="101"/>
      <c r="B71" s="101"/>
      <c r="C71" s="101"/>
      <c r="D71" s="101"/>
      <c r="E71" s="101"/>
      <c r="F71" s="101"/>
      <c r="G71" s="101"/>
      <c r="H71" s="101"/>
      <c r="J71" s="21"/>
      <c r="K71" s="21"/>
      <c r="L71" s="25"/>
      <c r="M71" s="23"/>
      <c r="N71" s="24"/>
      <c r="O71" s="25"/>
    </row>
    <row r="72" spans="1:15" ht="13.8" x14ac:dyDescent="0.3">
      <c r="A72" s="101"/>
      <c r="B72" s="101"/>
      <c r="C72" s="101"/>
      <c r="D72" s="101"/>
      <c r="E72" s="101"/>
      <c r="F72" s="101"/>
      <c r="G72" s="101"/>
      <c r="H72" s="101"/>
      <c r="J72" s="21"/>
      <c r="K72" s="21"/>
      <c r="L72" s="25"/>
      <c r="M72" s="23"/>
      <c r="N72" s="24"/>
      <c r="O72" s="25"/>
    </row>
    <row r="73" spans="1:15" ht="13.8" x14ac:dyDescent="0.3">
      <c r="J73" s="21"/>
      <c r="K73" s="21"/>
      <c r="L73" s="25"/>
      <c r="M73" s="23"/>
      <c r="N73" s="24"/>
      <c r="O73" s="25"/>
    </row>
    <row r="74" spans="1:15" ht="13.8" x14ac:dyDescent="0.3">
      <c r="J74" s="21"/>
      <c r="K74" s="21"/>
      <c r="L74" s="25"/>
      <c r="M74" s="23"/>
      <c r="N74" s="24"/>
      <c r="O74" s="25"/>
    </row>
    <row r="75" spans="1:15" ht="13.8" x14ac:dyDescent="0.3">
      <c r="J75" s="21"/>
      <c r="K75" s="21"/>
      <c r="L75" s="25"/>
      <c r="M75" s="23"/>
      <c r="N75" s="24"/>
      <c r="O75" s="25"/>
    </row>
    <row r="76" spans="1:15" ht="13.8" x14ac:dyDescent="0.3">
      <c r="J76" s="21"/>
      <c r="K76" s="21"/>
      <c r="L76" s="25"/>
      <c r="M76" s="23"/>
      <c r="N76" s="24"/>
      <c r="O76" s="25"/>
    </row>
    <row r="77" spans="1:15" ht="13.8" x14ac:dyDescent="0.3">
      <c r="J77" s="21"/>
      <c r="K77" s="21"/>
      <c r="L77" s="25"/>
      <c r="M77" s="23"/>
      <c r="N77" s="24"/>
      <c r="O77" s="25"/>
    </row>
    <row r="78" spans="1:15" ht="13.8" x14ac:dyDescent="0.3">
      <c r="J78" s="21"/>
      <c r="K78" s="21"/>
      <c r="L78" s="22"/>
      <c r="M78" s="23"/>
      <c r="N78" s="24"/>
      <c r="O78" s="25"/>
    </row>
    <row r="79" spans="1:15" ht="13.8" x14ac:dyDescent="0.3">
      <c r="J79" s="21"/>
      <c r="K79" s="21"/>
      <c r="L79" s="22"/>
      <c r="M79" s="23"/>
      <c r="N79" s="24"/>
      <c r="O79" s="25"/>
    </row>
    <row r="80" spans="1:15" ht="13.8" x14ac:dyDescent="0.3">
      <c r="J80" s="21"/>
      <c r="K80" s="21"/>
      <c r="L80" s="22"/>
      <c r="M80" s="23"/>
      <c r="N80" s="24"/>
      <c r="O80" s="25"/>
    </row>
    <row r="81" spans="9:16" ht="13.8" x14ac:dyDescent="0.3">
      <c r="J81" s="21"/>
      <c r="K81" s="21"/>
      <c r="L81" s="25"/>
      <c r="M81" s="23"/>
      <c r="N81" s="24"/>
      <c r="O81" s="25"/>
    </row>
    <row r="82" spans="9:16" ht="13.8" x14ac:dyDescent="0.3">
      <c r="I82" s="21"/>
      <c r="J82" s="21"/>
      <c r="K82" s="21"/>
      <c r="L82" s="21"/>
      <c r="M82" s="21"/>
      <c r="N82" s="21"/>
      <c r="O82" s="21"/>
      <c r="P82" s="21"/>
    </row>
    <row r="83" spans="9:16" ht="13.8" x14ac:dyDescent="0.3">
      <c r="I83" s="21"/>
      <c r="J83" s="21"/>
      <c r="K83" s="21"/>
      <c r="L83" s="21"/>
      <c r="M83" s="21"/>
      <c r="N83" s="21"/>
      <c r="O83" s="21"/>
      <c r="P83" s="21"/>
    </row>
    <row r="84" spans="9:16" ht="13.8" x14ac:dyDescent="0.3">
      <c r="I84" s="21"/>
      <c r="J84" s="21"/>
      <c r="K84" s="21"/>
      <c r="L84" s="21"/>
      <c r="M84" s="21"/>
      <c r="N84" s="21"/>
      <c r="O84" s="21"/>
      <c r="P84" s="21"/>
    </row>
    <row r="85" spans="9:16" ht="13.8" x14ac:dyDescent="0.3">
      <c r="I85" s="21"/>
      <c r="J85" s="21"/>
      <c r="K85" s="21"/>
      <c r="L85" s="21"/>
      <c r="M85" s="21"/>
      <c r="N85" s="21"/>
      <c r="O85" s="21"/>
      <c r="P85" s="21"/>
    </row>
    <row r="86" spans="9:16" ht="13.8" x14ac:dyDescent="0.3">
      <c r="I86" s="21"/>
      <c r="J86" s="21"/>
      <c r="K86" s="21"/>
      <c r="L86" s="21"/>
      <c r="M86" s="21"/>
      <c r="N86" s="21"/>
      <c r="O86" s="21"/>
      <c r="P86" s="21"/>
    </row>
    <row r="87" spans="9:16" ht="13.8" x14ac:dyDescent="0.3">
      <c r="I87" s="21"/>
      <c r="J87" s="21"/>
      <c r="K87" s="21"/>
      <c r="L87" s="21"/>
      <c r="M87" s="21"/>
      <c r="N87" s="21"/>
      <c r="O87" s="21"/>
      <c r="P87" s="21"/>
    </row>
    <row r="88" spans="9:16" ht="13.8" x14ac:dyDescent="0.3">
      <c r="I88" s="21"/>
      <c r="J88" s="21"/>
      <c r="K88" s="21"/>
      <c r="L88" s="21"/>
      <c r="M88" s="21"/>
      <c r="N88" s="21"/>
      <c r="O88" s="21"/>
      <c r="P88" s="21"/>
    </row>
    <row r="89" spans="9:16" ht="13.8" x14ac:dyDescent="0.3">
      <c r="I89" s="21"/>
      <c r="J89" s="21"/>
      <c r="K89" s="21"/>
      <c r="L89" s="21"/>
      <c r="M89" s="21"/>
      <c r="N89" s="21"/>
      <c r="O89" s="21"/>
      <c r="P89" s="21"/>
    </row>
    <row r="90" spans="9:16" ht="13.8" x14ac:dyDescent="0.3">
      <c r="I90" s="21"/>
      <c r="J90" s="21"/>
      <c r="K90" s="21"/>
      <c r="L90" s="21"/>
      <c r="M90" s="21"/>
      <c r="N90" s="21"/>
      <c r="O90" s="21"/>
      <c r="P90" s="21"/>
    </row>
    <row r="91" spans="9:16" ht="13.8" x14ac:dyDescent="0.3">
      <c r="I91" s="21"/>
      <c r="J91" s="21"/>
      <c r="K91" s="21"/>
      <c r="L91" s="21"/>
      <c r="M91" s="21"/>
      <c r="N91" s="21"/>
      <c r="O91" s="21"/>
      <c r="P91" s="21"/>
    </row>
    <row r="92" spans="9:16" ht="13.8" x14ac:dyDescent="0.3">
      <c r="I92" s="21"/>
      <c r="J92" s="21"/>
      <c r="K92" s="21"/>
      <c r="L92" s="21"/>
      <c r="M92" s="21"/>
      <c r="N92" s="21"/>
      <c r="O92" s="21"/>
      <c r="P92" s="21"/>
    </row>
    <row r="93" spans="9:16" ht="13.8" x14ac:dyDescent="0.3">
      <c r="J93" s="21"/>
      <c r="K93" s="21"/>
      <c r="L93" s="22"/>
      <c r="M93" s="23"/>
      <c r="N93" s="24"/>
      <c r="O93" s="25"/>
    </row>
    <row r="94" spans="9:16" ht="13.8" x14ac:dyDescent="0.3">
      <c r="J94" s="21"/>
      <c r="K94" s="21"/>
      <c r="L94" s="25"/>
      <c r="M94" s="23"/>
      <c r="N94" s="24"/>
      <c r="O94" s="25"/>
    </row>
    <row r="95" spans="9:16" ht="13.8" x14ac:dyDescent="0.3">
      <c r="J95" s="21"/>
      <c r="K95" s="21"/>
      <c r="L95" s="22"/>
      <c r="M95" s="23"/>
      <c r="N95" s="24"/>
      <c r="O95" s="25"/>
    </row>
    <row r="96" spans="9:16" ht="13.8" x14ac:dyDescent="0.3">
      <c r="J96" s="21"/>
      <c r="K96" s="21"/>
      <c r="L96" s="25"/>
      <c r="M96" s="23"/>
      <c r="N96" s="24"/>
      <c r="O96" s="25"/>
    </row>
    <row r="97" spans="10:15" ht="13.8" x14ac:dyDescent="0.3">
      <c r="J97" s="21"/>
      <c r="K97" s="21"/>
      <c r="L97" s="22"/>
      <c r="M97" s="23"/>
      <c r="N97" s="24"/>
      <c r="O97" s="25"/>
    </row>
    <row r="98" spans="10:15" ht="13.8" x14ac:dyDescent="0.3">
      <c r="J98" s="21"/>
      <c r="K98" s="21"/>
      <c r="L98" s="22"/>
      <c r="M98" s="23"/>
      <c r="N98" s="24"/>
      <c r="O98" s="25"/>
    </row>
    <row r="99" spans="10:15" ht="13.8" x14ac:dyDescent="0.3">
      <c r="J99" s="21"/>
      <c r="K99" s="21"/>
      <c r="L99" s="22"/>
      <c r="M99" s="23"/>
      <c r="N99" s="24"/>
      <c r="O99" s="25"/>
    </row>
    <row r="100" spans="10:15" ht="13.8" x14ac:dyDescent="0.3">
      <c r="J100" s="21"/>
      <c r="K100" s="21"/>
      <c r="L100" s="22"/>
      <c r="M100" s="23"/>
      <c r="N100" s="24"/>
      <c r="O100" s="25"/>
    </row>
    <row r="101" spans="10:15" ht="13.8" x14ac:dyDescent="0.3">
      <c r="J101" s="21"/>
      <c r="K101" s="21"/>
      <c r="L101" s="22"/>
      <c r="M101" s="23"/>
      <c r="N101" s="24"/>
      <c r="O101" s="25"/>
    </row>
    <row r="102" spans="10:15" ht="13.8" x14ac:dyDescent="0.3">
      <c r="J102" s="21"/>
      <c r="K102" s="21"/>
      <c r="L102" s="22"/>
      <c r="M102" s="23"/>
      <c r="N102" s="24"/>
      <c r="O102" s="25"/>
    </row>
    <row r="103" spans="10:15" ht="13.8" x14ac:dyDescent="0.3">
      <c r="J103" s="21"/>
      <c r="K103" s="21"/>
      <c r="L103" s="22"/>
      <c r="M103" s="23"/>
      <c r="N103" s="24"/>
      <c r="O103" s="25"/>
    </row>
    <row r="104" spans="10:15" ht="13.8" x14ac:dyDescent="0.3">
      <c r="J104" s="21"/>
      <c r="K104" s="21"/>
      <c r="L104" s="22"/>
      <c r="M104" s="23"/>
      <c r="N104" s="24"/>
      <c r="O104" s="25"/>
    </row>
    <row r="105" spans="10:15" ht="13.8" x14ac:dyDescent="0.3">
      <c r="J105" s="21"/>
      <c r="K105" s="21"/>
      <c r="L105" s="22"/>
      <c r="M105" s="23"/>
      <c r="N105" s="24"/>
      <c r="O105" s="25"/>
    </row>
    <row r="106" spans="10:15" ht="13.8" x14ac:dyDescent="0.3">
      <c r="J106" s="21"/>
      <c r="K106" s="31"/>
      <c r="L106" s="31"/>
      <c r="M106" s="31"/>
      <c r="N106" s="31"/>
      <c r="O106" s="31"/>
    </row>
    <row r="107" spans="10:15" ht="13.8" x14ac:dyDescent="0.3">
      <c r="J107" s="21"/>
      <c r="K107" s="31"/>
      <c r="L107" s="31"/>
      <c r="M107" s="31"/>
      <c r="N107" s="31"/>
      <c r="O107" s="31"/>
    </row>
    <row r="108" spans="10:15" ht="13.8" x14ac:dyDescent="0.3">
      <c r="J108" s="21"/>
      <c r="K108" s="21"/>
      <c r="L108" s="22"/>
      <c r="M108" s="23"/>
      <c r="N108" s="24"/>
      <c r="O108" s="25"/>
    </row>
    <row r="109" spans="10:15" ht="13.8" x14ac:dyDescent="0.3">
      <c r="J109" s="21"/>
      <c r="K109" s="21"/>
      <c r="L109" s="22"/>
      <c r="M109" s="23"/>
      <c r="N109" s="24"/>
      <c r="O109" s="25"/>
    </row>
    <row r="110" spans="10:15" ht="13.8" x14ac:dyDescent="0.3">
      <c r="J110" s="21"/>
      <c r="K110" s="21"/>
      <c r="L110" s="22"/>
      <c r="M110" s="23"/>
      <c r="N110" s="24"/>
      <c r="O110" s="25"/>
    </row>
    <row r="111" spans="10:15" ht="13.8" x14ac:dyDescent="0.3">
      <c r="J111" s="21"/>
      <c r="K111" s="21"/>
      <c r="L111" s="22"/>
      <c r="M111" s="23"/>
      <c r="N111" s="24"/>
      <c r="O111" s="25"/>
    </row>
    <row r="112" spans="10:15" ht="13.8" x14ac:dyDescent="0.3">
      <c r="J112" s="21"/>
      <c r="K112" s="21"/>
      <c r="L112" s="22"/>
      <c r="M112" s="23"/>
      <c r="N112" s="24"/>
      <c r="O112" s="25"/>
    </row>
    <row r="113" spans="10:15" ht="13.8" x14ac:dyDescent="0.3">
      <c r="J113" s="21"/>
      <c r="K113" s="21"/>
      <c r="L113" s="22"/>
      <c r="M113" s="23"/>
      <c r="N113" s="24"/>
      <c r="O113" s="25"/>
    </row>
    <row r="114" spans="10:15" ht="13.8" x14ac:dyDescent="0.3">
      <c r="J114" s="21"/>
      <c r="K114" s="21"/>
      <c r="L114" s="22"/>
      <c r="M114" s="23"/>
      <c r="N114" s="24"/>
      <c r="O114" s="25"/>
    </row>
    <row r="115" spans="10:15" ht="13.8" x14ac:dyDescent="0.3">
      <c r="J115" s="21"/>
      <c r="K115" s="31"/>
      <c r="L115" s="31"/>
      <c r="M115" s="31"/>
      <c r="N115" s="31"/>
      <c r="O115" s="31"/>
    </row>
    <row r="116" spans="10:15" ht="13.8" x14ac:dyDescent="0.3">
      <c r="J116" s="21"/>
      <c r="K116" s="21"/>
      <c r="L116" s="22"/>
      <c r="M116" s="23"/>
      <c r="N116" s="24"/>
      <c r="O116" s="25"/>
    </row>
    <row r="117" spans="10:15" ht="13.8" x14ac:dyDescent="0.3">
      <c r="J117" s="21"/>
      <c r="K117" s="21"/>
      <c r="L117" s="22"/>
      <c r="M117" s="23"/>
      <c r="N117" s="24"/>
      <c r="O117" s="25"/>
    </row>
    <row r="118" spans="10:15" ht="13.8" x14ac:dyDescent="0.3">
      <c r="J118" s="21"/>
      <c r="K118" s="21"/>
      <c r="L118" s="22"/>
      <c r="M118" s="23"/>
      <c r="N118" s="24"/>
      <c r="O118" s="25"/>
    </row>
    <row r="119" spans="10:15" ht="13.8" x14ac:dyDescent="0.3">
      <c r="J119" s="21"/>
      <c r="K119" s="21"/>
      <c r="L119" s="25"/>
      <c r="M119" s="23"/>
      <c r="N119" s="24"/>
      <c r="O119" s="25"/>
    </row>
    <row r="120" spans="10:15" ht="13.8" x14ac:dyDescent="0.3">
      <c r="J120" s="21"/>
      <c r="K120" s="21"/>
      <c r="L120" s="22"/>
      <c r="M120" s="23"/>
      <c r="N120" s="24"/>
      <c r="O120" s="25"/>
    </row>
    <row r="121" spans="10:15" ht="13.8" x14ac:dyDescent="0.3">
      <c r="J121" s="21"/>
      <c r="K121" s="31"/>
      <c r="L121" s="31"/>
      <c r="M121" s="31"/>
      <c r="N121" s="31"/>
      <c r="O121" s="31"/>
    </row>
    <row r="122" spans="10:15" ht="13.8" x14ac:dyDescent="0.3">
      <c r="J122" s="21"/>
      <c r="K122" s="21"/>
      <c r="L122" s="22"/>
      <c r="M122" s="23"/>
      <c r="N122" s="24"/>
      <c r="O122" s="25"/>
    </row>
    <row r="123" spans="10:15" ht="13.8" x14ac:dyDescent="0.3">
      <c r="J123" s="21"/>
      <c r="K123" s="21"/>
      <c r="L123" s="22"/>
      <c r="M123" s="23"/>
      <c r="N123" s="24"/>
      <c r="O123" s="25"/>
    </row>
    <row r="124" spans="10:15" ht="13.8" x14ac:dyDescent="0.3">
      <c r="J124" s="21"/>
      <c r="K124" s="21"/>
      <c r="L124" s="22"/>
      <c r="M124" s="23"/>
      <c r="N124" s="24"/>
      <c r="O124" s="25"/>
    </row>
    <row r="125" spans="10:15" ht="13.8" x14ac:dyDescent="0.3">
      <c r="J125" s="21"/>
      <c r="K125" s="21"/>
      <c r="L125" s="22"/>
      <c r="M125" s="23"/>
      <c r="N125" s="24"/>
      <c r="O125" s="25"/>
    </row>
    <row r="126" spans="10:15" ht="13.8" x14ac:dyDescent="0.3">
      <c r="J126" s="21"/>
      <c r="K126" s="21"/>
      <c r="L126" s="25"/>
      <c r="M126" s="23"/>
      <c r="N126" s="24"/>
      <c r="O126" s="25"/>
    </row>
    <row r="127" spans="10:15" ht="13.8" x14ac:dyDescent="0.3">
      <c r="J127" s="21"/>
      <c r="K127" s="31"/>
      <c r="L127" s="31"/>
      <c r="M127" s="31"/>
      <c r="N127" s="31"/>
      <c r="O127" s="31"/>
    </row>
    <row r="128" spans="10:15" ht="13.8" x14ac:dyDescent="0.3">
      <c r="J128" s="21"/>
      <c r="K128" s="21"/>
      <c r="L128" s="25"/>
      <c r="M128" s="23"/>
      <c r="N128" s="24"/>
      <c r="O128" s="25"/>
    </row>
    <row r="129" spans="10:15" ht="13.8" x14ac:dyDescent="0.3">
      <c r="J129" s="21"/>
      <c r="K129" s="21"/>
      <c r="L129" s="25"/>
      <c r="M129" s="23"/>
      <c r="N129" s="24"/>
      <c r="O129" s="25"/>
    </row>
    <row r="130" spans="10:15" ht="13.8" x14ac:dyDescent="0.3">
      <c r="J130" s="21"/>
      <c r="K130" s="21"/>
      <c r="L130" s="25"/>
      <c r="M130" s="23"/>
      <c r="N130" s="24"/>
      <c r="O130" s="25"/>
    </row>
    <row r="131" spans="10:15" ht="13.8" x14ac:dyDescent="0.3">
      <c r="J131" s="21"/>
      <c r="K131" s="21"/>
      <c r="L131" s="25"/>
      <c r="M131" s="23"/>
      <c r="N131" s="24"/>
      <c r="O131" s="25"/>
    </row>
    <row r="132" spans="10:15" ht="13.8" x14ac:dyDescent="0.3">
      <c r="J132" s="21"/>
      <c r="K132" s="21"/>
      <c r="L132" s="25"/>
      <c r="M132" s="23"/>
      <c r="N132" s="24"/>
      <c r="O132" s="25"/>
    </row>
    <row r="133" spans="10:15" ht="13.8" x14ac:dyDescent="0.3">
      <c r="J133" s="21"/>
      <c r="K133" s="21"/>
      <c r="L133" s="25"/>
      <c r="M133" s="23"/>
      <c r="N133" s="24"/>
      <c r="O133" s="25"/>
    </row>
    <row r="134" spans="10:15" ht="13.8" x14ac:dyDescent="0.3">
      <c r="J134" s="21"/>
      <c r="K134" s="21"/>
      <c r="L134" s="25"/>
      <c r="M134" s="23"/>
      <c r="N134" s="24"/>
      <c r="O134" s="25"/>
    </row>
    <row r="135" spans="10:15" ht="13.8" x14ac:dyDescent="0.3">
      <c r="J135" s="21"/>
      <c r="K135" s="21"/>
      <c r="L135" s="25"/>
      <c r="M135" s="23"/>
      <c r="N135" s="24"/>
      <c r="O135" s="25"/>
    </row>
    <row r="136" spans="10:15" ht="13.8" x14ac:dyDescent="0.3">
      <c r="J136" s="21"/>
      <c r="K136" s="21"/>
      <c r="L136" s="25"/>
      <c r="M136" s="23"/>
      <c r="N136" s="24"/>
      <c r="O136" s="25"/>
    </row>
    <row r="137" spans="10:15" ht="13.8" x14ac:dyDescent="0.3">
      <c r="J137" s="21"/>
      <c r="K137" s="21"/>
      <c r="L137" s="25"/>
      <c r="M137" s="23"/>
      <c r="N137" s="24"/>
      <c r="O137" s="25"/>
    </row>
    <row r="138" spans="10:15" ht="13.8" x14ac:dyDescent="0.3">
      <c r="J138" s="21"/>
      <c r="K138" s="21"/>
      <c r="L138" s="25"/>
      <c r="M138" s="23"/>
      <c r="N138" s="24"/>
      <c r="O138" s="25"/>
    </row>
    <row r="139" spans="10:15" ht="13.8" x14ac:dyDescent="0.3">
      <c r="J139" s="21"/>
      <c r="K139" s="21"/>
      <c r="L139" s="22"/>
      <c r="M139" s="23"/>
      <c r="N139" s="24"/>
      <c r="O139" s="25"/>
    </row>
    <row r="140" spans="10:15" ht="13.8" x14ac:dyDescent="0.3">
      <c r="J140" s="21"/>
      <c r="K140" s="21"/>
      <c r="L140" s="22"/>
      <c r="M140" s="23"/>
      <c r="N140" s="24"/>
      <c r="O140" s="25"/>
    </row>
    <row r="141" spans="10:15" ht="13.8" x14ac:dyDescent="0.3">
      <c r="J141" s="21"/>
      <c r="K141" s="21"/>
      <c r="L141" s="22"/>
      <c r="M141" s="23"/>
      <c r="N141" s="24"/>
      <c r="O141" s="25"/>
    </row>
    <row r="142" spans="10:15" ht="13.8" x14ac:dyDescent="0.3">
      <c r="J142" s="21"/>
      <c r="K142" s="21"/>
      <c r="L142" s="25"/>
      <c r="M142" s="23"/>
      <c r="N142" s="24"/>
      <c r="O142" s="25"/>
    </row>
    <row r="143" spans="10:15" ht="13.8" x14ac:dyDescent="0.3">
      <c r="J143" s="21"/>
      <c r="K143" s="21"/>
      <c r="L143" s="22"/>
      <c r="M143" s="23"/>
      <c r="N143" s="24"/>
      <c r="O143" s="25"/>
    </row>
    <row r="144" spans="10:15" ht="13.8" x14ac:dyDescent="0.3">
      <c r="J144" s="21"/>
      <c r="K144" s="21"/>
      <c r="L144" s="22"/>
      <c r="M144" s="23"/>
      <c r="N144" s="24"/>
      <c r="O144" s="25"/>
    </row>
    <row r="145" spans="10:15" ht="13.8" x14ac:dyDescent="0.3">
      <c r="J145" s="21"/>
      <c r="K145" s="21"/>
      <c r="L145" s="22"/>
      <c r="M145" s="23"/>
      <c r="N145" s="24"/>
      <c r="O145" s="25"/>
    </row>
    <row r="146" spans="10:15" ht="13.8" x14ac:dyDescent="0.3">
      <c r="J146" s="21"/>
      <c r="K146" s="21"/>
      <c r="L146" s="22"/>
      <c r="M146" s="23"/>
      <c r="N146" s="24"/>
      <c r="O146" s="25"/>
    </row>
    <row r="147" spans="10:15" ht="13.8" x14ac:dyDescent="0.3">
      <c r="J147" s="21"/>
      <c r="K147" s="21"/>
      <c r="L147" s="22"/>
      <c r="M147" s="23"/>
      <c r="N147" s="24"/>
      <c r="O147" s="25"/>
    </row>
    <row r="148" spans="10:15" ht="13.8" x14ac:dyDescent="0.3">
      <c r="J148" s="21"/>
      <c r="K148" s="21"/>
      <c r="L148" s="22"/>
      <c r="M148" s="23"/>
      <c r="N148" s="24"/>
      <c r="O148" s="25"/>
    </row>
    <row r="149" spans="10:15" ht="13.8" x14ac:dyDescent="0.3">
      <c r="J149" s="34"/>
      <c r="K149" s="34"/>
      <c r="L149" s="34"/>
      <c r="M149" s="35"/>
      <c r="N149" s="34"/>
      <c r="O149" s="34"/>
    </row>
  </sheetData>
  <sheetProtection algorithmName="SHA-512" hashValue="NlHjl6y8U2OzH5v0fBCMjp97BgrsxAHF0LA/0Aqts4BJDxs2K9BpLtv8CDOcHopUlOTj1o+KDwW3tuB5uBYVpg==" saltValue="XltqdEel76JKFQzsms24NA==" spinCount="100000" sheet="1" objects="1" scenarios="1" selectLockedCells="1" selectUnlockedCells="1"/>
  <mergeCells count="10">
    <mergeCell ref="A3:G4"/>
    <mergeCell ref="A8:G9"/>
    <mergeCell ref="A68:H72"/>
    <mergeCell ref="A19:H22"/>
    <mergeCell ref="E12:H12"/>
    <mergeCell ref="E13:H13"/>
    <mergeCell ref="A27:H29"/>
    <mergeCell ref="A31:H34"/>
    <mergeCell ref="A60:H62"/>
    <mergeCell ref="A64:H65"/>
  </mergeCells>
  <hyperlinks>
    <hyperlink ref="A10" r:id="rId1" display="https://www.health.govt.nz/system/files/documents/publications/methodology-report-2016-17-nzhs-dec17v2.pdf" xr:uid="{00000000-0004-0000-0000-000000000000}"/>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H107"/>
  <sheetViews>
    <sheetView zoomScaleNormal="100" workbookViewId="0">
      <pane ySplit="5" topLeftCell="A6" activePane="bottomLeft" state="frozen"/>
      <selection pane="bottomLeft" activeCell="K1" sqref="K1"/>
    </sheetView>
  </sheetViews>
  <sheetFormatPr defaultColWidth="9.109375" defaultRowHeight="13.2" x14ac:dyDescent="0.25"/>
  <cols>
    <col min="1" max="1" width="2.6640625" style="11" customWidth="1"/>
    <col min="2" max="2" width="7.33203125" style="11" customWidth="1"/>
    <col min="3" max="4" width="9.109375" style="11" customWidth="1"/>
    <col min="5" max="5" width="10.33203125" style="11" customWidth="1"/>
    <col min="6" max="6" width="8.33203125" style="11" customWidth="1"/>
    <col min="7" max="8" width="9.109375" style="11"/>
    <col min="9" max="10" width="9.109375" style="11" customWidth="1"/>
    <col min="11" max="14" width="9.109375" style="11"/>
    <col min="15" max="15" width="7.33203125" style="11" customWidth="1"/>
    <col min="16" max="17" width="9.109375" style="11"/>
    <col min="18" max="18" width="10.88671875" style="11" customWidth="1"/>
    <col min="19" max="19" width="9.88671875" style="11" customWidth="1"/>
    <col min="20" max="20" width="13.44140625" style="11" customWidth="1"/>
    <col min="21" max="21" width="12.6640625" style="11" customWidth="1"/>
    <col min="22" max="30" width="9.109375" style="11"/>
    <col min="31" max="31" width="9.109375" style="39"/>
    <col min="32" max="56" width="9.109375" style="39" customWidth="1"/>
    <col min="57" max="57" width="9.109375" style="40" customWidth="1"/>
    <col min="58" max="67" width="9.109375" style="40"/>
    <col min="68" max="16384" width="9.109375" style="11"/>
  </cols>
  <sheetData>
    <row r="1" spans="2:86" ht="21" customHeight="1" x14ac:dyDescent="0.25">
      <c r="B1" s="36" t="s">
        <v>136</v>
      </c>
      <c r="C1" s="37"/>
      <c r="D1" s="37"/>
      <c r="AD1" s="38"/>
      <c r="BP1" s="40"/>
      <c r="BQ1" s="40"/>
      <c r="BR1" s="40"/>
      <c r="BS1" s="40"/>
      <c r="BT1" s="40"/>
      <c r="BU1" s="40"/>
      <c r="BV1" s="40"/>
      <c r="BW1" s="40"/>
      <c r="BX1" s="40"/>
      <c r="BY1" s="40"/>
      <c r="BZ1" s="40"/>
      <c r="CA1" s="40"/>
      <c r="CB1" s="40"/>
      <c r="CC1" s="40"/>
      <c r="CD1" s="40"/>
      <c r="CE1" s="40"/>
      <c r="CF1" s="40"/>
      <c r="CG1" s="40"/>
      <c r="CH1" s="40"/>
    </row>
    <row r="2" spans="2:86" ht="10.5" customHeight="1" x14ac:dyDescent="0.25">
      <c r="AD2" s="41"/>
      <c r="BP2" s="40"/>
      <c r="BQ2" s="40"/>
      <c r="BR2" s="40"/>
      <c r="BS2" s="40"/>
      <c r="BT2" s="40"/>
      <c r="BU2" s="40"/>
      <c r="BV2" s="40"/>
      <c r="BW2" s="40"/>
      <c r="BX2" s="40"/>
      <c r="BY2" s="40"/>
      <c r="BZ2" s="40"/>
      <c r="CA2" s="40"/>
      <c r="CB2" s="40"/>
      <c r="CC2" s="40"/>
      <c r="CD2" s="40"/>
      <c r="CE2" s="40"/>
      <c r="CF2" s="40"/>
      <c r="CG2" s="40"/>
      <c r="CH2" s="40"/>
    </row>
    <row r="3" spans="2:86" ht="12.75" customHeight="1" x14ac:dyDescent="0.25">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BP3" s="40"/>
      <c r="BQ3" s="40"/>
      <c r="BR3" s="40"/>
      <c r="BS3" s="40"/>
      <c r="BT3" s="40"/>
      <c r="BU3" s="40"/>
      <c r="BV3" s="40"/>
      <c r="BW3" s="40"/>
      <c r="BX3" s="40"/>
      <c r="BY3" s="40"/>
      <c r="BZ3" s="40"/>
      <c r="CA3" s="40"/>
      <c r="CB3" s="40"/>
      <c r="CC3" s="40"/>
      <c r="CD3" s="40"/>
      <c r="CE3" s="40"/>
      <c r="CF3" s="40"/>
      <c r="CG3" s="40"/>
      <c r="CH3" s="40"/>
    </row>
    <row r="4" spans="2:86" x14ac:dyDescent="0.25">
      <c r="B4" s="42"/>
      <c r="C4" s="43" t="s">
        <v>18</v>
      </c>
      <c r="D4" s="42"/>
      <c r="E4" s="42"/>
      <c r="F4" s="42"/>
      <c r="G4" s="42"/>
      <c r="H4" s="42"/>
      <c r="I4" s="42"/>
      <c r="J4" s="43"/>
      <c r="K4" s="42"/>
      <c r="L4" s="42"/>
      <c r="M4" s="42"/>
      <c r="N4" s="42"/>
      <c r="O4" s="42"/>
      <c r="P4" s="42"/>
      <c r="Q4" s="42"/>
      <c r="R4" s="42"/>
      <c r="S4" s="42"/>
      <c r="T4" s="42"/>
      <c r="U4" s="42"/>
      <c r="V4" s="42"/>
      <c r="W4" s="42"/>
      <c r="X4" s="42"/>
      <c r="Y4" s="42"/>
      <c r="Z4" s="42"/>
      <c r="AA4" s="42"/>
      <c r="AB4" s="42"/>
      <c r="AC4" s="42"/>
      <c r="BG4" s="40">
        <v>1</v>
      </c>
      <c r="BP4" s="40"/>
      <c r="BQ4" s="40"/>
      <c r="BR4" s="40"/>
      <c r="BS4" s="40"/>
      <c r="BT4" s="40"/>
      <c r="BU4" s="40"/>
      <c r="BV4" s="40"/>
      <c r="BW4" s="40"/>
      <c r="BX4" s="40"/>
      <c r="BY4" s="40"/>
      <c r="BZ4" s="40"/>
      <c r="CA4" s="40"/>
      <c r="CB4" s="40"/>
      <c r="CC4" s="40"/>
      <c r="CD4" s="40"/>
      <c r="CE4" s="40"/>
      <c r="CF4" s="40"/>
      <c r="CG4" s="40"/>
      <c r="CH4" s="40"/>
    </row>
    <row r="5" spans="2:86" ht="18" customHeight="1" x14ac:dyDescent="0.25">
      <c r="B5" s="42"/>
      <c r="C5" s="42"/>
      <c r="D5" s="42"/>
      <c r="E5" s="42"/>
      <c r="F5" s="42"/>
      <c r="G5" s="42"/>
      <c r="H5" s="42"/>
      <c r="I5" s="42"/>
      <c r="J5" s="42"/>
      <c r="K5" s="42"/>
      <c r="L5" s="42"/>
      <c r="M5" s="42"/>
      <c r="N5" s="42"/>
      <c r="O5" s="42"/>
      <c r="P5" s="42"/>
      <c r="Q5" s="42"/>
      <c r="R5" s="42"/>
      <c r="S5" s="42"/>
      <c r="T5" s="42"/>
      <c r="U5" s="42"/>
      <c r="V5" s="42"/>
      <c r="W5" s="42"/>
      <c r="X5" s="42"/>
      <c r="Y5" s="42"/>
      <c r="Z5" s="42"/>
      <c r="AA5" s="42"/>
      <c r="AB5" s="42"/>
      <c r="AC5" s="42"/>
      <c r="BP5" s="40"/>
      <c r="BQ5" s="40"/>
      <c r="BR5" s="40"/>
      <c r="BS5" s="40"/>
      <c r="BT5" s="40"/>
      <c r="BU5" s="40"/>
      <c r="BV5" s="40"/>
      <c r="BW5" s="40"/>
      <c r="BX5" s="40"/>
      <c r="BY5" s="40"/>
      <c r="BZ5" s="40"/>
      <c r="CA5" s="40"/>
      <c r="CB5" s="40"/>
      <c r="CC5" s="40"/>
      <c r="CD5" s="40"/>
      <c r="CE5" s="40"/>
      <c r="CF5" s="40"/>
      <c r="CG5" s="40"/>
      <c r="CH5" s="40"/>
    </row>
    <row r="6" spans="2:86" x14ac:dyDescent="0.25">
      <c r="B6" s="42"/>
      <c r="C6" s="42"/>
      <c r="D6" s="42"/>
      <c r="E6" s="42"/>
      <c r="F6" s="42"/>
      <c r="G6" s="42"/>
      <c r="H6" s="42"/>
      <c r="I6" s="42"/>
      <c r="J6" s="42"/>
      <c r="K6" s="42"/>
      <c r="L6" s="42"/>
      <c r="M6" s="42"/>
      <c r="N6" s="42"/>
      <c r="O6" s="42"/>
      <c r="P6" s="42"/>
      <c r="Q6" s="42"/>
      <c r="R6" s="42"/>
      <c r="S6" s="42"/>
      <c r="T6" s="42"/>
      <c r="U6" s="42"/>
      <c r="V6" s="42"/>
      <c r="W6" s="42"/>
      <c r="X6" s="42"/>
      <c r="Y6" s="42"/>
      <c r="Z6" s="42"/>
      <c r="AA6" s="42"/>
      <c r="AB6" s="42"/>
      <c r="AC6" s="42"/>
      <c r="BP6" s="40"/>
      <c r="BQ6" s="40"/>
      <c r="BR6" s="40"/>
      <c r="BS6" s="40"/>
      <c r="BT6" s="40"/>
      <c r="BU6" s="40"/>
      <c r="BV6" s="40"/>
      <c r="BW6" s="40"/>
      <c r="BX6" s="40"/>
      <c r="BY6" s="40"/>
      <c r="BZ6" s="40"/>
      <c r="CA6" s="40"/>
      <c r="CB6" s="40"/>
      <c r="CC6" s="40"/>
      <c r="CD6" s="40"/>
      <c r="CE6" s="40"/>
      <c r="CF6" s="40"/>
      <c r="CG6" s="40"/>
      <c r="CH6" s="40"/>
    </row>
    <row r="7" spans="2:86" x14ac:dyDescent="0.25">
      <c r="B7" s="42"/>
      <c r="C7" s="42"/>
      <c r="D7" s="42"/>
      <c r="E7" s="42"/>
      <c r="F7" s="42"/>
      <c r="G7" s="42"/>
      <c r="H7" s="42"/>
      <c r="I7" s="42"/>
      <c r="J7" s="42"/>
      <c r="K7" s="42"/>
      <c r="L7" s="42"/>
      <c r="M7" s="42"/>
      <c r="N7" s="42"/>
      <c r="O7" s="42"/>
      <c r="P7" s="42"/>
      <c r="Q7" s="42"/>
      <c r="R7" s="42"/>
      <c r="S7" s="42"/>
      <c r="T7" s="42"/>
      <c r="U7" s="42"/>
      <c r="V7" s="42"/>
      <c r="W7" s="42"/>
      <c r="X7" s="42"/>
      <c r="Y7" s="42"/>
      <c r="Z7" s="42"/>
      <c r="AA7" s="42"/>
      <c r="AB7" s="42"/>
      <c r="AC7" s="42"/>
      <c r="BP7" s="40"/>
      <c r="BQ7" s="40"/>
      <c r="BR7" s="40"/>
      <c r="BS7" s="40"/>
      <c r="BT7" s="40"/>
      <c r="BU7" s="40"/>
      <c r="BV7" s="40"/>
      <c r="BW7" s="40"/>
      <c r="BX7" s="40"/>
      <c r="BY7" s="40"/>
      <c r="BZ7" s="40"/>
      <c r="CA7" s="40"/>
      <c r="CB7" s="40"/>
      <c r="CC7" s="40"/>
      <c r="CD7" s="40"/>
      <c r="CE7" s="40"/>
      <c r="CF7" s="40"/>
      <c r="CG7" s="40"/>
      <c r="CH7" s="40"/>
    </row>
    <row r="8" spans="2:86" ht="12" customHeight="1" x14ac:dyDescent="0.3">
      <c r="B8" s="42"/>
      <c r="C8" s="44"/>
      <c r="D8" s="42"/>
      <c r="E8" s="42"/>
      <c r="F8" s="42"/>
      <c r="G8" s="42"/>
      <c r="H8" s="42"/>
      <c r="I8" s="42"/>
      <c r="J8" s="42"/>
      <c r="K8" s="42"/>
      <c r="L8" s="42"/>
      <c r="M8" s="42"/>
      <c r="N8" s="42"/>
      <c r="O8" s="42"/>
      <c r="P8" s="44"/>
      <c r="Q8" s="42"/>
      <c r="R8" s="42"/>
      <c r="S8" s="42"/>
      <c r="T8" s="42"/>
      <c r="U8" s="42"/>
      <c r="V8" s="42"/>
      <c r="W8" s="42"/>
      <c r="X8" s="42"/>
      <c r="Y8" s="42"/>
      <c r="Z8" s="42"/>
      <c r="AA8" s="42"/>
      <c r="AB8" s="42"/>
      <c r="AC8" s="42"/>
      <c r="BG8" s="45"/>
      <c r="BP8" s="40"/>
      <c r="BQ8" s="40"/>
      <c r="BR8" s="40"/>
      <c r="BS8" s="40"/>
      <c r="BT8" s="40"/>
      <c r="BU8" s="40"/>
      <c r="BV8" s="40"/>
      <c r="BW8" s="40"/>
      <c r="BX8" s="40"/>
      <c r="BY8" s="40"/>
      <c r="BZ8" s="40"/>
      <c r="CA8" s="40"/>
      <c r="CB8" s="40"/>
      <c r="CC8" s="40"/>
      <c r="CD8" s="40"/>
      <c r="CE8" s="40"/>
      <c r="CF8" s="40"/>
      <c r="CG8" s="40"/>
      <c r="CH8" s="40"/>
    </row>
    <row r="9" spans="2:86" ht="9.75" customHeight="1" x14ac:dyDescent="0.25">
      <c r="B9" s="42"/>
      <c r="C9" s="42"/>
      <c r="D9" s="42"/>
      <c r="E9" s="42"/>
      <c r="F9" s="42"/>
      <c r="G9" s="42"/>
      <c r="H9" s="42"/>
      <c r="I9" s="42"/>
      <c r="J9" s="42"/>
      <c r="K9" s="42"/>
      <c r="L9" s="42"/>
      <c r="M9" s="42"/>
      <c r="N9" s="42"/>
      <c r="O9" s="42"/>
      <c r="P9" s="42"/>
      <c r="Q9" s="42"/>
      <c r="R9" s="42"/>
      <c r="S9" s="42"/>
      <c r="T9" s="42"/>
      <c r="U9" s="42"/>
      <c r="V9" s="42"/>
      <c r="W9" s="42"/>
      <c r="X9" s="42"/>
      <c r="Y9" s="42"/>
      <c r="Z9" s="42"/>
      <c r="AA9" s="42"/>
      <c r="AB9" s="42"/>
      <c r="AC9" s="42"/>
      <c r="BP9" s="40"/>
      <c r="BQ9" s="40"/>
      <c r="BR9" s="40"/>
      <c r="BS9" s="40"/>
      <c r="BT9" s="40"/>
      <c r="BU9" s="40"/>
      <c r="BV9" s="40"/>
      <c r="BW9" s="40"/>
      <c r="BX9" s="40"/>
      <c r="BY9" s="40"/>
      <c r="BZ9" s="40"/>
      <c r="CA9" s="40"/>
      <c r="CB9" s="40"/>
      <c r="CC9" s="40"/>
      <c r="CD9" s="40"/>
      <c r="CE9" s="40"/>
      <c r="CF9" s="40"/>
      <c r="CG9" s="40"/>
      <c r="CH9" s="40"/>
    </row>
    <row r="10" spans="2:86" x14ac:dyDescent="0.25">
      <c r="B10" s="42"/>
      <c r="C10" s="46"/>
      <c r="D10" s="42"/>
      <c r="E10" s="42"/>
      <c r="F10" s="42"/>
      <c r="G10" s="42"/>
      <c r="H10" s="42"/>
      <c r="I10" s="42"/>
      <c r="J10" s="42"/>
      <c r="K10" s="42"/>
      <c r="L10" s="42"/>
      <c r="M10" s="42"/>
      <c r="N10" s="42"/>
      <c r="O10" s="42"/>
      <c r="P10" s="42"/>
      <c r="Q10" s="42"/>
      <c r="R10" s="42"/>
      <c r="S10" s="42"/>
      <c r="T10" s="42"/>
      <c r="U10" s="42"/>
      <c r="V10" s="42"/>
      <c r="W10" s="42"/>
      <c r="X10" s="42"/>
      <c r="Y10" s="42"/>
      <c r="Z10" s="42"/>
      <c r="AA10" s="42"/>
      <c r="AB10" s="42"/>
      <c r="AC10" s="42"/>
      <c r="BG10" s="40" t="str">
        <f>VLOOKUP($BG$4, RefCauseofDeath, 3,FALSE)</f>
        <v>All unintentional injury hospitalisations, all age groups</v>
      </c>
      <c r="BP10" s="40"/>
      <c r="BQ10" s="40"/>
      <c r="BR10" s="40"/>
      <c r="BS10" s="40"/>
      <c r="BT10" s="40"/>
      <c r="BU10" s="40"/>
      <c r="BV10" s="40"/>
      <c r="BW10" s="40"/>
      <c r="BX10" s="40"/>
      <c r="BY10" s="40"/>
      <c r="BZ10" s="40"/>
      <c r="CA10" s="40"/>
      <c r="CB10" s="40"/>
      <c r="CC10" s="40"/>
      <c r="CD10" s="40"/>
      <c r="CE10" s="40"/>
      <c r="CF10" s="40"/>
      <c r="CG10" s="40"/>
      <c r="CH10" s="40"/>
    </row>
    <row r="11" spans="2:86" x14ac:dyDescent="0.25">
      <c r="B11" s="42"/>
      <c r="C11" s="42"/>
      <c r="D11" s="42"/>
      <c r="E11" s="42"/>
      <c r="F11" s="42"/>
      <c r="G11" s="42"/>
      <c r="H11" s="42"/>
      <c r="I11" s="42"/>
      <c r="J11" s="42"/>
      <c r="K11" s="42"/>
      <c r="L11" s="42"/>
      <c r="M11" s="42"/>
      <c r="N11" s="42"/>
      <c r="O11" s="42"/>
      <c r="P11" s="42"/>
      <c r="Q11" s="42"/>
      <c r="R11" s="42"/>
      <c r="S11" s="42"/>
      <c r="T11" s="42"/>
      <c r="U11" s="42"/>
      <c r="V11" s="42"/>
      <c r="W11" s="42"/>
      <c r="X11" s="42"/>
      <c r="Y11" s="42"/>
      <c r="Z11" s="42"/>
      <c r="AA11" s="42"/>
      <c r="AB11" s="42"/>
      <c r="AC11" s="42"/>
      <c r="BP11" s="40"/>
      <c r="BQ11" s="40"/>
      <c r="BR11" s="40"/>
      <c r="BS11" s="40"/>
      <c r="BT11" s="40"/>
      <c r="BU11" s="40"/>
      <c r="BV11" s="40"/>
      <c r="BW11" s="40"/>
      <c r="BX11" s="40"/>
      <c r="BY11" s="40"/>
      <c r="BZ11" s="40"/>
      <c r="CA11" s="40"/>
      <c r="CB11" s="40"/>
      <c r="CC11" s="40"/>
      <c r="CD11" s="40"/>
      <c r="CE11" s="40"/>
      <c r="CF11" s="40"/>
      <c r="CG11" s="40"/>
      <c r="CH11" s="40"/>
    </row>
    <row r="12" spans="2:86" x14ac:dyDescent="0.25">
      <c r="B12" s="42"/>
      <c r="C12" s="42"/>
      <c r="D12" s="42"/>
      <c r="E12" s="42"/>
      <c r="F12" s="42"/>
      <c r="G12" s="42"/>
      <c r="H12" s="42"/>
      <c r="I12" s="42"/>
      <c r="J12" s="42"/>
      <c r="K12" s="42"/>
      <c r="L12" s="42"/>
      <c r="M12" s="42"/>
      <c r="N12" s="42"/>
      <c r="O12" s="42"/>
      <c r="P12" s="42"/>
      <c r="Q12" s="42"/>
      <c r="R12" s="42"/>
      <c r="S12" s="42"/>
      <c r="T12" s="42"/>
      <c r="U12" s="42"/>
      <c r="V12" s="42"/>
      <c r="W12" s="42"/>
      <c r="X12" s="42"/>
      <c r="Y12" s="42"/>
      <c r="Z12" s="42"/>
      <c r="AA12" s="42"/>
      <c r="AB12" s="42"/>
      <c r="AC12" s="42"/>
      <c r="BG12" s="40" t="s">
        <v>76</v>
      </c>
      <c r="BH12" s="40" t="s">
        <v>73</v>
      </c>
      <c r="BI12" s="40" t="s">
        <v>75</v>
      </c>
      <c r="BP12" s="40"/>
      <c r="BQ12" s="40"/>
      <c r="BR12" s="40"/>
      <c r="BS12" s="40"/>
      <c r="BT12" s="40"/>
      <c r="BU12" s="40"/>
      <c r="BV12" s="40"/>
      <c r="BW12" s="40"/>
      <c r="BX12" s="40"/>
      <c r="BY12" s="40"/>
      <c r="BZ12" s="40"/>
      <c r="CA12" s="40"/>
      <c r="CB12" s="40"/>
      <c r="CC12" s="40"/>
      <c r="CD12" s="40"/>
      <c r="CE12" s="40"/>
      <c r="CF12" s="40"/>
      <c r="CG12" s="40"/>
      <c r="CH12" s="40"/>
    </row>
    <row r="13" spans="2:86" x14ac:dyDescent="0.25">
      <c r="B13" s="42"/>
      <c r="C13" s="42"/>
      <c r="D13" s="42"/>
      <c r="E13" s="42"/>
      <c r="F13" s="42"/>
      <c r="G13" s="42"/>
      <c r="H13" s="42"/>
      <c r="I13" s="42"/>
      <c r="J13" s="42"/>
      <c r="K13" s="42"/>
      <c r="L13" s="42"/>
      <c r="M13" s="42"/>
      <c r="N13" s="42"/>
      <c r="O13" s="42"/>
      <c r="P13" s="42"/>
      <c r="Q13" s="42"/>
      <c r="R13" s="42"/>
      <c r="S13" s="42"/>
      <c r="T13" s="42"/>
      <c r="U13" s="42"/>
      <c r="V13" s="42"/>
      <c r="W13" s="42"/>
      <c r="X13" s="42"/>
      <c r="Y13" s="42"/>
      <c r="Z13" s="42"/>
      <c r="AA13" s="42"/>
      <c r="AB13" s="42"/>
      <c r="AC13" s="42"/>
      <c r="BP13" s="40"/>
      <c r="BQ13" s="40"/>
      <c r="BR13" s="40"/>
      <c r="BS13" s="40"/>
      <c r="BT13" s="40"/>
      <c r="BU13" s="40"/>
      <c r="BV13" s="40"/>
      <c r="BW13" s="40"/>
      <c r="BX13" s="40"/>
      <c r="BY13" s="40"/>
      <c r="BZ13" s="40"/>
      <c r="CA13" s="40"/>
      <c r="CB13" s="40"/>
      <c r="CC13" s="40"/>
      <c r="CD13" s="40"/>
      <c r="CE13" s="40"/>
      <c r="CF13" s="40"/>
      <c r="CG13" s="40"/>
      <c r="CH13" s="40"/>
    </row>
    <row r="14" spans="2:86" x14ac:dyDescent="0.25">
      <c r="B14" s="42"/>
      <c r="C14" s="42"/>
      <c r="D14" s="42"/>
      <c r="E14" s="42"/>
      <c r="F14" s="42"/>
      <c r="G14" s="42"/>
      <c r="H14" s="42"/>
      <c r="I14" s="42"/>
      <c r="J14" s="42"/>
      <c r="K14" s="42"/>
      <c r="L14" s="42"/>
      <c r="M14" s="42"/>
      <c r="N14" s="42"/>
      <c r="O14" s="42"/>
      <c r="P14" s="42"/>
      <c r="Q14" s="42"/>
      <c r="R14" s="42"/>
      <c r="S14" s="42"/>
      <c r="T14" s="42"/>
      <c r="U14" s="42"/>
      <c r="V14" s="42"/>
      <c r="W14" s="42"/>
      <c r="X14" s="42"/>
      <c r="Y14" s="42"/>
      <c r="Z14" s="42"/>
      <c r="AA14" s="42"/>
      <c r="AB14" s="42"/>
      <c r="AC14" s="42"/>
      <c r="BG14" s="47" t="s">
        <v>119</v>
      </c>
      <c r="BP14" s="40"/>
      <c r="BQ14" s="40"/>
      <c r="BR14" s="40"/>
      <c r="BS14" s="40"/>
      <c r="BT14" s="40"/>
      <c r="BU14" s="40"/>
      <c r="BV14" s="40"/>
      <c r="BW14" s="40"/>
      <c r="BX14" s="40"/>
      <c r="BY14" s="40"/>
      <c r="BZ14" s="40"/>
      <c r="CA14" s="40"/>
      <c r="CB14" s="40"/>
      <c r="CC14" s="40"/>
      <c r="CD14" s="40"/>
      <c r="CE14" s="40"/>
      <c r="CF14" s="40"/>
      <c r="CG14" s="40"/>
      <c r="CH14" s="40"/>
    </row>
    <row r="15" spans="2:86" x14ac:dyDescent="0.25">
      <c r="B15" s="42"/>
      <c r="C15" s="42"/>
      <c r="D15" s="42"/>
      <c r="E15" s="42"/>
      <c r="F15" s="42"/>
      <c r="G15" s="42"/>
      <c r="H15" s="42"/>
      <c r="I15" s="42"/>
      <c r="J15" s="42"/>
      <c r="K15" s="42"/>
      <c r="L15" s="42"/>
      <c r="M15" s="42"/>
      <c r="N15" s="42"/>
      <c r="O15" s="42"/>
      <c r="P15" s="42"/>
      <c r="Q15" s="42"/>
      <c r="R15" s="42"/>
      <c r="S15" s="42"/>
      <c r="T15" s="42"/>
      <c r="U15" s="42"/>
      <c r="V15" s="42"/>
      <c r="W15" s="42"/>
      <c r="X15" s="42"/>
      <c r="Y15" s="42"/>
      <c r="Z15" s="42"/>
      <c r="AA15" s="42"/>
      <c r="AB15" s="42"/>
      <c r="AC15" s="42"/>
      <c r="BG15" s="40" t="s">
        <v>38</v>
      </c>
      <c r="BP15" s="40"/>
      <c r="BQ15" s="40"/>
      <c r="BR15" s="40"/>
      <c r="BS15" s="40"/>
      <c r="BT15" s="40"/>
      <c r="BU15" s="40"/>
      <c r="BV15" s="40"/>
      <c r="BW15" s="40"/>
      <c r="BX15" s="40"/>
      <c r="BY15" s="40"/>
      <c r="BZ15" s="40"/>
      <c r="CA15" s="40"/>
      <c r="CB15" s="40"/>
      <c r="CC15" s="40"/>
      <c r="CD15" s="40"/>
      <c r="CE15" s="40"/>
      <c r="CF15" s="40"/>
      <c r="CG15" s="40"/>
      <c r="CH15" s="40"/>
    </row>
    <row r="16" spans="2:86" x14ac:dyDescent="0.25">
      <c r="B16" s="42"/>
      <c r="C16" s="42"/>
      <c r="D16" s="42"/>
      <c r="E16" s="42"/>
      <c r="F16" s="42"/>
      <c r="G16" s="42"/>
      <c r="H16" s="42"/>
      <c r="I16" s="42"/>
      <c r="J16" s="42"/>
      <c r="K16" s="42"/>
      <c r="L16" s="42"/>
      <c r="M16" s="42"/>
      <c r="N16" s="42"/>
      <c r="O16" s="42"/>
      <c r="P16" s="42"/>
      <c r="Q16" s="42"/>
      <c r="R16" s="42"/>
      <c r="S16" s="42"/>
      <c r="T16" s="42"/>
      <c r="U16" s="42"/>
      <c r="V16" s="42"/>
      <c r="W16" s="42"/>
      <c r="X16" s="42"/>
      <c r="Y16" s="42"/>
      <c r="Z16" s="42"/>
      <c r="AA16" s="42"/>
      <c r="AB16" s="42"/>
      <c r="AC16" s="42"/>
      <c r="BG16" s="48"/>
      <c r="BP16" s="40"/>
      <c r="BQ16" s="40"/>
      <c r="BR16" s="40"/>
      <c r="BS16" s="40"/>
      <c r="BT16" s="40"/>
      <c r="BU16" s="40"/>
      <c r="BV16" s="40"/>
      <c r="BW16" s="40"/>
      <c r="BX16" s="40"/>
      <c r="BY16" s="40"/>
      <c r="BZ16" s="40"/>
      <c r="CA16" s="40"/>
      <c r="CB16" s="40"/>
      <c r="CC16" s="40"/>
      <c r="CD16" s="40"/>
      <c r="CE16" s="40"/>
      <c r="CF16" s="40"/>
      <c r="CG16" s="40"/>
      <c r="CH16" s="40"/>
    </row>
    <row r="17" spans="2:86" x14ac:dyDescent="0.25">
      <c r="B17" s="42"/>
      <c r="C17" s="42"/>
      <c r="D17" s="42"/>
      <c r="E17" s="42"/>
      <c r="F17" s="42"/>
      <c r="G17" s="42"/>
      <c r="H17" s="42"/>
      <c r="I17" s="42"/>
      <c r="J17" s="42"/>
      <c r="K17" s="42"/>
      <c r="L17" s="42"/>
      <c r="M17" s="42"/>
      <c r="N17" s="42"/>
      <c r="O17" s="42"/>
      <c r="P17" s="42"/>
      <c r="Q17" s="42"/>
      <c r="R17" s="42"/>
      <c r="S17" s="42"/>
      <c r="T17" s="42"/>
      <c r="U17" s="42"/>
      <c r="V17" s="42"/>
      <c r="W17" s="42"/>
      <c r="X17" s="42"/>
      <c r="Y17" s="42"/>
      <c r="Z17" s="42"/>
      <c r="AA17" s="42"/>
      <c r="AB17" s="42"/>
      <c r="AC17" s="42"/>
      <c r="BG17" s="49"/>
      <c r="BP17" s="40"/>
      <c r="BQ17" s="40"/>
      <c r="BR17" s="40"/>
      <c r="BS17" s="40"/>
      <c r="BT17" s="40"/>
      <c r="BU17" s="40"/>
      <c r="BV17" s="40"/>
      <c r="BW17" s="40"/>
      <c r="BX17" s="40"/>
      <c r="BY17" s="40"/>
      <c r="BZ17" s="40"/>
      <c r="CA17" s="40"/>
      <c r="CB17" s="40"/>
      <c r="CC17" s="40"/>
      <c r="CD17" s="40"/>
      <c r="CE17" s="40"/>
      <c r="CF17" s="40"/>
      <c r="CG17" s="40"/>
      <c r="CH17" s="40"/>
    </row>
    <row r="18" spans="2:86" x14ac:dyDescent="0.25">
      <c r="B18" s="42"/>
      <c r="C18" s="42"/>
      <c r="D18" s="42"/>
      <c r="E18" s="42"/>
      <c r="F18" s="42"/>
      <c r="G18" s="42"/>
      <c r="H18" s="42"/>
      <c r="I18" s="42"/>
      <c r="J18" s="42"/>
      <c r="K18" s="42"/>
      <c r="L18" s="42"/>
      <c r="M18" s="42"/>
      <c r="N18" s="42"/>
      <c r="O18" s="42"/>
      <c r="P18" s="42"/>
      <c r="Q18" s="42"/>
      <c r="R18" s="42"/>
      <c r="S18" s="42"/>
      <c r="T18" s="42"/>
      <c r="U18" s="42"/>
      <c r="V18" s="42"/>
      <c r="W18" s="42"/>
      <c r="X18" s="42"/>
      <c r="Y18" s="42"/>
      <c r="Z18" s="42"/>
      <c r="AA18" s="42"/>
      <c r="AB18" s="42"/>
      <c r="AC18" s="42"/>
      <c r="BP18" s="40"/>
      <c r="BQ18" s="40"/>
      <c r="BR18" s="40"/>
      <c r="BS18" s="40"/>
      <c r="BT18" s="40"/>
      <c r="BU18" s="40"/>
      <c r="BV18" s="40"/>
      <c r="BW18" s="40"/>
      <c r="BX18" s="40"/>
      <c r="BY18" s="40"/>
      <c r="BZ18" s="40"/>
      <c r="CA18" s="40"/>
      <c r="CB18" s="40"/>
      <c r="CC18" s="40"/>
      <c r="CD18" s="40"/>
      <c r="CE18" s="40"/>
      <c r="CF18" s="40"/>
      <c r="CG18" s="40"/>
      <c r="CH18" s="40"/>
    </row>
    <row r="19" spans="2:86" x14ac:dyDescent="0.25">
      <c r="B19" s="42"/>
      <c r="C19" s="42"/>
      <c r="D19" s="42"/>
      <c r="E19" s="42"/>
      <c r="F19" s="42"/>
      <c r="G19" s="42"/>
      <c r="H19" s="42"/>
      <c r="I19" s="42"/>
      <c r="J19" s="42"/>
      <c r="K19" s="42"/>
      <c r="L19" s="42"/>
      <c r="M19" s="42"/>
      <c r="N19" s="42"/>
      <c r="O19" s="42"/>
      <c r="P19" s="42"/>
      <c r="Q19" s="42"/>
      <c r="R19" s="42"/>
      <c r="S19" s="42"/>
      <c r="T19" s="42"/>
      <c r="U19" s="42"/>
      <c r="V19" s="42"/>
      <c r="W19" s="42"/>
      <c r="X19" s="42"/>
      <c r="Y19" s="42"/>
      <c r="Z19" s="42"/>
      <c r="AA19" s="42"/>
      <c r="AB19" s="42"/>
      <c r="AC19" s="42"/>
      <c r="BP19" s="40"/>
      <c r="BQ19" s="40"/>
      <c r="BR19" s="40"/>
      <c r="BS19" s="40"/>
      <c r="BT19" s="40"/>
      <c r="BU19" s="40"/>
      <c r="BV19" s="40"/>
      <c r="BW19" s="40"/>
      <c r="BX19" s="40"/>
      <c r="BY19" s="40"/>
      <c r="BZ19" s="40"/>
      <c r="CA19" s="40"/>
      <c r="CB19" s="40"/>
      <c r="CC19" s="40"/>
      <c r="CD19" s="40"/>
      <c r="CE19" s="40"/>
      <c r="CF19" s="40"/>
      <c r="CG19" s="40"/>
      <c r="CH19" s="40"/>
    </row>
    <row r="20" spans="2:86" x14ac:dyDescent="0.25">
      <c r="B20" s="42"/>
      <c r="C20" s="42"/>
      <c r="D20" s="42"/>
      <c r="E20" s="42"/>
      <c r="F20" s="42"/>
      <c r="G20" s="42"/>
      <c r="H20" s="42"/>
      <c r="I20" s="42"/>
      <c r="J20" s="42"/>
      <c r="K20" s="42"/>
      <c r="L20" s="42"/>
      <c r="M20" s="42"/>
      <c r="N20" s="42"/>
      <c r="O20" s="42"/>
      <c r="P20" s="42"/>
      <c r="Q20" s="42"/>
      <c r="R20" s="42"/>
      <c r="S20" s="42"/>
      <c r="T20" s="42"/>
      <c r="U20" s="42"/>
      <c r="V20" s="42"/>
      <c r="W20" s="42"/>
      <c r="X20" s="42"/>
      <c r="Y20" s="42"/>
      <c r="Z20" s="42"/>
      <c r="AA20" s="42"/>
      <c r="AB20" s="42"/>
      <c r="AC20" s="42"/>
      <c r="BP20" s="40"/>
      <c r="BQ20" s="40"/>
      <c r="BR20" s="40"/>
      <c r="BS20" s="40"/>
      <c r="BT20" s="40"/>
      <c r="BU20" s="40"/>
      <c r="BV20" s="40"/>
      <c r="BW20" s="40"/>
      <c r="BX20" s="40"/>
      <c r="BY20" s="40"/>
      <c r="BZ20" s="40"/>
      <c r="CA20" s="40"/>
      <c r="CB20" s="40"/>
      <c r="CC20" s="40"/>
      <c r="CD20" s="40"/>
      <c r="CE20" s="40"/>
      <c r="CF20" s="40"/>
      <c r="CG20" s="40"/>
      <c r="CH20" s="40"/>
    </row>
    <row r="21" spans="2:86" x14ac:dyDescent="0.25">
      <c r="B21" s="42"/>
      <c r="C21" s="42"/>
      <c r="D21" s="42"/>
      <c r="E21" s="42"/>
      <c r="F21" s="42"/>
      <c r="G21" s="42"/>
      <c r="H21" s="42"/>
      <c r="I21" s="42"/>
      <c r="J21" s="42"/>
      <c r="K21" s="42"/>
      <c r="L21" s="42"/>
      <c r="M21" s="42"/>
      <c r="N21" s="42"/>
      <c r="O21" s="42"/>
      <c r="P21" s="42"/>
      <c r="Q21" s="42"/>
      <c r="R21" s="42"/>
      <c r="S21" s="42"/>
      <c r="T21" s="42"/>
      <c r="U21" s="42"/>
      <c r="V21" s="42"/>
      <c r="W21" s="42"/>
      <c r="X21" s="42"/>
      <c r="Y21" s="42"/>
      <c r="Z21" s="42"/>
      <c r="AA21" s="42"/>
      <c r="AB21" s="42"/>
      <c r="AC21" s="42"/>
      <c r="BP21" s="40"/>
      <c r="BQ21" s="40"/>
      <c r="BR21" s="40"/>
      <c r="BS21" s="40"/>
      <c r="BT21" s="40"/>
      <c r="BU21" s="40"/>
      <c r="BV21" s="40"/>
      <c r="BW21" s="40"/>
      <c r="BX21" s="40"/>
      <c r="BY21" s="40"/>
      <c r="BZ21" s="40"/>
      <c r="CA21" s="40"/>
      <c r="CB21" s="40"/>
      <c r="CC21" s="40"/>
      <c r="CD21" s="40"/>
      <c r="CE21" s="40"/>
      <c r="CF21" s="40"/>
      <c r="CG21" s="40"/>
      <c r="CH21" s="40"/>
    </row>
    <row r="22" spans="2:86" x14ac:dyDescent="0.25">
      <c r="B22" s="42"/>
      <c r="C22" s="42"/>
      <c r="D22" s="42"/>
      <c r="E22" s="42"/>
      <c r="F22" s="42"/>
      <c r="G22" s="42"/>
      <c r="H22" s="42"/>
      <c r="I22" s="42"/>
      <c r="J22" s="42"/>
      <c r="K22" s="42"/>
      <c r="L22" s="42"/>
      <c r="M22" s="42"/>
      <c r="N22" s="42"/>
      <c r="O22" s="42"/>
      <c r="P22" s="42"/>
      <c r="Q22" s="42"/>
      <c r="R22" s="42"/>
      <c r="S22" s="42"/>
      <c r="T22" s="42"/>
      <c r="U22" s="42"/>
      <c r="V22" s="42"/>
      <c r="W22" s="42"/>
      <c r="X22" s="42"/>
      <c r="Y22" s="42"/>
      <c r="Z22" s="42"/>
      <c r="AA22" s="42"/>
      <c r="AB22" s="42"/>
      <c r="AC22" s="42"/>
      <c r="BP22" s="40"/>
      <c r="BQ22" s="40"/>
      <c r="BR22" s="40"/>
      <c r="BS22" s="40"/>
      <c r="BT22" s="40"/>
      <c r="BU22" s="40"/>
      <c r="BV22" s="40"/>
      <c r="BW22" s="40"/>
      <c r="BX22" s="40"/>
      <c r="BY22" s="40"/>
      <c r="BZ22" s="40"/>
      <c r="CA22" s="40"/>
      <c r="CB22" s="40"/>
      <c r="CC22" s="40"/>
      <c r="CD22" s="40"/>
      <c r="CE22" s="40"/>
      <c r="CF22" s="40"/>
      <c r="CG22" s="40"/>
      <c r="CH22" s="40"/>
    </row>
    <row r="23" spans="2:86" x14ac:dyDescent="0.25">
      <c r="B23" s="42"/>
      <c r="C23" s="42"/>
      <c r="D23" s="42"/>
      <c r="E23" s="42"/>
      <c r="F23" s="42"/>
      <c r="G23" s="42"/>
      <c r="H23" s="42"/>
      <c r="I23" s="42"/>
      <c r="J23" s="42"/>
      <c r="K23" s="42"/>
      <c r="L23" s="42"/>
      <c r="M23" s="42"/>
      <c r="N23" s="42"/>
      <c r="O23" s="42"/>
      <c r="P23" s="42"/>
      <c r="Q23" s="42"/>
      <c r="R23" s="42"/>
      <c r="S23" s="42"/>
      <c r="T23" s="42"/>
      <c r="U23" s="42"/>
      <c r="V23" s="42"/>
      <c r="W23" s="42"/>
      <c r="X23" s="42"/>
      <c r="Y23" s="42"/>
      <c r="Z23" s="42"/>
      <c r="AA23" s="42"/>
      <c r="AB23" s="42"/>
      <c r="AC23" s="42"/>
      <c r="BP23" s="40"/>
      <c r="BQ23" s="40"/>
      <c r="BR23" s="40"/>
      <c r="BS23" s="40"/>
      <c r="BT23" s="40"/>
      <c r="BU23" s="40"/>
      <c r="BV23" s="40"/>
      <c r="BW23" s="40"/>
      <c r="BX23" s="40"/>
      <c r="BY23" s="40"/>
      <c r="BZ23" s="40"/>
      <c r="CA23" s="40"/>
      <c r="CB23" s="40"/>
      <c r="CC23" s="40"/>
      <c r="CD23" s="40"/>
      <c r="CE23" s="40"/>
      <c r="CF23" s="40"/>
      <c r="CG23" s="40"/>
      <c r="CH23" s="40"/>
    </row>
    <row r="24" spans="2:86" ht="4.5" customHeight="1" x14ac:dyDescent="0.25">
      <c r="B24" s="42"/>
      <c r="C24" s="42"/>
      <c r="D24" s="42"/>
      <c r="E24" s="42"/>
      <c r="F24" s="42"/>
      <c r="G24" s="42"/>
      <c r="H24" s="42"/>
      <c r="I24" s="42"/>
      <c r="J24" s="42"/>
      <c r="K24" s="42"/>
      <c r="L24" s="42"/>
      <c r="M24" s="42"/>
      <c r="N24" s="42"/>
      <c r="O24" s="42"/>
      <c r="P24" s="42"/>
      <c r="Q24" s="42"/>
      <c r="R24" s="42"/>
      <c r="S24" s="42"/>
      <c r="T24" s="42"/>
      <c r="U24" s="42"/>
      <c r="V24" s="42"/>
      <c r="W24" s="42"/>
      <c r="X24" s="42"/>
      <c r="Y24" s="42"/>
      <c r="Z24" s="42"/>
      <c r="AA24" s="42"/>
      <c r="AB24" s="42"/>
      <c r="AC24" s="42"/>
      <c r="BP24" s="40"/>
      <c r="BQ24" s="40"/>
      <c r="BR24" s="40"/>
      <c r="BS24" s="40"/>
      <c r="BT24" s="40"/>
      <c r="BU24" s="40"/>
      <c r="BV24" s="40"/>
      <c r="BW24" s="40"/>
      <c r="BX24" s="40"/>
      <c r="BY24" s="40"/>
      <c r="BZ24" s="40"/>
      <c r="CA24" s="40"/>
      <c r="CB24" s="40"/>
      <c r="CC24" s="40"/>
      <c r="CD24" s="40"/>
      <c r="CE24" s="40"/>
      <c r="CF24" s="40"/>
      <c r="CG24" s="40"/>
      <c r="CH24" s="40"/>
    </row>
    <row r="25" spans="2:86" x14ac:dyDescent="0.25">
      <c r="B25" s="42"/>
      <c r="C25" s="42"/>
      <c r="D25" s="42"/>
      <c r="E25" s="42"/>
      <c r="F25" s="42"/>
      <c r="G25" s="42"/>
      <c r="H25" s="42"/>
      <c r="I25" s="42"/>
      <c r="J25" s="42"/>
      <c r="K25" s="42"/>
      <c r="L25" s="42"/>
      <c r="M25" s="42"/>
      <c r="N25" s="42"/>
      <c r="O25" s="42"/>
      <c r="P25" s="42"/>
      <c r="Q25" s="42"/>
      <c r="R25" s="42"/>
      <c r="S25" s="42"/>
      <c r="T25" s="42"/>
      <c r="U25" s="42"/>
      <c r="V25" s="42"/>
      <c r="W25" s="42"/>
      <c r="X25" s="42"/>
      <c r="Y25" s="42"/>
      <c r="Z25" s="42"/>
      <c r="AA25" s="42"/>
      <c r="AB25" s="42"/>
      <c r="AC25" s="42"/>
      <c r="BP25" s="40"/>
      <c r="BQ25" s="40"/>
      <c r="BR25" s="40"/>
      <c r="BS25" s="40"/>
      <c r="BT25" s="40"/>
      <c r="BU25" s="40"/>
      <c r="BV25" s="40"/>
      <c r="BW25" s="40"/>
      <c r="BX25" s="40"/>
      <c r="BY25" s="40"/>
      <c r="BZ25" s="40"/>
      <c r="CA25" s="40"/>
      <c r="CB25" s="40"/>
      <c r="CC25" s="40"/>
      <c r="CD25" s="40"/>
      <c r="CE25" s="40"/>
      <c r="CF25" s="40"/>
      <c r="CG25" s="40"/>
      <c r="CH25" s="40"/>
    </row>
    <row r="26" spans="2:86" x14ac:dyDescent="0.25">
      <c r="B26" s="42"/>
      <c r="C26" s="42"/>
      <c r="D26" s="42"/>
      <c r="E26" s="42"/>
      <c r="F26" s="42"/>
      <c r="G26" s="42"/>
      <c r="H26" s="42"/>
      <c r="I26" s="42"/>
      <c r="J26" s="42"/>
      <c r="K26" s="42"/>
      <c r="L26" s="42"/>
      <c r="M26" s="42"/>
      <c r="N26" s="42"/>
      <c r="O26" s="42"/>
      <c r="P26" s="42"/>
      <c r="Q26" s="42"/>
      <c r="R26" s="42"/>
      <c r="S26" s="42"/>
      <c r="T26" s="42"/>
      <c r="U26" s="42"/>
      <c r="V26" s="42"/>
      <c r="W26" s="42"/>
      <c r="X26" s="42"/>
      <c r="Y26" s="42"/>
      <c r="Z26" s="42"/>
      <c r="AA26" s="42"/>
      <c r="AB26" s="42"/>
      <c r="AC26" s="42"/>
      <c r="BP26" s="40"/>
      <c r="BQ26" s="40"/>
      <c r="BR26" s="40"/>
      <c r="BS26" s="40"/>
      <c r="BT26" s="40"/>
      <c r="BU26" s="40"/>
      <c r="BV26" s="40"/>
      <c r="BW26" s="40"/>
      <c r="BX26" s="40"/>
      <c r="BY26" s="40"/>
      <c r="BZ26" s="40"/>
      <c r="CA26" s="40"/>
      <c r="CB26" s="40"/>
      <c r="CC26" s="40"/>
      <c r="CD26" s="40"/>
      <c r="CE26" s="40"/>
      <c r="CF26" s="40"/>
      <c r="CG26" s="40"/>
      <c r="CH26" s="40"/>
    </row>
    <row r="27" spans="2:86" ht="9" customHeight="1" x14ac:dyDescent="0.25">
      <c r="B27" s="42"/>
      <c r="C27" s="42"/>
      <c r="D27" s="42"/>
      <c r="E27" s="42"/>
      <c r="F27" s="42"/>
      <c r="G27" s="42"/>
      <c r="H27" s="42"/>
      <c r="I27" s="42"/>
      <c r="J27" s="42"/>
      <c r="K27" s="42"/>
      <c r="L27" s="42"/>
      <c r="M27" s="42"/>
      <c r="N27" s="42"/>
      <c r="O27" s="42"/>
      <c r="P27" s="42"/>
      <c r="Q27" s="42"/>
      <c r="R27" s="42"/>
      <c r="S27" s="42"/>
      <c r="T27" s="42"/>
      <c r="U27" s="42"/>
      <c r="V27" s="42"/>
      <c r="W27" s="42"/>
      <c r="X27" s="42"/>
      <c r="Y27" s="42"/>
      <c r="Z27" s="42"/>
      <c r="AA27" s="42"/>
      <c r="AB27" s="42"/>
      <c r="AC27" s="42"/>
      <c r="BP27" s="40"/>
      <c r="BQ27" s="40"/>
      <c r="BR27" s="40"/>
      <c r="BS27" s="40"/>
      <c r="BT27" s="40"/>
      <c r="BU27" s="40"/>
      <c r="BV27" s="40"/>
      <c r="BW27" s="40"/>
      <c r="BX27" s="40"/>
      <c r="BY27" s="40"/>
      <c r="BZ27" s="40"/>
      <c r="CA27" s="40"/>
      <c r="CB27" s="40"/>
      <c r="CC27" s="40"/>
      <c r="CD27" s="40"/>
      <c r="CE27" s="40"/>
      <c r="CF27" s="40"/>
      <c r="CG27" s="40"/>
      <c r="CH27" s="40"/>
    </row>
    <row r="28" spans="2:86" ht="3.75" customHeight="1" x14ac:dyDescent="0.25">
      <c r="B28" s="42"/>
      <c r="C28" s="42"/>
      <c r="D28" s="42"/>
      <c r="E28" s="42"/>
      <c r="F28" s="42"/>
      <c r="G28" s="42"/>
      <c r="H28" s="42"/>
      <c r="I28" s="42"/>
      <c r="J28" s="42"/>
      <c r="K28" s="42"/>
      <c r="L28" s="42"/>
      <c r="M28" s="42"/>
      <c r="N28" s="42"/>
      <c r="O28" s="42"/>
      <c r="P28" s="42"/>
      <c r="Q28" s="42"/>
      <c r="R28" s="42"/>
      <c r="S28" s="42"/>
      <c r="T28" s="42"/>
      <c r="U28" s="42"/>
      <c r="V28" s="42"/>
      <c r="W28" s="42"/>
      <c r="X28" s="42"/>
      <c r="Y28" s="42"/>
      <c r="Z28" s="42"/>
      <c r="AA28" s="42"/>
      <c r="AB28" s="42"/>
      <c r="AC28" s="42"/>
      <c r="BP28" s="40"/>
      <c r="BQ28" s="40"/>
      <c r="BR28" s="40"/>
      <c r="BS28" s="40"/>
      <c r="BT28" s="40"/>
      <c r="BU28" s="40"/>
      <c r="BV28" s="40"/>
      <c r="BW28" s="40"/>
      <c r="BX28" s="40"/>
      <c r="BY28" s="40"/>
      <c r="BZ28" s="40"/>
      <c r="CA28" s="40"/>
      <c r="CB28" s="40"/>
      <c r="CC28" s="40"/>
      <c r="CD28" s="40"/>
      <c r="CE28" s="40"/>
      <c r="CF28" s="40"/>
      <c r="CG28" s="40"/>
      <c r="CH28" s="40"/>
    </row>
    <row r="29" spans="2:86" x14ac:dyDescent="0.25">
      <c r="B29" s="50"/>
      <c r="C29" s="50"/>
      <c r="D29" s="50"/>
      <c r="E29" s="50"/>
      <c r="F29" s="50"/>
      <c r="G29" s="50"/>
      <c r="H29" s="50"/>
      <c r="I29" s="42"/>
      <c r="J29" s="42"/>
      <c r="K29" s="42"/>
      <c r="L29" s="42"/>
      <c r="M29" s="42"/>
      <c r="N29" s="42"/>
      <c r="O29" s="42"/>
      <c r="P29" s="42"/>
      <c r="Q29" s="42"/>
      <c r="R29" s="42"/>
      <c r="S29" s="42"/>
      <c r="T29" s="42"/>
      <c r="U29" s="42"/>
      <c r="V29" s="42"/>
      <c r="W29" s="42"/>
      <c r="X29" s="42"/>
      <c r="Y29" s="42"/>
      <c r="Z29" s="42"/>
      <c r="AA29" s="42"/>
      <c r="AB29" s="42"/>
      <c r="AC29" s="42"/>
      <c r="BG29" s="40" t="str">
        <f>VLOOKUP(BG4, RefCauseofDeath, 3, FALSE)</f>
        <v>All unintentional injury hospitalisations, all age groups</v>
      </c>
      <c r="BP29" s="40"/>
      <c r="BQ29" s="40"/>
      <c r="BR29" s="40"/>
      <c r="BS29" s="40"/>
      <c r="BT29" s="40"/>
      <c r="BU29" s="40"/>
      <c r="BV29" s="40"/>
      <c r="BW29" s="40"/>
      <c r="BX29" s="40"/>
      <c r="BY29" s="40"/>
      <c r="BZ29" s="40"/>
      <c r="CA29" s="40"/>
      <c r="CB29" s="40"/>
      <c r="CC29" s="40"/>
      <c r="CD29" s="40"/>
      <c r="CE29" s="40"/>
      <c r="CF29" s="40"/>
      <c r="CG29" s="40"/>
      <c r="CH29" s="40"/>
    </row>
    <row r="30" spans="2:86" ht="11.25" customHeight="1" x14ac:dyDescent="0.25">
      <c r="B30" s="50"/>
      <c r="C30" s="50"/>
      <c r="D30" s="50"/>
      <c r="E30" s="50"/>
      <c r="F30" s="50"/>
      <c r="G30" s="50"/>
      <c r="H30" s="50"/>
      <c r="I30" s="42"/>
      <c r="J30" s="42"/>
      <c r="K30" s="42"/>
      <c r="L30" s="42"/>
      <c r="M30" s="42"/>
      <c r="N30" s="42"/>
      <c r="O30" s="42"/>
      <c r="P30" s="42"/>
      <c r="Q30" s="42"/>
      <c r="R30" s="42"/>
      <c r="S30" s="42"/>
      <c r="T30" s="42"/>
      <c r="U30" s="42"/>
      <c r="V30" s="42"/>
      <c r="W30" s="42"/>
      <c r="X30" s="42"/>
      <c r="Y30" s="42"/>
      <c r="Z30" s="42"/>
      <c r="AA30" s="42"/>
      <c r="AB30" s="42"/>
      <c r="AC30" s="42"/>
      <c r="BP30" s="40"/>
      <c r="BQ30" s="40"/>
      <c r="BR30" s="40"/>
      <c r="BS30" s="40"/>
      <c r="BT30" s="40"/>
      <c r="BU30" s="40"/>
      <c r="BV30" s="40"/>
      <c r="BW30" s="40"/>
      <c r="BX30" s="40"/>
      <c r="BY30" s="40"/>
      <c r="BZ30" s="40"/>
      <c r="CA30" s="40"/>
      <c r="CB30" s="40"/>
      <c r="CC30" s="40"/>
      <c r="CD30" s="40"/>
      <c r="CE30" s="40"/>
      <c r="CF30" s="40"/>
      <c r="CG30" s="40"/>
      <c r="CH30" s="40"/>
    </row>
    <row r="31" spans="2:86" s="51" customFormat="1" x14ac:dyDescent="0.25">
      <c r="B31" s="50"/>
      <c r="C31" s="50"/>
      <c r="D31" s="50"/>
      <c r="E31" s="50"/>
      <c r="F31" s="50"/>
      <c r="G31" s="50"/>
      <c r="H31" s="50"/>
      <c r="I31" s="43"/>
      <c r="J31" s="43"/>
      <c r="K31" s="43"/>
      <c r="L31" s="43"/>
      <c r="M31" s="43"/>
      <c r="N31" s="43"/>
      <c r="O31" s="43"/>
      <c r="P31" s="43"/>
      <c r="Q31" s="43"/>
      <c r="R31" s="43"/>
      <c r="S31" s="43"/>
      <c r="T31" s="43"/>
      <c r="U31" s="43"/>
      <c r="V31" s="43"/>
      <c r="W31" s="43"/>
      <c r="X31" s="43"/>
      <c r="Y31" s="43"/>
      <c r="Z31" s="43"/>
      <c r="AA31" s="43"/>
      <c r="AB31" s="43"/>
      <c r="AC31" s="43"/>
      <c r="AE31" s="52"/>
      <c r="AF31" s="52"/>
      <c r="AG31" s="52"/>
      <c r="AH31" s="52"/>
      <c r="AI31" s="52"/>
      <c r="AJ31" s="52"/>
      <c r="AK31" s="52"/>
      <c r="AL31" s="52"/>
      <c r="AM31" s="52"/>
      <c r="AN31" s="52"/>
      <c r="AO31" s="52"/>
      <c r="AP31" s="52"/>
      <c r="AQ31" s="52"/>
      <c r="AR31" s="52"/>
      <c r="AS31" s="52"/>
      <c r="AT31" s="52"/>
      <c r="AU31" s="52"/>
      <c r="AV31" s="52"/>
      <c r="AW31" s="52"/>
      <c r="AX31" s="52"/>
      <c r="AY31" s="52"/>
      <c r="AZ31" s="52"/>
      <c r="BA31" s="52"/>
      <c r="BB31" s="52"/>
      <c r="BC31" s="52"/>
      <c r="BD31" s="52"/>
      <c r="BE31" s="47"/>
      <c r="BF31" s="47"/>
      <c r="BG31" s="47" t="s">
        <v>27</v>
      </c>
      <c r="BH31" s="47"/>
      <c r="BI31" s="47"/>
      <c r="BJ31" s="47"/>
      <c r="BK31" s="47"/>
      <c r="BL31" s="47"/>
      <c r="BM31" s="47"/>
      <c r="BN31" s="47"/>
      <c r="BO31" s="47"/>
      <c r="BP31" s="47"/>
      <c r="BQ31" s="47"/>
      <c r="BR31" s="47"/>
      <c r="BS31" s="47"/>
      <c r="BT31" s="47" t="s">
        <v>40</v>
      </c>
      <c r="BU31" s="47"/>
      <c r="BV31" s="47"/>
      <c r="BW31" s="47"/>
      <c r="BX31" s="47"/>
      <c r="BY31" s="47"/>
      <c r="BZ31" s="47"/>
      <c r="CA31" s="47"/>
      <c r="CB31" s="47"/>
      <c r="CC31" s="47"/>
      <c r="CD31" s="47"/>
      <c r="CE31" s="47"/>
      <c r="CF31" s="47"/>
      <c r="CG31" s="47"/>
      <c r="CH31" s="47"/>
    </row>
    <row r="32" spans="2:86" ht="7.5" customHeight="1" x14ac:dyDescent="0.25">
      <c r="B32" s="50"/>
      <c r="C32" s="50"/>
      <c r="D32" s="50"/>
      <c r="E32" s="50"/>
      <c r="F32" s="50"/>
      <c r="G32" s="50"/>
      <c r="H32" s="50"/>
      <c r="I32" s="42"/>
      <c r="J32" s="42"/>
      <c r="K32" s="42"/>
      <c r="L32" s="42"/>
      <c r="M32" s="42"/>
      <c r="N32" s="42"/>
      <c r="O32" s="42"/>
      <c r="P32" s="42"/>
      <c r="Q32" s="42"/>
      <c r="R32" s="42"/>
      <c r="S32" s="42"/>
      <c r="T32" s="42"/>
      <c r="U32" s="42"/>
      <c r="V32" s="42"/>
      <c r="W32" s="42"/>
      <c r="X32" s="42"/>
      <c r="Y32" s="42"/>
      <c r="Z32" s="42"/>
      <c r="AA32" s="42"/>
      <c r="AB32" s="42"/>
      <c r="AC32" s="42"/>
      <c r="BP32" s="40"/>
      <c r="BQ32" s="40"/>
      <c r="BR32" s="40"/>
      <c r="BS32" s="40"/>
      <c r="BT32" s="40"/>
      <c r="BU32" s="40"/>
      <c r="BV32" s="40"/>
      <c r="BW32" s="40"/>
      <c r="BX32" s="40"/>
      <c r="BY32" s="40"/>
      <c r="BZ32" s="40"/>
      <c r="CA32" s="40"/>
      <c r="CB32" s="40"/>
      <c r="CC32" s="40"/>
      <c r="CD32" s="40"/>
      <c r="CE32" s="40"/>
      <c r="CF32" s="40"/>
      <c r="CG32" s="40"/>
      <c r="CH32" s="40"/>
    </row>
    <row r="33" spans="2:86" s="54" customFormat="1" ht="26.25" customHeight="1" x14ac:dyDescent="0.3">
      <c r="B33" s="50"/>
      <c r="C33" s="44" t="str">
        <f>VLOOKUP(BG4, RefCauseofDeath, 3, FALSE)</f>
        <v>All unintentional injury hospitalisations, all age groups</v>
      </c>
      <c r="D33" s="42"/>
      <c r="E33" s="42"/>
      <c r="F33" s="42"/>
      <c r="G33" s="42"/>
      <c r="H33" s="42"/>
      <c r="I33" s="50"/>
      <c r="J33" s="50"/>
      <c r="K33" s="50"/>
      <c r="L33" s="50"/>
      <c r="M33" s="50"/>
      <c r="N33" s="50"/>
      <c r="O33" s="50"/>
      <c r="P33" s="53"/>
      <c r="Q33" s="44" t="str">
        <f>VLOOKUP(BG4, RefCauseofDeath,3,FALSE)</f>
        <v>All unintentional injury hospitalisations, all age groups</v>
      </c>
      <c r="R33" s="42"/>
      <c r="S33" s="42"/>
      <c r="T33" s="42"/>
      <c r="U33" s="42"/>
      <c r="V33" s="42"/>
      <c r="W33" s="50"/>
      <c r="X33" s="50"/>
      <c r="Y33" s="50"/>
      <c r="Z33" s="50"/>
      <c r="AA33" s="50"/>
      <c r="AB33" s="50"/>
      <c r="AC33" s="50"/>
      <c r="AE33" s="55"/>
      <c r="AF33" s="55"/>
      <c r="AG33" s="55"/>
      <c r="AH33" s="55"/>
      <c r="AI33" s="55"/>
      <c r="AJ33" s="55"/>
      <c r="AK33" s="55"/>
      <c r="AL33" s="55"/>
      <c r="AM33" s="55"/>
      <c r="AN33" s="55"/>
      <c r="AO33" s="55"/>
      <c r="AP33" s="55"/>
      <c r="AQ33" s="55"/>
      <c r="AR33" s="55"/>
      <c r="AS33" s="55"/>
      <c r="AT33" s="55"/>
      <c r="AU33" s="55"/>
      <c r="AV33" s="55"/>
      <c r="AW33" s="55"/>
      <c r="AX33" s="55"/>
      <c r="AY33" s="55"/>
      <c r="AZ33" s="55"/>
      <c r="BA33" s="55"/>
      <c r="BB33" s="55"/>
      <c r="BC33" s="55"/>
      <c r="BD33" s="55"/>
      <c r="BE33" s="56"/>
      <c r="BF33" s="56"/>
      <c r="BG33" s="56"/>
      <c r="BH33" s="56" t="s">
        <v>8</v>
      </c>
      <c r="BI33" s="56" t="s">
        <v>11</v>
      </c>
      <c r="BJ33" s="56" t="s">
        <v>12</v>
      </c>
      <c r="BK33" s="56" t="s">
        <v>13</v>
      </c>
      <c r="BL33" s="56"/>
      <c r="BM33" s="56" t="s">
        <v>11</v>
      </c>
      <c r="BN33" s="56" t="s">
        <v>11</v>
      </c>
      <c r="BO33" s="56"/>
      <c r="BP33" s="56" t="s">
        <v>12</v>
      </c>
      <c r="BQ33" s="56" t="s">
        <v>12</v>
      </c>
      <c r="BR33" s="56"/>
      <c r="BS33" s="56"/>
      <c r="BT33" s="56"/>
      <c r="BU33" s="56" t="s">
        <v>8</v>
      </c>
      <c r="BV33" s="56" t="s">
        <v>41</v>
      </c>
      <c r="BW33" s="56"/>
      <c r="BX33" s="56" t="s">
        <v>13</v>
      </c>
      <c r="BY33" s="56"/>
      <c r="BZ33" s="56"/>
      <c r="CA33" s="56"/>
      <c r="CB33" s="56"/>
      <c r="CC33" s="40" t="s">
        <v>42</v>
      </c>
      <c r="CD33" s="56"/>
      <c r="CE33" s="56"/>
      <c r="CF33" s="56"/>
      <c r="CG33" s="56"/>
      <c r="CH33" s="56"/>
    </row>
    <row r="34" spans="2:86" ht="12" customHeight="1" x14ac:dyDescent="0.25">
      <c r="B34" s="42"/>
      <c r="C34" s="42"/>
      <c r="D34" s="42"/>
      <c r="E34" s="42"/>
      <c r="F34" s="42"/>
      <c r="G34" s="42"/>
      <c r="H34" s="42"/>
      <c r="I34" s="42"/>
      <c r="J34" s="42"/>
      <c r="K34" s="42"/>
      <c r="L34" s="42"/>
      <c r="M34" s="42"/>
      <c r="N34" s="42"/>
      <c r="O34" s="42"/>
      <c r="P34" s="57"/>
      <c r="Q34" s="42"/>
      <c r="R34" s="42"/>
      <c r="S34" s="42"/>
      <c r="T34" s="42"/>
      <c r="U34" s="42"/>
      <c r="V34" s="42"/>
      <c r="W34" s="42"/>
      <c r="X34" s="42"/>
      <c r="Y34" s="42"/>
      <c r="Z34" s="42"/>
      <c r="AA34" s="42"/>
      <c r="AB34" s="42"/>
      <c r="AC34" s="42"/>
      <c r="BM34" s="40" t="s">
        <v>29</v>
      </c>
      <c r="BN34" s="40" t="s">
        <v>28</v>
      </c>
      <c r="BP34" s="40" t="s">
        <v>29</v>
      </c>
      <c r="BQ34" s="40" t="s">
        <v>28</v>
      </c>
      <c r="BR34" s="40"/>
      <c r="BS34" s="40"/>
      <c r="BT34" s="40"/>
      <c r="BU34" s="40"/>
      <c r="BV34" s="40"/>
      <c r="BW34" s="40"/>
      <c r="BX34" s="40"/>
      <c r="BY34" s="40"/>
      <c r="BZ34" s="40" t="s">
        <v>29</v>
      </c>
      <c r="CA34" s="40" t="s">
        <v>28</v>
      </c>
      <c r="CB34" s="40"/>
      <c r="CC34" s="40"/>
      <c r="CD34" s="40"/>
      <c r="CE34" s="40"/>
      <c r="CF34" s="40"/>
      <c r="CG34" s="40"/>
      <c r="CH34" s="40"/>
    </row>
    <row r="35" spans="2:86" x14ac:dyDescent="0.25">
      <c r="B35" s="42"/>
      <c r="C35" s="58"/>
      <c r="D35" s="59"/>
      <c r="E35" s="60"/>
      <c r="F35" s="60"/>
      <c r="G35" s="59"/>
      <c r="H35" s="60"/>
      <c r="I35" s="60"/>
      <c r="J35" s="42"/>
      <c r="K35" s="42"/>
      <c r="L35" s="42"/>
      <c r="M35" s="42"/>
      <c r="N35" s="42"/>
      <c r="O35" s="42"/>
      <c r="P35" s="42"/>
      <c r="Q35" s="57"/>
      <c r="R35" s="61"/>
      <c r="S35" s="62"/>
      <c r="T35" s="62"/>
      <c r="U35" s="42"/>
      <c r="V35" s="42"/>
      <c r="W35" s="42"/>
      <c r="X35" s="42"/>
      <c r="Y35" s="42"/>
      <c r="Z35" s="42"/>
      <c r="AA35" s="42"/>
      <c r="AB35" s="42"/>
      <c r="AC35" s="42"/>
      <c r="BG35" s="63">
        <v>1995</v>
      </c>
      <c r="BH35" s="40" t="s">
        <v>110</v>
      </c>
      <c r="BI35" s="56" t="str">
        <f t="shared" ref="BI35:BI54" si="0">IFERROR(VALUE(FIXED(VLOOKUP($BG35&amp;$BG$29&amp;$BG$12&amp;"Maori",ethnicdata,7,FALSE),1)),"N/A")</f>
        <v>N/A</v>
      </c>
      <c r="BJ35" s="56" t="str">
        <f t="shared" ref="BJ35:BJ54" si="1">IFERROR(VALUE(FIXED(VLOOKUP($BG35&amp;$BG$29&amp;$BG$12&amp;"nonMaori",ethnicdata,7,FALSE),1)),"N/A")</f>
        <v>N/A</v>
      </c>
      <c r="BK35" s="56">
        <f>MAX(BI35:BJ104)</f>
        <v>2175.9</v>
      </c>
      <c r="BM35" s="64" t="e">
        <f t="shared" ref="BM35:BM54" si="2">D39-E39</f>
        <v>#VALUE!</v>
      </c>
      <c r="BN35" s="64" t="e">
        <f t="shared" ref="BN35:BN54" si="3">F39-D39</f>
        <v>#VALUE!</v>
      </c>
      <c r="BP35" s="64" t="e">
        <f t="shared" ref="BP35:BP54" si="4">G39-H39</f>
        <v>#VALUE!</v>
      </c>
      <c r="BQ35" s="64" t="e">
        <f t="shared" ref="BQ35:BQ54" si="5">I39-G39</f>
        <v>#VALUE!</v>
      </c>
      <c r="BR35" s="40"/>
      <c r="BS35" s="40"/>
      <c r="BT35" s="63">
        <v>1995</v>
      </c>
      <c r="BU35" s="40" t="s">
        <v>110</v>
      </c>
      <c r="BV35" s="65" t="str">
        <f t="shared" ref="BV35:BV54" si="6">IFERROR(VALUE(FIXED(VLOOKUP($BT35&amp;$Q$33&amp;$BG$12&amp;"Maori",ethnicdata,10,FALSE),2)),"N/A")</f>
        <v>N/A</v>
      </c>
      <c r="BW35" s="56"/>
      <c r="BX35" s="66">
        <f>MAX(BV35:BV104)</f>
        <v>1.27</v>
      </c>
      <c r="BY35" s="40"/>
      <c r="BZ35" s="66" t="e">
        <f t="shared" ref="BZ35:BZ54" si="7">R39-S39</f>
        <v>#VALUE!</v>
      </c>
      <c r="CA35" s="66" t="e">
        <f t="shared" ref="CA35:CA54" si="8">T39-R39</f>
        <v>#VALUE!</v>
      </c>
      <c r="CB35" s="40"/>
      <c r="CC35" s="56">
        <v>1</v>
      </c>
      <c r="CD35" s="40"/>
      <c r="CE35" s="40"/>
      <c r="CF35" s="40"/>
      <c r="CG35" s="40"/>
      <c r="CH35" s="40"/>
    </row>
    <row r="36" spans="2:86" x14ac:dyDescent="0.25">
      <c r="B36" s="42"/>
      <c r="C36" s="58" t="s">
        <v>126</v>
      </c>
      <c r="D36" s="59"/>
      <c r="E36" s="60"/>
      <c r="F36" s="60"/>
      <c r="G36" s="59"/>
      <c r="H36" s="60"/>
      <c r="I36" s="60"/>
      <c r="J36" s="42"/>
      <c r="K36" s="42"/>
      <c r="L36" s="42"/>
      <c r="M36" s="42"/>
      <c r="N36" s="42"/>
      <c r="O36" s="42"/>
      <c r="P36" s="42"/>
      <c r="Q36" s="58" t="s">
        <v>127</v>
      </c>
      <c r="R36" s="61"/>
      <c r="S36" s="62"/>
      <c r="T36" s="62"/>
      <c r="U36" s="42"/>
      <c r="V36" s="42"/>
      <c r="W36" s="42"/>
      <c r="X36" s="42"/>
      <c r="Y36" s="42"/>
      <c r="Z36" s="42"/>
      <c r="AA36" s="42"/>
      <c r="AB36" s="42"/>
      <c r="AC36" s="42"/>
      <c r="BF36" s="40" t="s">
        <v>5</v>
      </c>
      <c r="BG36" s="63">
        <v>1996</v>
      </c>
      <c r="BH36" s="40" t="s">
        <v>77</v>
      </c>
      <c r="BI36" s="56">
        <f t="shared" si="0"/>
        <v>1455.5</v>
      </c>
      <c r="BJ36" s="56">
        <f t="shared" si="1"/>
        <v>1383.8</v>
      </c>
      <c r="BK36" s="56">
        <f>MIN(BI35:BJ104)</f>
        <v>907.3</v>
      </c>
      <c r="BM36" s="64">
        <f t="shared" si="2"/>
        <v>18.400000000000091</v>
      </c>
      <c r="BN36" s="64">
        <f t="shared" si="3"/>
        <v>18.599999999999909</v>
      </c>
      <c r="BP36" s="64">
        <f t="shared" si="4"/>
        <v>8.2999999999999545</v>
      </c>
      <c r="BQ36" s="64">
        <f t="shared" si="5"/>
        <v>7.2000000000000455</v>
      </c>
      <c r="BR36" s="40"/>
      <c r="BS36" s="40" t="s">
        <v>5</v>
      </c>
      <c r="BT36" s="63">
        <v>1996</v>
      </c>
      <c r="BU36" s="40" t="s">
        <v>77</v>
      </c>
      <c r="BV36" s="65">
        <f t="shared" si="6"/>
        <v>1.05</v>
      </c>
      <c r="BW36" s="56"/>
      <c r="BX36" s="66">
        <f>MIN(BV35:BV104)</f>
        <v>1.05</v>
      </c>
      <c r="BY36" s="40"/>
      <c r="BZ36" s="66">
        <f t="shared" si="7"/>
        <v>1.0000000000000009E-2</v>
      </c>
      <c r="CA36" s="66">
        <f t="shared" si="8"/>
        <v>2.0000000000000018E-2</v>
      </c>
      <c r="CB36" s="40"/>
      <c r="CC36" s="56">
        <v>1</v>
      </c>
      <c r="CD36" s="40"/>
      <c r="CE36" s="40"/>
      <c r="CF36" s="40"/>
      <c r="CG36" s="40"/>
      <c r="CH36" s="40"/>
    </row>
    <row r="37" spans="2:86" x14ac:dyDescent="0.25">
      <c r="B37" s="42"/>
      <c r="C37" s="57"/>
      <c r="D37" s="59"/>
      <c r="E37" s="60"/>
      <c r="F37" s="60"/>
      <c r="G37" s="59"/>
      <c r="H37" s="60"/>
      <c r="I37" s="60"/>
      <c r="J37" s="42"/>
      <c r="K37" s="42"/>
      <c r="L37" s="42"/>
      <c r="M37" s="42"/>
      <c r="N37" s="42"/>
      <c r="O37" s="42"/>
      <c r="P37" s="42"/>
      <c r="Q37" s="57"/>
      <c r="R37" s="61"/>
      <c r="S37" s="62"/>
      <c r="T37" s="62"/>
      <c r="U37" s="42"/>
      <c r="V37" s="42"/>
      <c r="W37" s="42"/>
      <c r="X37" s="42"/>
      <c r="Y37" s="42"/>
      <c r="Z37" s="42"/>
      <c r="AA37" s="42"/>
      <c r="AB37" s="42"/>
      <c r="AC37" s="42"/>
      <c r="BG37" s="63">
        <v>1997</v>
      </c>
      <c r="BH37" s="40" t="s">
        <v>78</v>
      </c>
      <c r="BI37" s="56">
        <f t="shared" si="0"/>
        <v>1480</v>
      </c>
      <c r="BJ37" s="56">
        <f t="shared" si="1"/>
        <v>1369.7</v>
      </c>
      <c r="BK37" s="56"/>
      <c r="BM37" s="64">
        <f t="shared" si="2"/>
        <v>18.400000000000091</v>
      </c>
      <c r="BN37" s="64">
        <f t="shared" si="3"/>
        <v>18.599999999999909</v>
      </c>
      <c r="BP37" s="64">
        <f t="shared" si="4"/>
        <v>8.2000000000000455</v>
      </c>
      <c r="BQ37" s="64">
        <f t="shared" si="5"/>
        <v>7</v>
      </c>
      <c r="BR37" s="40"/>
      <c r="BS37" s="40"/>
      <c r="BT37" s="63">
        <v>1997</v>
      </c>
      <c r="BU37" s="40" t="s">
        <v>78</v>
      </c>
      <c r="BV37" s="65">
        <f t="shared" si="6"/>
        <v>1.08</v>
      </c>
      <c r="BW37" s="56"/>
      <c r="BX37" s="56"/>
      <c r="BY37" s="40"/>
      <c r="BZ37" s="66">
        <f t="shared" si="7"/>
        <v>1.0000000000000009E-2</v>
      </c>
      <c r="CA37" s="66">
        <f t="shared" si="8"/>
        <v>2.0000000000000018E-2</v>
      </c>
      <c r="CB37" s="40"/>
      <c r="CC37" s="56">
        <v>1</v>
      </c>
      <c r="CD37" s="40"/>
      <c r="CE37" s="40"/>
      <c r="CF37" s="40"/>
      <c r="CG37" s="40"/>
      <c r="CH37" s="40"/>
    </row>
    <row r="38" spans="2:86" x14ac:dyDescent="0.25">
      <c r="B38" s="42"/>
      <c r="C38" s="67" t="s">
        <v>8</v>
      </c>
      <c r="D38" s="105" t="s">
        <v>11</v>
      </c>
      <c r="E38" s="105"/>
      <c r="F38" s="105"/>
      <c r="G38" s="105" t="s">
        <v>12</v>
      </c>
      <c r="H38" s="105"/>
      <c r="I38" s="105"/>
      <c r="J38" s="42"/>
      <c r="K38" s="42"/>
      <c r="L38" s="42"/>
      <c r="M38" s="42"/>
      <c r="N38" s="42"/>
      <c r="O38" s="42"/>
      <c r="P38" s="42"/>
      <c r="Q38" s="68" t="s">
        <v>8</v>
      </c>
      <c r="R38" s="106" t="s">
        <v>30</v>
      </c>
      <c r="S38" s="106"/>
      <c r="T38" s="106"/>
      <c r="U38" s="42"/>
      <c r="V38" s="42"/>
      <c r="W38" s="42"/>
      <c r="X38" s="42"/>
      <c r="Y38" s="42"/>
      <c r="Z38" s="42"/>
      <c r="AA38" s="42"/>
      <c r="AB38" s="42"/>
      <c r="AC38" s="42"/>
      <c r="BG38" s="63">
        <v>1998</v>
      </c>
      <c r="BH38" s="40" t="s">
        <v>79</v>
      </c>
      <c r="BI38" s="56">
        <f t="shared" si="0"/>
        <v>1519.7</v>
      </c>
      <c r="BJ38" s="56">
        <f t="shared" si="1"/>
        <v>1366</v>
      </c>
      <c r="BK38" s="56"/>
      <c r="BM38" s="64">
        <f t="shared" si="2"/>
        <v>18.5</v>
      </c>
      <c r="BN38" s="64">
        <f t="shared" si="3"/>
        <v>18.700000000000045</v>
      </c>
      <c r="BP38" s="64">
        <f t="shared" si="4"/>
        <v>8.2000000000000455</v>
      </c>
      <c r="BQ38" s="64">
        <f t="shared" si="5"/>
        <v>6.9000000000000909</v>
      </c>
      <c r="BR38" s="40"/>
      <c r="BS38" s="40"/>
      <c r="BT38" s="63">
        <v>1998</v>
      </c>
      <c r="BU38" s="40" t="s">
        <v>79</v>
      </c>
      <c r="BV38" s="65">
        <f t="shared" si="6"/>
        <v>1.1100000000000001</v>
      </c>
      <c r="BW38" s="56"/>
      <c r="BX38" s="56"/>
      <c r="BY38" s="40"/>
      <c r="BZ38" s="66">
        <f t="shared" si="7"/>
        <v>1.0000000000000009E-2</v>
      </c>
      <c r="CA38" s="66">
        <f t="shared" si="8"/>
        <v>1.9999999999999796E-2</v>
      </c>
      <c r="CB38" s="40"/>
      <c r="CC38" s="56">
        <v>1</v>
      </c>
      <c r="CD38" s="40"/>
      <c r="CE38" s="40"/>
      <c r="CF38" s="40"/>
      <c r="CG38" s="40"/>
      <c r="CH38" s="40"/>
    </row>
    <row r="39" spans="2:86" x14ac:dyDescent="0.25">
      <c r="B39" s="42"/>
      <c r="C39" s="57"/>
      <c r="D39" s="69" t="s">
        <v>19</v>
      </c>
      <c r="E39" s="70" t="s">
        <v>20</v>
      </c>
      <c r="F39" s="70" t="s">
        <v>21</v>
      </c>
      <c r="G39" s="69" t="s">
        <v>19</v>
      </c>
      <c r="H39" s="70" t="s">
        <v>20</v>
      </c>
      <c r="I39" s="70" t="s">
        <v>21</v>
      </c>
      <c r="J39" s="42"/>
      <c r="K39" s="42"/>
      <c r="L39" s="42"/>
      <c r="M39" s="42"/>
      <c r="N39" s="42"/>
      <c r="O39" s="42"/>
      <c r="P39" s="42"/>
      <c r="Q39" s="42"/>
      <c r="R39" s="69" t="s">
        <v>39</v>
      </c>
      <c r="S39" s="70" t="s">
        <v>20</v>
      </c>
      <c r="T39" s="70" t="s">
        <v>21</v>
      </c>
      <c r="U39" s="42"/>
      <c r="V39" s="42"/>
      <c r="W39" s="42"/>
      <c r="X39" s="42"/>
      <c r="Y39" s="42"/>
      <c r="Z39" s="42"/>
      <c r="AA39" s="42"/>
      <c r="AB39" s="42"/>
      <c r="AC39" s="42"/>
      <c r="BG39" s="63">
        <v>1999</v>
      </c>
      <c r="BH39" s="40" t="s">
        <v>80</v>
      </c>
      <c r="BI39" s="56">
        <f t="shared" si="0"/>
        <v>1557.4</v>
      </c>
      <c r="BJ39" s="56">
        <f t="shared" si="1"/>
        <v>1367.7</v>
      </c>
      <c r="BK39" s="56"/>
      <c r="BM39" s="64">
        <f t="shared" si="2"/>
        <v>18.600000000000136</v>
      </c>
      <c r="BN39" s="64">
        <f t="shared" si="3"/>
        <v>18.699999999999818</v>
      </c>
      <c r="BP39" s="64">
        <f t="shared" si="4"/>
        <v>8.2000000000000455</v>
      </c>
      <c r="BQ39" s="64">
        <f t="shared" si="5"/>
        <v>6.7999999999999545</v>
      </c>
      <c r="BR39" s="40"/>
      <c r="BS39" s="40"/>
      <c r="BT39" s="63">
        <v>1999</v>
      </c>
      <c r="BU39" s="40" t="s">
        <v>80</v>
      </c>
      <c r="BV39" s="65">
        <f t="shared" si="6"/>
        <v>1.1399999999999999</v>
      </c>
      <c r="BW39" s="56"/>
      <c r="BX39" s="56"/>
      <c r="BY39" s="40"/>
      <c r="BZ39" s="66">
        <f t="shared" si="7"/>
        <v>1.9999999999999796E-2</v>
      </c>
      <c r="CA39" s="66">
        <f t="shared" si="8"/>
        <v>1.0000000000000009E-2</v>
      </c>
      <c r="CB39" s="40"/>
      <c r="CC39" s="56">
        <v>1</v>
      </c>
      <c r="CD39" s="40"/>
      <c r="CE39" s="40"/>
      <c r="CF39" s="40"/>
      <c r="CG39" s="40"/>
      <c r="CH39" s="40"/>
    </row>
    <row r="40" spans="2:86" x14ac:dyDescent="0.25">
      <c r="B40" s="71"/>
      <c r="C40" s="42" t="s">
        <v>77</v>
      </c>
      <c r="D40" s="59">
        <f>IFERROR(VALUE(FIXED(VLOOKUP($BG36&amp;$BG$29&amp;$BG$12&amp;"Maori",ethnicdata,7,FALSE),1)),NA())</f>
        <v>1455.5</v>
      </c>
      <c r="E40" s="60">
        <f>IFERROR(VALUE(FIXED(VLOOKUP($BG36&amp;$C$33&amp;$BG$12&amp;"Maori",ethnicdata,6,FALSE),1)),"N/A")</f>
        <v>1437.1</v>
      </c>
      <c r="F40" s="60">
        <f t="shared" ref="F40:F58" si="9">IFERROR(VALUE(FIXED(VLOOKUP($BG36&amp;$C$33&amp;$BG$12&amp;"Maori",ethnicdata,8,FALSE),1)),"N/A")</f>
        <v>1474.1</v>
      </c>
      <c r="G40" s="59">
        <f t="shared" ref="G40:G58" si="10">IFERROR(VALUE(FIXED(VLOOKUP($BG36&amp;$BG$29&amp;$BG$12&amp;"nonMaori",ethnicdata,7,FALSE),1)),NA())</f>
        <v>1383.8</v>
      </c>
      <c r="H40" s="60">
        <f t="shared" ref="H40:H58" si="11">IFERROR(VALUE(FIXED(VLOOKUP($BG36&amp;$C$33&amp;$BG$12&amp;"nonMaori",ethnicdata,6,FALSE),1)),"N/A")</f>
        <v>1375.5</v>
      </c>
      <c r="I40" s="60">
        <f t="shared" ref="I40:I58" si="12">IFERROR(VALUE(FIXED(VLOOKUP($BG36&amp;$C$33&amp;$BG$12&amp;"nonMaori",ethnicdata,8,FALSE),1)),"N/A")</f>
        <v>1391</v>
      </c>
      <c r="J40" s="42"/>
      <c r="K40" s="42"/>
      <c r="L40" s="42"/>
      <c r="M40" s="42"/>
      <c r="N40" s="42"/>
      <c r="O40" s="42"/>
      <c r="P40" s="42"/>
      <c r="Q40" s="42" t="s">
        <v>77</v>
      </c>
      <c r="R40" s="61">
        <f t="shared" ref="R40:R58" si="13">IFERROR(VALUE(FIXED(VLOOKUP($BT36&amp;$Q$33&amp;$BG$12&amp;"Maori",ethnicdata,10,FALSE),2)),"N/A")</f>
        <v>1.05</v>
      </c>
      <c r="S40" s="62">
        <f t="shared" ref="S40:S58" si="14">IFERROR(VALUE(FIXED(VLOOKUP($BT36&amp;$Q$33&amp;$BG$12&amp;"Maori",ethnicdata,9,FALSE),2)),"N/A")</f>
        <v>1.04</v>
      </c>
      <c r="T40" s="62">
        <f t="shared" ref="T40:T58" si="15">IFERROR(VALUE(FIXED(VLOOKUP($BT36&amp;$Q$33&amp;$BG$12&amp;"Maori",ethnicdata,11,FALSE),2)),"N/A")</f>
        <v>1.07</v>
      </c>
      <c r="U40" s="72"/>
      <c r="V40" s="42"/>
      <c r="W40" s="42"/>
      <c r="X40" s="42"/>
      <c r="Y40" s="42"/>
      <c r="Z40" s="42"/>
      <c r="AA40" s="42"/>
      <c r="AB40" s="42"/>
      <c r="AC40" s="42"/>
      <c r="BG40" s="63">
        <v>2000</v>
      </c>
      <c r="BH40" s="56" t="s">
        <v>81</v>
      </c>
      <c r="BI40" s="56">
        <f t="shared" si="0"/>
        <v>1598.1</v>
      </c>
      <c r="BJ40" s="56">
        <f t="shared" si="1"/>
        <v>1375</v>
      </c>
      <c r="BK40" s="56"/>
      <c r="BM40" s="64">
        <f t="shared" si="2"/>
        <v>18.599999999999909</v>
      </c>
      <c r="BN40" s="64">
        <f t="shared" si="3"/>
        <v>18.900000000000091</v>
      </c>
      <c r="BP40" s="64">
        <f t="shared" si="4"/>
        <v>8.2000000000000455</v>
      </c>
      <c r="BQ40" s="64">
        <f t="shared" si="5"/>
        <v>6.7999999999999545</v>
      </c>
      <c r="BR40" s="40"/>
      <c r="BS40" s="40"/>
      <c r="BT40" s="63">
        <v>2000</v>
      </c>
      <c r="BU40" s="56" t="s">
        <v>81</v>
      </c>
      <c r="BV40" s="65">
        <f t="shared" si="6"/>
        <v>1.1599999999999999</v>
      </c>
      <c r="BW40" s="56"/>
      <c r="BX40" s="56"/>
      <c r="BY40" s="40"/>
      <c r="BZ40" s="66">
        <f t="shared" si="7"/>
        <v>1.0000000000000009E-2</v>
      </c>
      <c r="CA40" s="66">
        <f t="shared" si="8"/>
        <v>2.0000000000000018E-2</v>
      </c>
      <c r="CB40" s="40"/>
      <c r="CC40" s="56">
        <v>1</v>
      </c>
      <c r="CD40" s="40"/>
      <c r="CE40" s="40"/>
      <c r="CF40" s="40"/>
      <c r="CG40" s="40"/>
      <c r="CH40" s="40"/>
    </row>
    <row r="41" spans="2:86" x14ac:dyDescent="0.25">
      <c r="B41" s="42"/>
      <c r="C41" s="42" t="s">
        <v>78</v>
      </c>
      <c r="D41" s="59">
        <f t="shared" ref="D41:D58" si="16">IFERROR(VALUE(FIXED(VLOOKUP($BG37&amp;$BG$29&amp;$BG$12&amp;"Maori",ethnicdata,7,FALSE),1)),NA())</f>
        <v>1480</v>
      </c>
      <c r="E41" s="60">
        <f t="shared" ref="E41:E58" si="17">IFERROR(VALUE(FIXED(VLOOKUP($BG37&amp;$C$33&amp;$BG$12&amp;"Maori",ethnicdata,6,FALSE),1)),"N/A")</f>
        <v>1461.6</v>
      </c>
      <c r="F41" s="60">
        <f t="shared" si="9"/>
        <v>1498.6</v>
      </c>
      <c r="G41" s="59">
        <f t="shared" si="10"/>
        <v>1369.7</v>
      </c>
      <c r="H41" s="60">
        <f t="shared" si="11"/>
        <v>1361.5</v>
      </c>
      <c r="I41" s="60">
        <f t="shared" si="12"/>
        <v>1376.7</v>
      </c>
      <c r="J41" s="42"/>
      <c r="K41" s="42"/>
      <c r="L41" s="42"/>
      <c r="M41" s="42"/>
      <c r="N41" s="42"/>
      <c r="O41" s="42"/>
      <c r="P41" s="42"/>
      <c r="Q41" s="42" t="s">
        <v>78</v>
      </c>
      <c r="R41" s="61">
        <f t="shared" si="13"/>
        <v>1.08</v>
      </c>
      <c r="S41" s="62">
        <f t="shared" si="14"/>
        <v>1.07</v>
      </c>
      <c r="T41" s="62">
        <f t="shared" si="15"/>
        <v>1.1000000000000001</v>
      </c>
      <c r="U41" s="72"/>
      <c r="V41" s="42"/>
      <c r="W41" s="42"/>
      <c r="X41" s="42"/>
      <c r="Y41" s="42"/>
      <c r="Z41" s="42"/>
      <c r="AA41" s="42"/>
      <c r="AB41" s="42"/>
      <c r="AC41" s="42"/>
      <c r="BG41" s="63">
        <v>2001</v>
      </c>
      <c r="BH41" s="40" t="s">
        <v>82</v>
      </c>
      <c r="BI41" s="56">
        <f t="shared" si="0"/>
        <v>1607.6</v>
      </c>
      <c r="BJ41" s="56">
        <f t="shared" si="1"/>
        <v>1365</v>
      </c>
      <c r="BK41" s="56"/>
      <c r="BM41" s="64">
        <f t="shared" si="2"/>
        <v>18.5</v>
      </c>
      <c r="BN41" s="64">
        <f t="shared" si="3"/>
        <v>18.800000000000182</v>
      </c>
      <c r="BP41" s="64">
        <f t="shared" si="4"/>
        <v>8.2000000000000455</v>
      </c>
      <c r="BQ41" s="64">
        <f t="shared" si="5"/>
        <v>6.7000000000000455</v>
      </c>
      <c r="BR41" s="40"/>
      <c r="BS41" s="40"/>
      <c r="BT41" s="63">
        <v>2001</v>
      </c>
      <c r="BU41" s="40" t="s">
        <v>82</v>
      </c>
      <c r="BV41" s="65">
        <f t="shared" si="6"/>
        <v>1.18</v>
      </c>
      <c r="BW41" s="56"/>
      <c r="BX41" s="56"/>
      <c r="BY41" s="40"/>
      <c r="BZ41" s="66">
        <f t="shared" si="7"/>
        <v>2.0000000000000018E-2</v>
      </c>
      <c r="CA41" s="66">
        <f t="shared" si="8"/>
        <v>1.0000000000000009E-2</v>
      </c>
      <c r="CB41" s="40"/>
      <c r="CC41" s="56">
        <v>1</v>
      </c>
      <c r="CD41" s="40"/>
      <c r="CE41" s="40"/>
      <c r="CF41" s="40"/>
      <c r="CG41" s="40"/>
      <c r="CH41" s="40"/>
    </row>
    <row r="42" spans="2:86" x14ac:dyDescent="0.25">
      <c r="B42" s="42"/>
      <c r="C42" s="42" t="s">
        <v>79</v>
      </c>
      <c r="D42" s="59">
        <f t="shared" si="16"/>
        <v>1519.7</v>
      </c>
      <c r="E42" s="60">
        <f t="shared" si="17"/>
        <v>1501.2</v>
      </c>
      <c r="F42" s="60">
        <f t="shared" si="9"/>
        <v>1538.4</v>
      </c>
      <c r="G42" s="59">
        <f t="shared" si="10"/>
        <v>1366</v>
      </c>
      <c r="H42" s="60">
        <f t="shared" si="11"/>
        <v>1357.8</v>
      </c>
      <c r="I42" s="60">
        <f t="shared" si="12"/>
        <v>1372.9</v>
      </c>
      <c r="J42" s="42"/>
      <c r="K42" s="42"/>
      <c r="L42" s="42"/>
      <c r="M42" s="42"/>
      <c r="N42" s="42"/>
      <c r="O42" s="42"/>
      <c r="P42" s="42"/>
      <c r="Q42" s="42" t="s">
        <v>79</v>
      </c>
      <c r="R42" s="61">
        <f t="shared" si="13"/>
        <v>1.1100000000000001</v>
      </c>
      <c r="S42" s="62">
        <f t="shared" si="14"/>
        <v>1.1000000000000001</v>
      </c>
      <c r="T42" s="62">
        <f t="shared" si="15"/>
        <v>1.1299999999999999</v>
      </c>
      <c r="U42" s="72"/>
      <c r="V42" s="42"/>
      <c r="W42" s="42"/>
      <c r="X42" s="42"/>
      <c r="Y42" s="42"/>
      <c r="Z42" s="42"/>
      <c r="AA42" s="42"/>
      <c r="AB42" s="42"/>
      <c r="AC42" s="42"/>
      <c r="BG42" s="63">
        <v>2002</v>
      </c>
      <c r="BH42" s="63" t="s">
        <v>83</v>
      </c>
      <c r="BI42" s="56">
        <f t="shared" si="0"/>
        <v>1583.5</v>
      </c>
      <c r="BJ42" s="56">
        <f t="shared" si="1"/>
        <v>1343.7</v>
      </c>
      <c r="BK42" s="56"/>
      <c r="BM42" s="64">
        <f t="shared" si="2"/>
        <v>18.299999999999955</v>
      </c>
      <c r="BN42" s="64">
        <f t="shared" si="3"/>
        <v>18.5</v>
      </c>
      <c r="BP42" s="64">
        <f t="shared" si="4"/>
        <v>8.1000000000001364</v>
      </c>
      <c r="BQ42" s="64">
        <f t="shared" si="5"/>
        <v>6.5</v>
      </c>
      <c r="BR42" s="40"/>
      <c r="BS42" s="40"/>
      <c r="BT42" s="63">
        <v>2002</v>
      </c>
      <c r="BU42" s="63" t="s">
        <v>83</v>
      </c>
      <c r="BV42" s="65">
        <f t="shared" si="6"/>
        <v>1.18</v>
      </c>
      <c r="BW42" s="56"/>
      <c r="BX42" s="56"/>
      <c r="BY42" s="40"/>
      <c r="BZ42" s="66">
        <f t="shared" si="7"/>
        <v>2.0000000000000018E-2</v>
      </c>
      <c r="CA42" s="66">
        <f t="shared" si="8"/>
        <v>1.0000000000000009E-2</v>
      </c>
      <c r="CB42" s="40"/>
      <c r="CC42" s="56">
        <v>1</v>
      </c>
      <c r="CD42" s="40"/>
      <c r="CE42" s="40"/>
      <c r="CF42" s="40"/>
      <c r="CG42" s="40"/>
      <c r="CH42" s="40"/>
    </row>
    <row r="43" spans="2:86" x14ac:dyDescent="0.25">
      <c r="B43" s="42"/>
      <c r="C43" s="42" t="s">
        <v>80</v>
      </c>
      <c r="D43" s="59">
        <f t="shared" si="16"/>
        <v>1557.4</v>
      </c>
      <c r="E43" s="60">
        <f t="shared" si="17"/>
        <v>1538.8</v>
      </c>
      <c r="F43" s="60">
        <f t="shared" si="9"/>
        <v>1576.1</v>
      </c>
      <c r="G43" s="59">
        <f t="shared" si="10"/>
        <v>1367.7</v>
      </c>
      <c r="H43" s="60">
        <f t="shared" si="11"/>
        <v>1359.5</v>
      </c>
      <c r="I43" s="60">
        <f t="shared" si="12"/>
        <v>1374.5</v>
      </c>
      <c r="J43" s="42"/>
      <c r="K43" s="42"/>
      <c r="L43" s="42"/>
      <c r="M43" s="42"/>
      <c r="N43" s="42"/>
      <c r="O43" s="42"/>
      <c r="P43" s="42"/>
      <c r="Q43" s="42" t="s">
        <v>80</v>
      </c>
      <c r="R43" s="61">
        <f t="shared" si="13"/>
        <v>1.1399999999999999</v>
      </c>
      <c r="S43" s="62">
        <f t="shared" si="14"/>
        <v>1.1200000000000001</v>
      </c>
      <c r="T43" s="62">
        <f t="shared" si="15"/>
        <v>1.1499999999999999</v>
      </c>
      <c r="U43" s="72"/>
      <c r="V43" s="42"/>
      <c r="W43" s="42"/>
      <c r="X43" s="42"/>
      <c r="Y43" s="42"/>
      <c r="Z43" s="42"/>
      <c r="AA43" s="42"/>
      <c r="AB43" s="42"/>
      <c r="AC43" s="42"/>
      <c r="BG43" s="63">
        <v>2003</v>
      </c>
      <c r="BH43" s="40" t="s">
        <v>84</v>
      </c>
      <c r="BI43" s="56">
        <f t="shared" si="0"/>
        <v>1591.9</v>
      </c>
      <c r="BJ43" s="56">
        <f t="shared" si="1"/>
        <v>1333.4</v>
      </c>
      <c r="BK43" s="56"/>
      <c r="BM43" s="64">
        <f t="shared" si="2"/>
        <v>18.300000000000182</v>
      </c>
      <c r="BN43" s="64">
        <f t="shared" si="3"/>
        <v>18.399999999999864</v>
      </c>
      <c r="BP43" s="64">
        <f t="shared" si="4"/>
        <v>8</v>
      </c>
      <c r="BQ43" s="64">
        <f t="shared" si="5"/>
        <v>6.2999999999999545</v>
      </c>
      <c r="BR43" s="40"/>
      <c r="BS43" s="40"/>
      <c r="BT43" s="63">
        <v>2003</v>
      </c>
      <c r="BU43" s="40" t="s">
        <v>84</v>
      </c>
      <c r="BV43" s="65">
        <f t="shared" si="6"/>
        <v>1.19</v>
      </c>
      <c r="BW43" s="56"/>
      <c r="BX43" s="56"/>
      <c r="BY43" s="40"/>
      <c r="BZ43" s="66">
        <f t="shared" si="7"/>
        <v>1.0000000000000009E-2</v>
      </c>
      <c r="CA43" s="66">
        <f t="shared" si="8"/>
        <v>2.0000000000000018E-2</v>
      </c>
      <c r="CB43" s="40"/>
      <c r="CC43" s="56">
        <v>1</v>
      </c>
      <c r="CD43" s="40"/>
      <c r="CE43" s="40"/>
      <c r="CF43" s="40"/>
      <c r="CG43" s="40"/>
      <c r="CH43" s="40"/>
    </row>
    <row r="44" spans="2:86" x14ac:dyDescent="0.25">
      <c r="B44" s="42"/>
      <c r="C44" s="42" t="s">
        <v>81</v>
      </c>
      <c r="D44" s="59">
        <f t="shared" si="16"/>
        <v>1598.1</v>
      </c>
      <c r="E44" s="60">
        <f t="shared" si="17"/>
        <v>1579.5</v>
      </c>
      <c r="F44" s="60">
        <f t="shared" si="9"/>
        <v>1617</v>
      </c>
      <c r="G44" s="59">
        <f t="shared" si="10"/>
        <v>1375</v>
      </c>
      <c r="H44" s="60">
        <f t="shared" si="11"/>
        <v>1366.8</v>
      </c>
      <c r="I44" s="60">
        <f t="shared" si="12"/>
        <v>1381.8</v>
      </c>
      <c r="J44" s="42"/>
      <c r="K44" s="42"/>
      <c r="L44" s="42"/>
      <c r="M44" s="42"/>
      <c r="N44" s="42"/>
      <c r="O44" s="42"/>
      <c r="P44" s="42"/>
      <c r="Q44" s="42" t="s">
        <v>81</v>
      </c>
      <c r="R44" s="61">
        <f t="shared" si="13"/>
        <v>1.1599999999999999</v>
      </c>
      <c r="S44" s="62">
        <f t="shared" si="14"/>
        <v>1.1499999999999999</v>
      </c>
      <c r="T44" s="62">
        <f t="shared" si="15"/>
        <v>1.18</v>
      </c>
      <c r="U44" s="72"/>
      <c r="V44" s="42"/>
      <c r="W44" s="42"/>
      <c r="X44" s="42"/>
      <c r="Y44" s="42"/>
      <c r="Z44" s="42"/>
      <c r="AA44" s="42"/>
      <c r="AB44" s="42"/>
      <c r="AC44" s="42"/>
      <c r="BG44" s="63">
        <v>2004</v>
      </c>
      <c r="BH44" s="56" t="s">
        <v>85</v>
      </c>
      <c r="BI44" s="56">
        <f t="shared" si="0"/>
        <v>1621.6</v>
      </c>
      <c r="BJ44" s="56">
        <f t="shared" si="1"/>
        <v>1331.8</v>
      </c>
      <c r="BK44" s="56"/>
      <c r="BM44" s="64">
        <f t="shared" si="2"/>
        <v>18.299999999999955</v>
      </c>
      <c r="BN44" s="64">
        <f t="shared" si="3"/>
        <v>18.400000000000091</v>
      </c>
      <c r="BP44" s="64">
        <f t="shared" si="4"/>
        <v>8</v>
      </c>
      <c r="BQ44" s="64">
        <f t="shared" si="5"/>
        <v>6.2000000000000455</v>
      </c>
      <c r="BR44" s="40"/>
      <c r="BS44" s="40"/>
      <c r="BT44" s="63">
        <v>2004</v>
      </c>
      <c r="BU44" s="56" t="s">
        <v>85</v>
      </c>
      <c r="BV44" s="65">
        <f t="shared" si="6"/>
        <v>1.22</v>
      </c>
      <c r="BW44" s="56"/>
      <c r="BX44" s="56"/>
      <c r="BY44" s="40"/>
      <c r="BZ44" s="66">
        <f t="shared" si="7"/>
        <v>2.0000000000000018E-2</v>
      </c>
      <c r="CA44" s="66">
        <f t="shared" si="8"/>
        <v>1.0000000000000009E-2</v>
      </c>
      <c r="CB44" s="40"/>
      <c r="CC44" s="56">
        <v>1</v>
      </c>
      <c r="CD44" s="40"/>
      <c r="CE44" s="40"/>
      <c r="CF44" s="40"/>
      <c r="CG44" s="40"/>
      <c r="CH44" s="40"/>
    </row>
    <row r="45" spans="2:86" ht="12" customHeight="1" x14ac:dyDescent="0.25">
      <c r="B45" s="42"/>
      <c r="C45" s="42" t="s">
        <v>82</v>
      </c>
      <c r="D45" s="59">
        <f t="shared" si="16"/>
        <v>1607.6</v>
      </c>
      <c r="E45" s="60">
        <f t="shared" si="17"/>
        <v>1589.1</v>
      </c>
      <c r="F45" s="60">
        <f t="shared" si="9"/>
        <v>1626.4</v>
      </c>
      <c r="G45" s="59">
        <f t="shared" si="10"/>
        <v>1365</v>
      </c>
      <c r="H45" s="60">
        <f t="shared" si="11"/>
        <v>1356.8</v>
      </c>
      <c r="I45" s="60">
        <f t="shared" si="12"/>
        <v>1371.7</v>
      </c>
      <c r="J45" s="42"/>
      <c r="K45" s="42"/>
      <c r="L45" s="42"/>
      <c r="M45" s="42"/>
      <c r="N45" s="42"/>
      <c r="O45" s="42"/>
      <c r="P45" s="42"/>
      <c r="Q45" s="42" t="s">
        <v>82</v>
      </c>
      <c r="R45" s="61">
        <f t="shared" si="13"/>
        <v>1.18</v>
      </c>
      <c r="S45" s="62">
        <f t="shared" si="14"/>
        <v>1.1599999999999999</v>
      </c>
      <c r="T45" s="62">
        <f t="shared" si="15"/>
        <v>1.19</v>
      </c>
      <c r="U45" s="72"/>
      <c r="V45" s="42"/>
      <c r="W45" s="42"/>
      <c r="X45" s="42"/>
      <c r="Y45" s="42"/>
      <c r="Z45" s="42"/>
      <c r="AA45" s="42"/>
      <c r="AB45" s="42"/>
      <c r="AC45" s="42"/>
      <c r="BG45" s="63">
        <v>2005</v>
      </c>
      <c r="BH45" s="40" t="s">
        <v>86</v>
      </c>
      <c r="BI45" s="56">
        <f t="shared" si="0"/>
        <v>1649.6</v>
      </c>
      <c r="BJ45" s="56">
        <f t="shared" si="1"/>
        <v>1339.1</v>
      </c>
      <c r="BK45" s="56"/>
      <c r="BM45" s="64">
        <f t="shared" si="2"/>
        <v>18.399999999999864</v>
      </c>
      <c r="BN45" s="64">
        <f t="shared" si="3"/>
        <v>18.400000000000091</v>
      </c>
      <c r="BP45" s="64">
        <f t="shared" si="4"/>
        <v>8.0999999999999091</v>
      </c>
      <c r="BQ45" s="64">
        <f t="shared" si="5"/>
        <v>6.2000000000000455</v>
      </c>
      <c r="BR45" s="40"/>
      <c r="BS45" s="40"/>
      <c r="BT45" s="63">
        <v>2005</v>
      </c>
      <c r="BU45" s="40" t="s">
        <v>86</v>
      </c>
      <c r="BV45" s="65">
        <f t="shared" si="6"/>
        <v>1.23</v>
      </c>
      <c r="BW45" s="56"/>
      <c r="BX45" s="56"/>
      <c r="BY45" s="40"/>
      <c r="BZ45" s="66">
        <f t="shared" si="7"/>
        <v>1.0000000000000009E-2</v>
      </c>
      <c r="CA45" s="66">
        <f t="shared" si="8"/>
        <v>2.0000000000000018E-2</v>
      </c>
      <c r="CB45" s="40"/>
      <c r="CC45" s="56">
        <v>1</v>
      </c>
      <c r="CD45" s="40"/>
      <c r="CE45" s="40"/>
      <c r="CF45" s="40"/>
      <c r="CG45" s="40"/>
      <c r="CH45" s="40"/>
    </row>
    <row r="46" spans="2:86" x14ac:dyDescent="0.25">
      <c r="B46" s="42"/>
      <c r="C46" s="42" t="s">
        <v>83</v>
      </c>
      <c r="D46" s="59">
        <f t="shared" si="16"/>
        <v>1583.5</v>
      </c>
      <c r="E46" s="60">
        <f t="shared" si="17"/>
        <v>1565.2</v>
      </c>
      <c r="F46" s="60">
        <f t="shared" si="9"/>
        <v>1602</v>
      </c>
      <c r="G46" s="59">
        <f t="shared" si="10"/>
        <v>1343.7</v>
      </c>
      <c r="H46" s="60">
        <f t="shared" si="11"/>
        <v>1335.6</v>
      </c>
      <c r="I46" s="60">
        <f t="shared" si="12"/>
        <v>1350.2</v>
      </c>
      <c r="J46" s="42"/>
      <c r="K46" s="42"/>
      <c r="L46" s="42"/>
      <c r="M46" s="42"/>
      <c r="N46" s="42"/>
      <c r="O46" s="42"/>
      <c r="P46" s="42"/>
      <c r="Q46" s="42" t="s">
        <v>83</v>
      </c>
      <c r="R46" s="61">
        <f t="shared" si="13"/>
        <v>1.18</v>
      </c>
      <c r="S46" s="62">
        <f t="shared" si="14"/>
        <v>1.1599999999999999</v>
      </c>
      <c r="T46" s="62">
        <f t="shared" si="15"/>
        <v>1.19</v>
      </c>
      <c r="U46" s="72"/>
      <c r="V46" s="42"/>
      <c r="W46" s="42"/>
      <c r="X46" s="42"/>
      <c r="Y46" s="42"/>
      <c r="Z46" s="42"/>
      <c r="AA46" s="42"/>
      <c r="AB46" s="42"/>
      <c r="AC46" s="42"/>
      <c r="BG46" s="63">
        <v>2006</v>
      </c>
      <c r="BH46" s="40" t="s">
        <v>87</v>
      </c>
      <c r="BI46" s="56">
        <f t="shared" si="0"/>
        <v>1637.7</v>
      </c>
      <c r="BJ46" s="56">
        <f t="shared" si="1"/>
        <v>1328.2</v>
      </c>
      <c r="BK46" s="56"/>
      <c r="BM46" s="64">
        <f t="shared" si="2"/>
        <v>18.100000000000136</v>
      </c>
      <c r="BN46" s="64">
        <f t="shared" si="3"/>
        <v>18.200000000000045</v>
      </c>
      <c r="BP46" s="64">
        <f t="shared" si="4"/>
        <v>8</v>
      </c>
      <c r="BQ46" s="64">
        <f t="shared" si="5"/>
        <v>6.0999999999999091</v>
      </c>
      <c r="BR46" s="40"/>
      <c r="BS46" s="40"/>
      <c r="BT46" s="63">
        <v>2006</v>
      </c>
      <c r="BU46" s="40" t="s">
        <v>87</v>
      </c>
      <c r="BV46" s="65">
        <f t="shared" si="6"/>
        <v>1.23</v>
      </c>
      <c r="BW46" s="56"/>
      <c r="BX46" s="56"/>
      <c r="BY46" s="40"/>
      <c r="BZ46" s="66">
        <f t="shared" si="7"/>
        <v>1.0000000000000009E-2</v>
      </c>
      <c r="CA46" s="66">
        <f t="shared" si="8"/>
        <v>2.0000000000000018E-2</v>
      </c>
      <c r="CB46" s="40"/>
      <c r="CC46" s="56">
        <v>1</v>
      </c>
      <c r="CD46" s="40"/>
      <c r="CE46" s="40"/>
      <c r="CF46" s="40"/>
      <c r="CG46" s="40"/>
      <c r="CH46" s="40"/>
    </row>
    <row r="47" spans="2:86" x14ac:dyDescent="0.25">
      <c r="B47" s="42"/>
      <c r="C47" s="42" t="s">
        <v>84</v>
      </c>
      <c r="D47" s="59">
        <f t="shared" si="16"/>
        <v>1591.9</v>
      </c>
      <c r="E47" s="60">
        <f t="shared" si="17"/>
        <v>1573.6</v>
      </c>
      <c r="F47" s="60">
        <f t="shared" si="9"/>
        <v>1610.3</v>
      </c>
      <c r="G47" s="59">
        <f t="shared" si="10"/>
        <v>1333.4</v>
      </c>
      <c r="H47" s="60">
        <f t="shared" si="11"/>
        <v>1325.4</v>
      </c>
      <c r="I47" s="60">
        <f t="shared" si="12"/>
        <v>1339.7</v>
      </c>
      <c r="J47" s="42"/>
      <c r="K47" s="42"/>
      <c r="L47" s="42"/>
      <c r="M47" s="42"/>
      <c r="N47" s="42"/>
      <c r="O47" s="42"/>
      <c r="P47" s="42"/>
      <c r="Q47" s="42" t="s">
        <v>84</v>
      </c>
      <c r="R47" s="61">
        <f t="shared" si="13"/>
        <v>1.19</v>
      </c>
      <c r="S47" s="62">
        <f t="shared" si="14"/>
        <v>1.18</v>
      </c>
      <c r="T47" s="62">
        <f t="shared" si="15"/>
        <v>1.21</v>
      </c>
      <c r="U47" s="72"/>
      <c r="V47" s="42"/>
      <c r="W47" s="42"/>
      <c r="X47" s="42"/>
      <c r="Y47" s="42"/>
      <c r="Z47" s="42"/>
      <c r="AA47" s="42"/>
      <c r="AB47" s="42"/>
      <c r="AC47" s="42"/>
      <c r="BG47" s="63">
        <v>2007</v>
      </c>
      <c r="BH47" s="40" t="s">
        <v>88</v>
      </c>
      <c r="BI47" s="56">
        <f t="shared" si="0"/>
        <v>1592.9</v>
      </c>
      <c r="BJ47" s="56">
        <f t="shared" si="1"/>
        <v>1312.3</v>
      </c>
      <c r="BK47" s="56"/>
      <c r="BM47" s="64">
        <f t="shared" si="2"/>
        <v>17.700000000000045</v>
      </c>
      <c r="BN47" s="64">
        <f t="shared" si="3"/>
        <v>17.899999999999864</v>
      </c>
      <c r="BP47" s="64">
        <f t="shared" si="4"/>
        <v>7.8999999999998636</v>
      </c>
      <c r="BQ47" s="64">
        <f t="shared" si="5"/>
        <v>6</v>
      </c>
      <c r="BR47" s="40"/>
      <c r="BS47" s="40"/>
      <c r="BT47" s="63">
        <v>2007</v>
      </c>
      <c r="BU47" s="40" t="s">
        <v>88</v>
      </c>
      <c r="BV47" s="65">
        <f t="shared" si="6"/>
        <v>1.21</v>
      </c>
      <c r="BW47" s="56"/>
      <c r="BX47" s="56"/>
      <c r="BY47" s="40"/>
      <c r="BZ47" s="66">
        <f t="shared" si="7"/>
        <v>1.0000000000000009E-2</v>
      </c>
      <c r="CA47" s="66">
        <f t="shared" si="8"/>
        <v>2.0000000000000018E-2</v>
      </c>
      <c r="CB47" s="40"/>
      <c r="CC47" s="56">
        <v>1</v>
      </c>
      <c r="CD47" s="40"/>
      <c r="CE47" s="40"/>
      <c r="CF47" s="40"/>
      <c r="CG47" s="40"/>
      <c r="CH47" s="40"/>
    </row>
    <row r="48" spans="2:86" x14ac:dyDescent="0.25">
      <c r="B48" s="42"/>
      <c r="C48" s="42" t="s">
        <v>85</v>
      </c>
      <c r="D48" s="59">
        <f t="shared" si="16"/>
        <v>1621.6</v>
      </c>
      <c r="E48" s="60">
        <f t="shared" si="17"/>
        <v>1603.3</v>
      </c>
      <c r="F48" s="60">
        <f t="shared" si="9"/>
        <v>1640</v>
      </c>
      <c r="G48" s="59">
        <f t="shared" si="10"/>
        <v>1331.8</v>
      </c>
      <c r="H48" s="60">
        <f t="shared" si="11"/>
        <v>1323.8</v>
      </c>
      <c r="I48" s="60">
        <f t="shared" si="12"/>
        <v>1338</v>
      </c>
      <c r="J48" s="42"/>
      <c r="K48" s="42"/>
      <c r="L48" s="42"/>
      <c r="M48" s="42"/>
      <c r="N48" s="42"/>
      <c r="O48" s="42"/>
      <c r="P48" s="42"/>
      <c r="Q48" s="42" t="s">
        <v>85</v>
      </c>
      <c r="R48" s="61">
        <f t="shared" si="13"/>
        <v>1.22</v>
      </c>
      <c r="S48" s="62">
        <f t="shared" si="14"/>
        <v>1.2</v>
      </c>
      <c r="T48" s="62">
        <f t="shared" si="15"/>
        <v>1.23</v>
      </c>
      <c r="U48" s="72"/>
      <c r="V48" s="42"/>
      <c r="W48" s="42"/>
      <c r="X48" s="42"/>
      <c r="Y48" s="42"/>
      <c r="Z48" s="42"/>
      <c r="AA48" s="42"/>
      <c r="AB48" s="42"/>
      <c r="AC48" s="42"/>
      <c r="BG48" s="63">
        <v>2008</v>
      </c>
      <c r="BH48" s="40" t="s">
        <v>89</v>
      </c>
      <c r="BI48" s="56">
        <f t="shared" si="0"/>
        <v>1567</v>
      </c>
      <c r="BJ48" s="56">
        <f t="shared" si="1"/>
        <v>1291.4000000000001</v>
      </c>
      <c r="BK48" s="56"/>
      <c r="BM48" s="64">
        <f t="shared" si="2"/>
        <v>17.299999999999955</v>
      </c>
      <c r="BN48" s="64">
        <f t="shared" si="3"/>
        <v>17.599999999999909</v>
      </c>
      <c r="BP48" s="64">
        <f t="shared" si="4"/>
        <v>7.8000000000001819</v>
      </c>
      <c r="BQ48" s="64">
        <f t="shared" si="5"/>
        <v>5.8999999999998636</v>
      </c>
      <c r="BR48" s="40"/>
      <c r="BS48" s="40"/>
      <c r="BT48" s="63">
        <v>2008</v>
      </c>
      <c r="BU48" s="40" t="s">
        <v>89</v>
      </c>
      <c r="BV48" s="65">
        <f t="shared" si="6"/>
        <v>1.21</v>
      </c>
      <c r="BW48" s="56"/>
      <c r="BX48" s="56"/>
      <c r="BY48" s="40"/>
      <c r="BZ48" s="66">
        <f t="shared" si="7"/>
        <v>1.0000000000000009E-2</v>
      </c>
      <c r="CA48" s="66">
        <f t="shared" si="8"/>
        <v>2.0000000000000018E-2</v>
      </c>
      <c r="CB48" s="40"/>
      <c r="CC48" s="56">
        <v>1</v>
      </c>
      <c r="CD48" s="40"/>
      <c r="CE48" s="40"/>
      <c r="CF48" s="40"/>
      <c r="CG48" s="40"/>
      <c r="CH48" s="40"/>
    </row>
    <row r="49" spans="2:86" x14ac:dyDescent="0.25">
      <c r="B49" s="42"/>
      <c r="C49" s="42" t="s">
        <v>86</v>
      </c>
      <c r="D49" s="59">
        <f t="shared" si="16"/>
        <v>1649.6</v>
      </c>
      <c r="E49" s="60">
        <f t="shared" si="17"/>
        <v>1631.2</v>
      </c>
      <c r="F49" s="60">
        <f t="shared" si="9"/>
        <v>1668</v>
      </c>
      <c r="G49" s="59">
        <f t="shared" si="10"/>
        <v>1339.1</v>
      </c>
      <c r="H49" s="60">
        <f t="shared" si="11"/>
        <v>1331</v>
      </c>
      <c r="I49" s="60">
        <f t="shared" si="12"/>
        <v>1345.3</v>
      </c>
      <c r="J49" s="42"/>
      <c r="K49" s="42"/>
      <c r="L49" s="42"/>
      <c r="M49" s="42"/>
      <c r="N49" s="42"/>
      <c r="O49" s="42"/>
      <c r="P49" s="42"/>
      <c r="Q49" s="42" t="s">
        <v>86</v>
      </c>
      <c r="R49" s="61">
        <f t="shared" si="13"/>
        <v>1.23</v>
      </c>
      <c r="S49" s="62">
        <f t="shared" si="14"/>
        <v>1.22</v>
      </c>
      <c r="T49" s="62">
        <f t="shared" si="15"/>
        <v>1.25</v>
      </c>
      <c r="U49" s="72"/>
      <c r="V49" s="42"/>
      <c r="W49" s="42"/>
      <c r="X49" s="42"/>
      <c r="Y49" s="42"/>
      <c r="Z49" s="42"/>
      <c r="AA49" s="42"/>
      <c r="AB49" s="42"/>
      <c r="AC49" s="42"/>
      <c r="BG49" s="63">
        <v>2009</v>
      </c>
      <c r="BH49" s="40" t="s">
        <v>90</v>
      </c>
      <c r="BI49" s="56">
        <f t="shared" si="0"/>
        <v>1548.3</v>
      </c>
      <c r="BJ49" s="56">
        <f t="shared" si="1"/>
        <v>1270.5</v>
      </c>
      <c r="BK49" s="56"/>
      <c r="BM49" s="64">
        <f t="shared" si="2"/>
        <v>17.099999999999909</v>
      </c>
      <c r="BN49" s="64">
        <f t="shared" si="3"/>
        <v>17.200000000000045</v>
      </c>
      <c r="BP49" s="64">
        <f t="shared" si="4"/>
        <v>7.5999999999999091</v>
      </c>
      <c r="BQ49" s="64">
        <f t="shared" si="5"/>
        <v>5.7999999999999545</v>
      </c>
      <c r="BR49" s="40"/>
      <c r="BS49" s="40"/>
      <c r="BT49" s="63">
        <v>2009</v>
      </c>
      <c r="BU49" s="40" t="s">
        <v>90</v>
      </c>
      <c r="BV49" s="65">
        <f t="shared" si="6"/>
        <v>1.22</v>
      </c>
      <c r="BW49" s="56"/>
      <c r="BX49" s="56"/>
      <c r="BY49" s="40"/>
      <c r="BZ49" s="66">
        <f t="shared" si="7"/>
        <v>2.0000000000000018E-2</v>
      </c>
      <c r="CA49" s="66">
        <f t="shared" si="8"/>
        <v>1.0000000000000009E-2</v>
      </c>
      <c r="CB49" s="40"/>
      <c r="CC49" s="56">
        <v>1</v>
      </c>
      <c r="CD49" s="40"/>
      <c r="CE49" s="40"/>
      <c r="CF49" s="40"/>
      <c r="CG49" s="40"/>
      <c r="CH49" s="40"/>
    </row>
    <row r="50" spans="2:86" x14ac:dyDescent="0.25">
      <c r="B50" s="42"/>
      <c r="C50" s="42" t="s">
        <v>87</v>
      </c>
      <c r="D50" s="59">
        <f t="shared" si="16"/>
        <v>1637.7</v>
      </c>
      <c r="E50" s="60">
        <f t="shared" si="17"/>
        <v>1619.6</v>
      </c>
      <c r="F50" s="60">
        <f t="shared" si="9"/>
        <v>1655.9</v>
      </c>
      <c r="G50" s="59">
        <f t="shared" si="10"/>
        <v>1328.2</v>
      </c>
      <c r="H50" s="60">
        <f t="shared" si="11"/>
        <v>1320.2</v>
      </c>
      <c r="I50" s="60">
        <f t="shared" si="12"/>
        <v>1334.3</v>
      </c>
      <c r="J50" s="42"/>
      <c r="K50" s="42"/>
      <c r="L50" s="42"/>
      <c r="M50" s="42"/>
      <c r="N50" s="42"/>
      <c r="O50" s="42"/>
      <c r="P50" s="42"/>
      <c r="Q50" s="42" t="s">
        <v>87</v>
      </c>
      <c r="R50" s="61">
        <f t="shared" si="13"/>
        <v>1.23</v>
      </c>
      <c r="S50" s="62">
        <f t="shared" si="14"/>
        <v>1.22</v>
      </c>
      <c r="T50" s="62">
        <f t="shared" si="15"/>
        <v>1.25</v>
      </c>
      <c r="U50" s="72"/>
      <c r="V50" s="42"/>
      <c r="W50" s="42"/>
      <c r="X50" s="42"/>
      <c r="Y50" s="42"/>
      <c r="Z50" s="42"/>
      <c r="AA50" s="42"/>
      <c r="AB50" s="42"/>
      <c r="AC50" s="42"/>
      <c r="BG50" s="63">
        <v>2010</v>
      </c>
      <c r="BH50" s="40" t="s">
        <v>91</v>
      </c>
      <c r="BI50" s="56">
        <f t="shared" si="0"/>
        <v>1535.8</v>
      </c>
      <c r="BJ50" s="56">
        <f t="shared" si="1"/>
        <v>1255.4000000000001</v>
      </c>
      <c r="BK50" s="56"/>
      <c r="BM50" s="64">
        <f t="shared" si="2"/>
        <v>16.799999999999955</v>
      </c>
      <c r="BN50" s="64">
        <f t="shared" si="3"/>
        <v>17</v>
      </c>
      <c r="BP50" s="64">
        <f t="shared" si="4"/>
        <v>7.6000000000001364</v>
      </c>
      <c r="BQ50" s="64">
        <f t="shared" si="5"/>
        <v>5.5999999999999091</v>
      </c>
      <c r="BR50" s="40"/>
      <c r="BS50" s="40"/>
      <c r="BT50" s="63">
        <v>2010</v>
      </c>
      <c r="BU50" s="40" t="s">
        <v>91</v>
      </c>
      <c r="BV50" s="65">
        <f t="shared" si="6"/>
        <v>1.22</v>
      </c>
      <c r="BW50" s="56"/>
      <c r="BX50" s="56"/>
      <c r="BY50" s="40"/>
      <c r="BZ50" s="66">
        <f t="shared" si="7"/>
        <v>1.0000000000000009E-2</v>
      </c>
      <c r="CA50" s="66">
        <f t="shared" si="8"/>
        <v>2.0000000000000018E-2</v>
      </c>
      <c r="CB50" s="40"/>
      <c r="CC50" s="56">
        <v>1</v>
      </c>
      <c r="CD50" s="40"/>
      <c r="CE50" s="40"/>
      <c r="CF50" s="40"/>
      <c r="CG50" s="40"/>
      <c r="CH50" s="40"/>
    </row>
    <row r="51" spans="2:86" x14ac:dyDescent="0.25">
      <c r="B51" s="42"/>
      <c r="C51" s="42" t="s">
        <v>88</v>
      </c>
      <c r="D51" s="59">
        <f t="shared" si="16"/>
        <v>1592.9</v>
      </c>
      <c r="E51" s="60">
        <f t="shared" si="17"/>
        <v>1575.2</v>
      </c>
      <c r="F51" s="60">
        <f t="shared" si="9"/>
        <v>1610.8</v>
      </c>
      <c r="G51" s="59">
        <f t="shared" si="10"/>
        <v>1312.3</v>
      </c>
      <c r="H51" s="60">
        <f t="shared" si="11"/>
        <v>1304.4000000000001</v>
      </c>
      <c r="I51" s="60">
        <f t="shared" si="12"/>
        <v>1318.3</v>
      </c>
      <c r="J51" s="42"/>
      <c r="K51" s="42"/>
      <c r="L51" s="42"/>
      <c r="M51" s="42"/>
      <c r="N51" s="42"/>
      <c r="O51" s="42"/>
      <c r="P51" s="42"/>
      <c r="Q51" s="42" t="s">
        <v>88</v>
      </c>
      <c r="R51" s="61">
        <f t="shared" si="13"/>
        <v>1.21</v>
      </c>
      <c r="S51" s="62">
        <f t="shared" si="14"/>
        <v>1.2</v>
      </c>
      <c r="T51" s="62">
        <f t="shared" si="15"/>
        <v>1.23</v>
      </c>
      <c r="U51" s="72"/>
      <c r="V51" s="42"/>
      <c r="W51" s="42"/>
      <c r="X51" s="42"/>
      <c r="Y51" s="42"/>
      <c r="Z51" s="42"/>
      <c r="AA51" s="42"/>
      <c r="AB51" s="42"/>
      <c r="AC51" s="42"/>
      <c r="BG51" s="63">
        <v>2011</v>
      </c>
      <c r="BH51" s="40" t="s">
        <v>92</v>
      </c>
      <c r="BI51" s="56">
        <f t="shared" si="0"/>
        <v>1524.5</v>
      </c>
      <c r="BJ51" s="56">
        <f t="shared" si="1"/>
        <v>1242.5</v>
      </c>
      <c r="BK51" s="56"/>
      <c r="BM51" s="64">
        <f t="shared" si="2"/>
        <v>16.700000000000045</v>
      </c>
      <c r="BN51" s="64">
        <f t="shared" si="3"/>
        <v>16.799999999999955</v>
      </c>
      <c r="BP51" s="64">
        <f t="shared" si="4"/>
        <v>7.4000000000000909</v>
      </c>
      <c r="BQ51" s="64">
        <f t="shared" si="5"/>
        <v>5.5999999999999091</v>
      </c>
      <c r="BR51" s="40"/>
      <c r="BS51" s="40"/>
      <c r="BT51" s="63">
        <v>2011</v>
      </c>
      <c r="BU51" s="40" t="s">
        <v>92</v>
      </c>
      <c r="BV51" s="65">
        <f t="shared" si="6"/>
        <v>1.23</v>
      </c>
      <c r="BW51" s="56"/>
      <c r="BX51" s="56"/>
      <c r="BY51" s="40"/>
      <c r="BZ51" s="66">
        <f t="shared" si="7"/>
        <v>2.0000000000000018E-2</v>
      </c>
      <c r="CA51" s="66">
        <f t="shared" si="8"/>
        <v>1.0000000000000009E-2</v>
      </c>
      <c r="CB51" s="40"/>
      <c r="CC51" s="56">
        <v>1</v>
      </c>
      <c r="CD51" s="40"/>
      <c r="CE51" s="40"/>
      <c r="CF51" s="40"/>
      <c r="CG51" s="40"/>
      <c r="CH51" s="40"/>
    </row>
    <row r="52" spans="2:86" x14ac:dyDescent="0.25">
      <c r="B52" s="42"/>
      <c r="C52" s="42" t="s">
        <v>89</v>
      </c>
      <c r="D52" s="59">
        <f t="shared" si="16"/>
        <v>1567</v>
      </c>
      <c r="E52" s="60">
        <f t="shared" si="17"/>
        <v>1549.7</v>
      </c>
      <c r="F52" s="60">
        <f t="shared" si="9"/>
        <v>1584.6</v>
      </c>
      <c r="G52" s="59">
        <f t="shared" si="10"/>
        <v>1291.4000000000001</v>
      </c>
      <c r="H52" s="60">
        <f t="shared" si="11"/>
        <v>1283.5999999999999</v>
      </c>
      <c r="I52" s="60">
        <f t="shared" si="12"/>
        <v>1297.3</v>
      </c>
      <c r="J52" s="42"/>
      <c r="K52" s="42"/>
      <c r="L52" s="42"/>
      <c r="M52" s="42"/>
      <c r="N52" s="42"/>
      <c r="O52" s="42"/>
      <c r="P52" s="42"/>
      <c r="Q52" s="42" t="s">
        <v>89</v>
      </c>
      <c r="R52" s="61">
        <f t="shared" si="13"/>
        <v>1.21</v>
      </c>
      <c r="S52" s="62">
        <f t="shared" si="14"/>
        <v>1.2</v>
      </c>
      <c r="T52" s="62">
        <f t="shared" si="15"/>
        <v>1.23</v>
      </c>
      <c r="U52" s="72"/>
      <c r="V52" s="42"/>
      <c r="W52" s="42"/>
      <c r="X52" s="42"/>
      <c r="Y52" s="42"/>
      <c r="Z52" s="42"/>
      <c r="AA52" s="42"/>
      <c r="AB52" s="42"/>
      <c r="AC52" s="42"/>
      <c r="BG52" s="63">
        <v>2012</v>
      </c>
      <c r="BH52" s="40" t="s">
        <v>93</v>
      </c>
      <c r="BI52" s="56">
        <f t="shared" si="0"/>
        <v>1499.1</v>
      </c>
      <c r="BJ52" s="56">
        <f t="shared" si="1"/>
        <v>1243.5</v>
      </c>
      <c r="BK52" s="56"/>
      <c r="BM52" s="64">
        <f t="shared" si="2"/>
        <v>16.299999999999955</v>
      </c>
      <c r="BN52" s="64">
        <f t="shared" si="3"/>
        <v>16.5</v>
      </c>
      <c r="BP52" s="64">
        <f t="shared" si="4"/>
        <v>7.5</v>
      </c>
      <c r="BQ52" s="64">
        <f t="shared" si="5"/>
        <v>5.4000000000000909</v>
      </c>
      <c r="BR52" s="40"/>
      <c r="BS52" s="40"/>
      <c r="BT52" s="63">
        <v>2012</v>
      </c>
      <c r="BU52" s="40" t="s">
        <v>93</v>
      </c>
      <c r="BV52" s="65">
        <f t="shared" si="6"/>
        <v>1.21</v>
      </c>
      <c r="BW52" s="56"/>
      <c r="BX52" s="56"/>
      <c r="BY52" s="40"/>
      <c r="BZ52" s="66">
        <f t="shared" si="7"/>
        <v>2.0000000000000018E-2</v>
      </c>
      <c r="CA52" s="66">
        <f t="shared" si="8"/>
        <v>1.0000000000000009E-2</v>
      </c>
      <c r="CB52" s="40"/>
      <c r="CC52" s="56">
        <v>1</v>
      </c>
      <c r="CD52" s="40"/>
      <c r="CE52" s="40"/>
      <c r="CF52" s="40"/>
      <c r="CG52" s="40"/>
      <c r="CH52" s="40"/>
    </row>
    <row r="53" spans="2:86" x14ac:dyDescent="0.25">
      <c r="B53" s="42"/>
      <c r="C53" s="42" t="s">
        <v>90</v>
      </c>
      <c r="D53" s="59">
        <f t="shared" si="16"/>
        <v>1548.3</v>
      </c>
      <c r="E53" s="60">
        <f t="shared" si="17"/>
        <v>1531.2</v>
      </c>
      <c r="F53" s="60">
        <f t="shared" si="9"/>
        <v>1565.5</v>
      </c>
      <c r="G53" s="59">
        <f t="shared" si="10"/>
        <v>1270.5</v>
      </c>
      <c r="H53" s="60">
        <f t="shared" si="11"/>
        <v>1262.9000000000001</v>
      </c>
      <c r="I53" s="60">
        <f t="shared" si="12"/>
        <v>1276.3</v>
      </c>
      <c r="J53" s="42"/>
      <c r="K53" s="42"/>
      <c r="L53" s="42"/>
      <c r="M53" s="42"/>
      <c r="N53" s="42"/>
      <c r="O53" s="42"/>
      <c r="P53" s="42"/>
      <c r="Q53" s="42" t="s">
        <v>90</v>
      </c>
      <c r="R53" s="61">
        <f t="shared" si="13"/>
        <v>1.22</v>
      </c>
      <c r="S53" s="62">
        <f t="shared" si="14"/>
        <v>1.2</v>
      </c>
      <c r="T53" s="62">
        <f t="shared" si="15"/>
        <v>1.23</v>
      </c>
      <c r="U53" s="72"/>
      <c r="V53" s="42"/>
      <c r="W53" s="42"/>
      <c r="X53" s="42"/>
      <c r="Y53" s="42"/>
      <c r="Z53" s="42"/>
      <c r="AA53" s="42"/>
      <c r="AB53" s="42"/>
      <c r="AC53" s="42"/>
      <c r="BG53" s="63">
        <v>2013</v>
      </c>
      <c r="BH53" s="40" t="s">
        <v>111</v>
      </c>
      <c r="BI53" s="56">
        <f t="shared" si="0"/>
        <v>1515.2</v>
      </c>
      <c r="BJ53" s="56">
        <f t="shared" si="1"/>
        <v>1249.5</v>
      </c>
      <c r="BM53" s="64">
        <f t="shared" si="2"/>
        <v>16.299999999999955</v>
      </c>
      <c r="BN53" s="64">
        <f t="shared" si="3"/>
        <v>16.5</v>
      </c>
      <c r="BP53" s="64">
        <f t="shared" si="4"/>
        <v>7.5</v>
      </c>
      <c r="BQ53" s="64">
        <f t="shared" si="5"/>
        <v>5.4000000000000909</v>
      </c>
      <c r="BR53" s="40"/>
      <c r="BS53" s="40"/>
      <c r="BT53" s="63">
        <v>2013</v>
      </c>
      <c r="BU53" s="40" t="s">
        <v>111</v>
      </c>
      <c r="BV53" s="65">
        <f t="shared" si="6"/>
        <v>1.21</v>
      </c>
      <c r="BW53" s="40"/>
      <c r="BX53" s="40"/>
      <c r="BY53" s="40"/>
      <c r="BZ53" s="66">
        <f t="shared" si="7"/>
        <v>1.0000000000000009E-2</v>
      </c>
      <c r="CA53" s="66">
        <f t="shared" si="8"/>
        <v>2.0000000000000018E-2</v>
      </c>
      <c r="CB53" s="40"/>
      <c r="CC53" s="56">
        <v>1</v>
      </c>
      <c r="CD53" s="40"/>
      <c r="CE53" s="40"/>
      <c r="CF53" s="40"/>
      <c r="CG53" s="40"/>
      <c r="CH53" s="40"/>
    </row>
    <row r="54" spans="2:86" x14ac:dyDescent="0.25">
      <c r="B54" s="42"/>
      <c r="C54" s="42" t="s">
        <v>91</v>
      </c>
      <c r="D54" s="59">
        <f t="shared" si="16"/>
        <v>1535.8</v>
      </c>
      <c r="E54" s="60">
        <f t="shared" si="17"/>
        <v>1519</v>
      </c>
      <c r="F54" s="60">
        <f t="shared" si="9"/>
        <v>1552.8</v>
      </c>
      <c r="G54" s="59">
        <f t="shared" si="10"/>
        <v>1255.4000000000001</v>
      </c>
      <c r="H54" s="60">
        <f t="shared" si="11"/>
        <v>1247.8</v>
      </c>
      <c r="I54" s="60">
        <f t="shared" si="12"/>
        <v>1261</v>
      </c>
      <c r="J54" s="42"/>
      <c r="K54" s="42"/>
      <c r="L54" s="42"/>
      <c r="M54" s="42"/>
      <c r="N54" s="42"/>
      <c r="O54" s="42"/>
      <c r="P54" s="42"/>
      <c r="Q54" s="42" t="s">
        <v>91</v>
      </c>
      <c r="R54" s="61">
        <f t="shared" si="13"/>
        <v>1.22</v>
      </c>
      <c r="S54" s="62">
        <f t="shared" si="14"/>
        <v>1.21</v>
      </c>
      <c r="T54" s="62">
        <f t="shared" si="15"/>
        <v>1.24</v>
      </c>
      <c r="U54" s="72"/>
      <c r="V54" s="42"/>
      <c r="W54" s="42"/>
      <c r="X54" s="42"/>
      <c r="Y54" s="42"/>
      <c r="Z54" s="42"/>
      <c r="AA54" s="42"/>
      <c r="AB54" s="42"/>
      <c r="AC54" s="42"/>
      <c r="BG54" s="63">
        <v>2014</v>
      </c>
      <c r="BH54" s="56" t="s">
        <v>112</v>
      </c>
      <c r="BI54" s="56">
        <f t="shared" si="0"/>
        <v>1534.6</v>
      </c>
      <c r="BJ54" s="56">
        <f t="shared" si="1"/>
        <v>1256.5999999999999</v>
      </c>
      <c r="BK54" s="56"/>
      <c r="BM54" s="64">
        <f t="shared" si="2"/>
        <v>16.299999999999955</v>
      </c>
      <c r="BN54" s="64">
        <f t="shared" si="3"/>
        <v>16.400000000000091</v>
      </c>
      <c r="BP54" s="64">
        <f t="shared" si="4"/>
        <v>7.5999999999999091</v>
      </c>
      <c r="BQ54" s="64">
        <f t="shared" si="5"/>
        <v>5.4000000000000909</v>
      </c>
      <c r="BR54" s="40"/>
      <c r="BS54" s="40"/>
      <c r="BT54" s="63">
        <v>2014</v>
      </c>
      <c r="BU54" s="56" t="s">
        <v>112</v>
      </c>
      <c r="BV54" s="65">
        <f t="shared" si="6"/>
        <v>1.22</v>
      </c>
      <c r="BW54" s="56"/>
      <c r="BX54" s="56"/>
      <c r="BY54" s="40"/>
      <c r="BZ54" s="66">
        <f t="shared" si="7"/>
        <v>1.0000000000000009E-2</v>
      </c>
      <c r="CA54" s="66">
        <f t="shared" si="8"/>
        <v>2.0000000000000018E-2</v>
      </c>
      <c r="CB54" s="40"/>
      <c r="CC54" s="56">
        <v>1</v>
      </c>
      <c r="CD54" s="40"/>
      <c r="CE54" s="40"/>
      <c r="CF54" s="40"/>
      <c r="CG54" s="40"/>
      <c r="CH54" s="40"/>
    </row>
    <row r="55" spans="2:86" x14ac:dyDescent="0.25">
      <c r="B55" s="42"/>
      <c r="C55" s="42" t="s">
        <v>92</v>
      </c>
      <c r="D55" s="59">
        <f t="shared" si="16"/>
        <v>1524.5</v>
      </c>
      <c r="E55" s="60">
        <f t="shared" si="17"/>
        <v>1507.8</v>
      </c>
      <c r="F55" s="60">
        <f t="shared" si="9"/>
        <v>1541.3</v>
      </c>
      <c r="G55" s="59">
        <f t="shared" si="10"/>
        <v>1242.5</v>
      </c>
      <c r="H55" s="60">
        <f t="shared" si="11"/>
        <v>1235.0999999999999</v>
      </c>
      <c r="I55" s="60">
        <f t="shared" si="12"/>
        <v>1248.0999999999999</v>
      </c>
      <c r="J55" s="42"/>
      <c r="K55" s="42"/>
      <c r="L55" s="42"/>
      <c r="M55" s="42"/>
      <c r="N55" s="42"/>
      <c r="O55" s="42"/>
      <c r="P55" s="42"/>
      <c r="Q55" s="42" t="s">
        <v>92</v>
      </c>
      <c r="R55" s="61">
        <f t="shared" si="13"/>
        <v>1.23</v>
      </c>
      <c r="S55" s="62">
        <f t="shared" si="14"/>
        <v>1.21</v>
      </c>
      <c r="T55" s="62">
        <f t="shared" si="15"/>
        <v>1.24</v>
      </c>
      <c r="U55" s="72"/>
      <c r="V55" s="42"/>
      <c r="W55" s="42"/>
      <c r="X55" s="42"/>
      <c r="Y55" s="42"/>
      <c r="Z55" s="42"/>
      <c r="AA55" s="42"/>
      <c r="AB55" s="42"/>
      <c r="AC55" s="42"/>
      <c r="BG55" s="56"/>
      <c r="BI55" s="56"/>
      <c r="BJ55" s="56"/>
      <c r="BK55" s="56"/>
      <c r="BP55" s="40"/>
      <c r="BQ55" s="40"/>
      <c r="BR55" s="40"/>
      <c r="BS55" s="40"/>
      <c r="BT55" s="40"/>
      <c r="BU55" s="40"/>
      <c r="BV55" s="56"/>
      <c r="BW55" s="56"/>
      <c r="BX55" s="56"/>
      <c r="BY55" s="40"/>
      <c r="BZ55" s="73"/>
      <c r="CA55" s="73"/>
      <c r="CB55" s="40"/>
      <c r="CC55" s="40"/>
      <c r="CD55" s="40"/>
      <c r="CE55" s="40"/>
      <c r="CF55" s="40"/>
      <c r="CG55" s="40"/>
      <c r="CH55" s="40"/>
    </row>
    <row r="56" spans="2:86" x14ac:dyDescent="0.25">
      <c r="B56" s="42"/>
      <c r="C56" s="42" t="s">
        <v>93</v>
      </c>
      <c r="D56" s="59">
        <f t="shared" si="16"/>
        <v>1499.1</v>
      </c>
      <c r="E56" s="60">
        <f t="shared" si="17"/>
        <v>1482.8</v>
      </c>
      <c r="F56" s="60">
        <f t="shared" si="9"/>
        <v>1515.6</v>
      </c>
      <c r="G56" s="59">
        <f t="shared" si="10"/>
        <v>1243.5</v>
      </c>
      <c r="H56" s="60">
        <f t="shared" si="11"/>
        <v>1236</v>
      </c>
      <c r="I56" s="60">
        <f t="shared" si="12"/>
        <v>1248.9000000000001</v>
      </c>
      <c r="J56" s="42"/>
      <c r="K56" s="42"/>
      <c r="L56" s="42"/>
      <c r="M56" s="42"/>
      <c r="N56" s="42"/>
      <c r="O56" s="42"/>
      <c r="P56" s="42"/>
      <c r="Q56" s="42" t="s">
        <v>93</v>
      </c>
      <c r="R56" s="61">
        <f t="shared" si="13"/>
        <v>1.21</v>
      </c>
      <c r="S56" s="62">
        <f t="shared" si="14"/>
        <v>1.19</v>
      </c>
      <c r="T56" s="62">
        <f t="shared" si="15"/>
        <v>1.22</v>
      </c>
      <c r="U56" s="72"/>
      <c r="V56" s="42"/>
      <c r="W56" s="42"/>
      <c r="X56" s="42"/>
      <c r="Y56" s="42"/>
      <c r="Z56" s="42"/>
      <c r="AA56" s="42"/>
      <c r="AB56" s="42"/>
      <c r="AC56" s="42"/>
      <c r="BF56" s="40" t="s">
        <v>6</v>
      </c>
      <c r="BG56" s="56">
        <v>1991</v>
      </c>
      <c r="BH56" s="40" t="s">
        <v>106</v>
      </c>
      <c r="BI56" s="56" t="str">
        <f t="shared" ref="BI56:BI79" si="18">IFERROR(VALUE(FIXED(VLOOKUP($BG56&amp;$BG$29&amp;$BI$12&amp;"Maori",ethnicdata,7,FALSE),1)),"N/A")</f>
        <v>N/A</v>
      </c>
      <c r="BJ56" s="56" t="str">
        <f t="shared" ref="BJ56:BJ79" si="19">IFERROR(VALUE(FIXED(VLOOKUP($BG56&amp;$BG$29&amp;$BI$12&amp;"nonMaori",ethnicdata,7,FALSE),1)),"N/A")</f>
        <v>N/A</v>
      </c>
      <c r="BK56" s="56"/>
      <c r="BP56" s="40"/>
      <c r="BQ56" s="40"/>
      <c r="BR56" s="40"/>
      <c r="BS56" s="40" t="s">
        <v>6</v>
      </c>
      <c r="BT56" s="56">
        <v>1991</v>
      </c>
      <c r="BU56" s="56" t="s">
        <v>106</v>
      </c>
      <c r="BV56" s="65" t="str">
        <f t="shared" ref="BV56:BV79" si="20">IFERROR(VALUE(FIXED(VLOOKUP($BT56&amp;$Q$33&amp;$BI$12&amp;"Maori",ethnicdata,10,FALSE),2)),"N/A")</f>
        <v>N/A</v>
      </c>
      <c r="BW56" s="56"/>
      <c r="BX56" s="56"/>
      <c r="BY56" s="40"/>
      <c r="BZ56" s="40"/>
      <c r="CA56" s="40"/>
      <c r="CB56" s="40"/>
      <c r="CC56" s="40"/>
      <c r="CD56" s="40"/>
      <c r="CE56" s="40"/>
      <c r="CF56" s="40"/>
      <c r="CG56" s="40"/>
      <c r="CH56" s="40"/>
    </row>
    <row r="57" spans="2:86" x14ac:dyDescent="0.25">
      <c r="B57" s="42"/>
      <c r="C57" s="42" t="s">
        <v>111</v>
      </c>
      <c r="D57" s="59">
        <f t="shared" si="16"/>
        <v>1515.2</v>
      </c>
      <c r="E57" s="60">
        <f t="shared" si="17"/>
        <v>1498.9</v>
      </c>
      <c r="F57" s="60">
        <f t="shared" si="9"/>
        <v>1531.7</v>
      </c>
      <c r="G57" s="59">
        <f t="shared" si="10"/>
        <v>1249.5</v>
      </c>
      <c r="H57" s="60">
        <f t="shared" si="11"/>
        <v>1242</v>
      </c>
      <c r="I57" s="60">
        <f t="shared" si="12"/>
        <v>1254.9000000000001</v>
      </c>
      <c r="J57" s="42"/>
      <c r="K57" s="42"/>
      <c r="L57" s="42"/>
      <c r="M57" s="42"/>
      <c r="N57" s="42"/>
      <c r="O57" s="42"/>
      <c r="P57" s="42"/>
      <c r="Q57" s="42" t="s">
        <v>111</v>
      </c>
      <c r="R57" s="61">
        <f t="shared" si="13"/>
        <v>1.21</v>
      </c>
      <c r="S57" s="62">
        <f t="shared" si="14"/>
        <v>1.2</v>
      </c>
      <c r="T57" s="62">
        <f t="shared" si="15"/>
        <v>1.23</v>
      </c>
      <c r="U57" s="72"/>
      <c r="V57" s="42"/>
      <c r="W57" s="42"/>
      <c r="X57" s="42"/>
      <c r="Y57" s="42"/>
      <c r="Z57" s="42"/>
      <c r="AA57" s="42"/>
      <c r="AB57" s="42"/>
      <c r="AC57" s="42"/>
      <c r="BG57" s="56">
        <v>1992</v>
      </c>
      <c r="BH57" s="40" t="s">
        <v>107</v>
      </c>
      <c r="BI57" s="56" t="str">
        <f t="shared" si="18"/>
        <v>N/A</v>
      </c>
      <c r="BJ57" s="56" t="str">
        <f t="shared" si="19"/>
        <v>N/A</v>
      </c>
      <c r="BK57" s="56"/>
      <c r="BP57" s="40"/>
      <c r="BQ57" s="40"/>
      <c r="BR57" s="40"/>
      <c r="BS57" s="40"/>
      <c r="BT57" s="56">
        <v>1992</v>
      </c>
      <c r="BU57" s="40" t="s">
        <v>107</v>
      </c>
      <c r="BV57" s="65" t="str">
        <f t="shared" si="20"/>
        <v>N/A</v>
      </c>
      <c r="BW57" s="56"/>
      <c r="BX57" s="56"/>
      <c r="BY57" s="40"/>
      <c r="BZ57" s="40"/>
      <c r="CA57" s="40"/>
      <c r="CB57" s="40"/>
      <c r="CC57" s="40"/>
      <c r="CD57" s="40"/>
      <c r="CE57" s="40"/>
      <c r="CF57" s="40"/>
      <c r="CG57" s="40"/>
      <c r="CH57" s="40"/>
    </row>
    <row r="58" spans="2:86" x14ac:dyDescent="0.25">
      <c r="B58" s="42"/>
      <c r="C58" s="74" t="s">
        <v>112</v>
      </c>
      <c r="D58" s="75">
        <f t="shared" si="16"/>
        <v>1534.6</v>
      </c>
      <c r="E58" s="76">
        <f t="shared" si="17"/>
        <v>1518.3</v>
      </c>
      <c r="F58" s="76">
        <f t="shared" si="9"/>
        <v>1551</v>
      </c>
      <c r="G58" s="75">
        <f t="shared" si="10"/>
        <v>1256.5999999999999</v>
      </c>
      <c r="H58" s="76">
        <f t="shared" si="11"/>
        <v>1249</v>
      </c>
      <c r="I58" s="76">
        <f t="shared" si="12"/>
        <v>1262</v>
      </c>
      <c r="J58" s="42"/>
      <c r="K58" s="42"/>
      <c r="L58" s="42"/>
      <c r="M58" s="42"/>
      <c r="N58" s="42"/>
      <c r="O58" s="42"/>
      <c r="P58" s="42"/>
      <c r="Q58" s="74" t="s">
        <v>112</v>
      </c>
      <c r="R58" s="77">
        <f t="shared" si="13"/>
        <v>1.22</v>
      </c>
      <c r="S58" s="78">
        <f t="shared" si="14"/>
        <v>1.21</v>
      </c>
      <c r="T58" s="78">
        <f t="shared" si="15"/>
        <v>1.24</v>
      </c>
      <c r="U58" s="72"/>
      <c r="V58" s="42"/>
      <c r="W58" s="42"/>
      <c r="X58" s="42"/>
      <c r="Y58" s="42"/>
      <c r="Z58" s="42"/>
      <c r="AA58" s="42"/>
      <c r="AB58" s="42"/>
      <c r="AC58" s="42"/>
      <c r="BG58" s="63">
        <v>1993</v>
      </c>
      <c r="BH58" s="40" t="s">
        <v>108</v>
      </c>
      <c r="BI58" s="56" t="str">
        <f t="shared" si="18"/>
        <v>N/A</v>
      </c>
      <c r="BJ58" s="56" t="str">
        <f t="shared" si="19"/>
        <v>N/A</v>
      </c>
      <c r="BK58" s="56"/>
      <c r="BP58" s="40"/>
      <c r="BQ58" s="40"/>
      <c r="BR58" s="40"/>
      <c r="BS58" s="40"/>
      <c r="BT58" s="63">
        <v>1993</v>
      </c>
      <c r="BU58" s="63" t="s">
        <v>108</v>
      </c>
      <c r="BV58" s="65" t="str">
        <f t="shared" si="20"/>
        <v>N/A</v>
      </c>
      <c r="BW58" s="56"/>
      <c r="BX58" s="56"/>
      <c r="BY58" s="40"/>
      <c r="BZ58" s="40"/>
      <c r="CA58" s="40"/>
      <c r="CB58" s="40"/>
      <c r="CC58" s="40"/>
      <c r="CD58" s="40"/>
      <c r="CE58" s="40"/>
      <c r="CF58" s="40"/>
      <c r="CG58" s="40"/>
      <c r="CH58" s="40"/>
    </row>
    <row r="59" spans="2:86" x14ac:dyDescent="0.25">
      <c r="B59" s="42"/>
      <c r="C59" s="46"/>
      <c r="D59" s="46"/>
      <c r="E59" s="46"/>
      <c r="F59" s="46"/>
      <c r="G59" s="46"/>
      <c r="H59" s="46"/>
      <c r="I59" s="46"/>
      <c r="J59" s="46"/>
      <c r="K59" s="46"/>
      <c r="L59" s="46"/>
      <c r="M59" s="46"/>
      <c r="N59" s="46"/>
      <c r="O59" s="46"/>
      <c r="P59" s="46"/>
      <c r="Q59" s="46"/>
      <c r="R59" s="46"/>
      <c r="S59" s="46"/>
      <c r="T59" s="42"/>
      <c r="U59" s="42"/>
      <c r="V59" s="42"/>
      <c r="W59" s="42"/>
      <c r="X59" s="42"/>
      <c r="Y59" s="42"/>
      <c r="Z59" s="42"/>
      <c r="AA59" s="42"/>
      <c r="AB59" s="42"/>
      <c r="AC59" s="42"/>
      <c r="BG59" s="63">
        <v>1994</v>
      </c>
      <c r="BH59" s="63" t="s">
        <v>109</v>
      </c>
      <c r="BI59" s="56" t="str">
        <f t="shared" si="18"/>
        <v>N/A</v>
      </c>
      <c r="BJ59" s="56" t="str">
        <f t="shared" si="19"/>
        <v>N/A</v>
      </c>
      <c r="BK59" s="56"/>
      <c r="BP59" s="40"/>
      <c r="BQ59" s="40"/>
      <c r="BR59" s="40"/>
      <c r="BS59" s="40"/>
      <c r="BT59" s="63">
        <v>1994</v>
      </c>
      <c r="BU59" s="40" t="s">
        <v>109</v>
      </c>
      <c r="BV59" s="65" t="str">
        <f t="shared" si="20"/>
        <v>N/A</v>
      </c>
      <c r="BW59" s="56"/>
      <c r="BX59" s="56"/>
      <c r="BY59" s="40"/>
      <c r="BZ59" s="40"/>
      <c r="CA59" s="40"/>
      <c r="CB59" s="40"/>
      <c r="CC59" s="40"/>
      <c r="CD59" s="40"/>
      <c r="CE59" s="40"/>
      <c r="CF59" s="40"/>
      <c r="CG59" s="40"/>
      <c r="CH59" s="40"/>
    </row>
    <row r="60" spans="2:86" x14ac:dyDescent="0.25">
      <c r="B60" s="42"/>
      <c r="C60" s="46" t="s">
        <v>23</v>
      </c>
      <c r="D60" s="46"/>
      <c r="E60" s="46"/>
      <c r="F60" s="46"/>
      <c r="G60" s="46"/>
      <c r="H60" s="46"/>
      <c r="I60" s="46"/>
      <c r="J60" s="46"/>
      <c r="K60" s="46"/>
      <c r="L60" s="46"/>
      <c r="M60" s="46"/>
      <c r="N60" s="46"/>
      <c r="O60" s="46"/>
      <c r="P60" s="46"/>
      <c r="Q60" s="46" t="s">
        <v>23</v>
      </c>
      <c r="R60" s="46"/>
      <c r="S60" s="46"/>
      <c r="T60" s="42"/>
      <c r="U60" s="42"/>
      <c r="V60" s="42"/>
      <c r="W60" s="42"/>
      <c r="X60" s="42"/>
      <c r="Y60" s="42"/>
      <c r="Z60" s="42"/>
      <c r="AA60" s="42"/>
      <c r="AB60" s="42"/>
      <c r="AC60" s="42"/>
      <c r="BG60" s="63">
        <v>1995</v>
      </c>
      <c r="BH60" s="40" t="s">
        <v>110</v>
      </c>
      <c r="BI60" s="56" t="str">
        <f t="shared" si="18"/>
        <v>N/A</v>
      </c>
      <c r="BJ60" s="56" t="str">
        <f t="shared" si="19"/>
        <v>N/A</v>
      </c>
      <c r="BK60" s="56"/>
      <c r="BP60" s="40"/>
      <c r="BQ60" s="40"/>
      <c r="BR60" s="40"/>
      <c r="BS60" s="40"/>
      <c r="BT60" s="63">
        <v>1995</v>
      </c>
      <c r="BU60" s="40" t="s">
        <v>110</v>
      </c>
      <c r="BV60" s="65" t="str">
        <f t="shared" si="20"/>
        <v>N/A</v>
      </c>
      <c r="BW60" s="56"/>
      <c r="BX60" s="56"/>
      <c r="BY60" s="40"/>
      <c r="BZ60" s="40"/>
      <c r="CA60" s="40"/>
      <c r="CB60" s="40"/>
      <c r="CC60" s="40"/>
      <c r="CD60" s="40"/>
      <c r="CE60" s="40"/>
      <c r="CF60" s="40"/>
      <c r="CG60" s="40"/>
      <c r="CH60" s="40"/>
    </row>
    <row r="61" spans="2:86" x14ac:dyDescent="0.25">
      <c r="B61" s="42"/>
      <c r="C61" s="46" t="s">
        <v>120</v>
      </c>
      <c r="D61" s="42"/>
      <c r="E61" s="42"/>
      <c r="F61" s="42"/>
      <c r="G61" s="42"/>
      <c r="H61" s="42"/>
      <c r="I61" s="42"/>
      <c r="J61" s="42"/>
      <c r="K61" s="42"/>
      <c r="L61" s="42"/>
      <c r="M61" s="42"/>
      <c r="N61" s="42"/>
      <c r="O61" s="42"/>
      <c r="P61" s="42"/>
      <c r="Q61" s="46" t="s">
        <v>36</v>
      </c>
      <c r="R61" s="42"/>
      <c r="S61" s="46"/>
      <c r="T61" s="42"/>
      <c r="U61" s="42"/>
      <c r="V61" s="42"/>
      <c r="W61" s="42"/>
      <c r="X61" s="42"/>
      <c r="Y61" s="42"/>
      <c r="Z61" s="42"/>
      <c r="AA61" s="42"/>
      <c r="AB61" s="42"/>
      <c r="AC61" s="42"/>
      <c r="BG61" s="63">
        <v>1996</v>
      </c>
      <c r="BH61" s="56" t="s">
        <v>77</v>
      </c>
      <c r="BI61" s="56">
        <f t="shared" si="18"/>
        <v>1894.4</v>
      </c>
      <c r="BJ61" s="56">
        <f t="shared" si="19"/>
        <v>1769</v>
      </c>
      <c r="BK61" s="56"/>
      <c r="BP61" s="40"/>
      <c r="BQ61" s="40"/>
      <c r="BR61" s="40"/>
      <c r="BS61" s="40"/>
      <c r="BT61" s="63">
        <v>1996</v>
      </c>
      <c r="BU61" s="40" t="s">
        <v>77</v>
      </c>
      <c r="BV61" s="65">
        <f t="shared" si="20"/>
        <v>1.07</v>
      </c>
      <c r="BW61" s="56"/>
      <c r="BX61" s="56"/>
      <c r="BY61" s="40"/>
      <c r="BZ61" s="40"/>
      <c r="CA61" s="40"/>
      <c r="CB61" s="40"/>
      <c r="CC61" s="40"/>
      <c r="CD61" s="40"/>
      <c r="CE61" s="40"/>
      <c r="CF61" s="40"/>
      <c r="CG61" s="40"/>
      <c r="CH61" s="40"/>
    </row>
    <row r="62" spans="2:86" x14ac:dyDescent="0.25">
      <c r="B62" s="46"/>
      <c r="C62" s="46" t="s">
        <v>24</v>
      </c>
      <c r="D62" s="42"/>
      <c r="E62" s="42"/>
      <c r="F62" s="42"/>
      <c r="G62" s="42"/>
      <c r="H62" s="42"/>
      <c r="I62" s="46"/>
      <c r="J62" s="46"/>
      <c r="K62" s="46"/>
      <c r="L62" s="46"/>
      <c r="M62" s="46"/>
      <c r="N62" s="46"/>
      <c r="O62" s="46"/>
      <c r="P62" s="46"/>
      <c r="Q62" s="46" t="s">
        <v>24</v>
      </c>
      <c r="R62" s="71"/>
      <c r="S62" s="71"/>
      <c r="T62" s="42"/>
      <c r="U62" s="42"/>
      <c r="V62" s="42"/>
      <c r="W62" s="42"/>
      <c r="X62" s="42"/>
      <c r="Y62" s="42"/>
      <c r="Z62" s="42"/>
      <c r="AA62" s="42"/>
      <c r="AB62" s="42"/>
      <c r="AC62" s="42"/>
      <c r="BG62" s="63">
        <v>1997</v>
      </c>
      <c r="BH62" s="40" t="s">
        <v>78</v>
      </c>
      <c r="BI62" s="56">
        <f t="shared" si="18"/>
        <v>1934.2</v>
      </c>
      <c r="BJ62" s="56">
        <f t="shared" si="19"/>
        <v>1749.8</v>
      </c>
      <c r="BK62" s="56"/>
      <c r="BP62" s="40"/>
      <c r="BQ62" s="40"/>
      <c r="BR62" s="40"/>
      <c r="BS62" s="40"/>
      <c r="BT62" s="63">
        <v>1997</v>
      </c>
      <c r="BU62" s="40" t="s">
        <v>78</v>
      </c>
      <c r="BV62" s="65">
        <f t="shared" si="20"/>
        <v>1.1100000000000001</v>
      </c>
      <c r="BW62" s="56"/>
      <c r="BX62" s="56"/>
      <c r="BY62" s="40"/>
      <c r="BZ62" s="40"/>
      <c r="CA62" s="40"/>
      <c r="CB62" s="40"/>
      <c r="CC62" s="40"/>
      <c r="CD62" s="40"/>
      <c r="CE62" s="40"/>
      <c r="CF62" s="40"/>
      <c r="CG62" s="40"/>
      <c r="CH62" s="40"/>
    </row>
    <row r="63" spans="2:86" x14ac:dyDescent="0.25">
      <c r="B63" s="42"/>
      <c r="C63" s="46" t="s">
        <v>25</v>
      </c>
      <c r="D63" s="46"/>
      <c r="E63" s="46"/>
      <c r="F63" s="46"/>
      <c r="G63" s="46"/>
      <c r="H63" s="46"/>
      <c r="I63" s="42"/>
      <c r="J63" s="46"/>
      <c r="K63" s="46"/>
      <c r="L63" s="46"/>
      <c r="M63" s="46"/>
      <c r="N63" s="46"/>
      <c r="O63" s="46"/>
      <c r="P63" s="46"/>
      <c r="Q63" s="46" t="s">
        <v>25</v>
      </c>
      <c r="R63" s="42"/>
      <c r="S63" s="71"/>
      <c r="T63" s="42"/>
      <c r="U63" s="42"/>
      <c r="V63" s="42"/>
      <c r="W63" s="42"/>
      <c r="X63" s="42"/>
      <c r="Y63" s="42"/>
      <c r="Z63" s="42"/>
      <c r="AA63" s="42"/>
      <c r="AB63" s="42"/>
      <c r="AC63" s="42"/>
      <c r="BG63" s="63">
        <v>1998</v>
      </c>
      <c r="BH63" s="63" t="s">
        <v>79</v>
      </c>
      <c r="BI63" s="56">
        <f t="shared" si="18"/>
        <v>1993.2</v>
      </c>
      <c r="BJ63" s="56">
        <f t="shared" si="19"/>
        <v>1744.4</v>
      </c>
      <c r="BK63" s="56"/>
      <c r="BP63" s="40"/>
      <c r="BQ63" s="40"/>
      <c r="BR63" s="40"/>
      <c r="BS63" s="40"/>
      <c r="BT63" s="63">
        <v>1998</v>
      </c>
      <c r="BU63" s="40" t="s">
        <v>79</v>
      </c>
      <c r="BV63" s="65">
        <f t="shared" si="20"/>
        <v>1.1399999999999999</v>
      </c>
      <c r="BW63" s="56"/>
      <c r="BX63" s="56"/>
      <c r="BY63" s="40"/>
      <c r="BZ63" s="40"/>
      <c r="CA63" s="40"/>
      <c r="CB63" s="40"/>
      <c r="CC63" s="40"/>
      <c r="CD63" s="40"/>
      <c r="CE63" s="40"/>
      <c r="CF63" s="40"/>
      <c r="CG63" s="40"/>
      <c r="CH63" s="40"/>
    </row>
    <row r="64" spans="2:86" x14ac:dyDescent="0.25">
      <c r="B64" s="46"/>
      <c r="C64" s="46" t="s">
        <v>123</v>
      </c>
      <c r="D64" s="46"/>
      <c r="E64" s="46"/>
      <c r="F64" s="46"/>
      <c r="G64" s="46"/>
      <c r="H64" s="46"/>
      <c r="I64" s="46"/>
      <c r="J64" s="42"/>
      <c r="K64" s="42"/>
      <c r="L64" s="42"/>
      <c r="M64" s="42"/>
      <c r="N64" s="42"/>
      <c r="O64" s="42"/>
      <c r="P64" s="42"/>
      <c r="Q64" s="46" t="s">
        <v>37</v>
      </c>
      <c r="R64" s="42"/>
      <c r="S64" s="42"/>
      <c r="T64" s="42"/>
      <c r="U64" s="42"/>
      <c r="V64" s="42"/>
      <c r="W64" s="42"/>
      <c r="X64" s="42"/>
      <c r="Y64" s="42"/>
      <c r="Z64" s="42"/>
      <c r="AA64" s="42"/>
      <c r="AB64" s="42"/>
      <c r="AC64" s="42"/>
      <c r="BG64" s="63">
        <v>1999</v>
      </c>
      <c r="BH64" s="40" t="s">
        <v>80</v>
      </c>
      <c r="BI64" s="56">
        <f t="shared" si="18"/>
        <v>2049.6</v>
      </c>
      <c r="BJ64" s="56">
        <f t="shared" si="19"/>
        <v>1750</v>
      </c>
      <c r="BK64" s="56"/>
      <c r="BP64" s="40"/>
      <c r="BQ64" s="40"/>
      <c r="BR64" s="40"/>
      <c r="BS64" s="40"/>
      <c r="BT64" s="63">
        <v>1999</v>
      </c>
      <c r="BU64" s="40" t="s">
        <v>80</v>
      </c>
      <c r="BV64" s="65">
        <f t="shared" si="20"/>
        <v>1.17</v>
      </c>
      <c r="BW64" s="56"/>
      <c r="BX64" s="56"/>
      <c r="BY64" s="40"/>
      <c r="BZ64" s="40"/>
      <c r="CA64" s="40"/>
      <c r="CB64" s="40"/>
      <c r="CC64" s="40"/>
      <c r="CD64" s="40"/>
      <c r="CE64" s="40"/>
      <c r="CF64" s="40"/>
      <c r="CG64" s="40"/>
      <c r="CH64" s="40"/>
    </row>
    <row r="65" spans="2:86" x14ac:dyDescent="0.25">
      <c r="B65" s="46"/>
      <c r="C65" s="46"/>
      <c r="D65" s="46"/>
      <c r="E65" s="46"/>
      <c r="F65" s="46"/>
      <c r="G65" s="46"/>
      <c r="H65" s="46"/>
      <c r="I65" s="46"/>
      <c r="J65" s="42"/>
      <c r="K65" s="42"/>
      <c r="L65" s="42"/>
      <c r="M65" s="42"/>
      <c r="N65" s="42"/>
      <c r="O65" s="42"/>
      <c r="P65" s="42"/>
      <c r="Q65" s="42"/>
      <c r="R65" s="42"/>
      <c r="S65" s="42"/>
      <c r="T65" s="42"/>
      <c r="U65" s="42"/>
      <c r="V65" s="42"/>
      <c r="W65" s="42"/>
      <c r="X65" s="42"/>
      <c r="Y65" s="42"/>
      <c r="Z65" s="42"/>
      <c r="AA65" s="42"/>
      <c r="AB65" s="42"/>
      <c r="AC65" s="42"/>
      <c r="BG65" s="63">
        <v>2000</v>
      </c>
      <c r="BH65" s="56" t="s">
        <v>81</v>
      </c>
      <c r="BI65" s="56">
        <f t="shared" si="18"/>
        <v>2115.6</v>
      </c>
      <c r="BJ65" s="56">
        <f t="shared" si="19"/>
        <v>1761.3</v>
      </c>
      <c r="BK65" s="56"/>
      <c r="BP65" s="40"/>
      <c r="BQ65" s="40"/>
      <c r="BR65" s="40"/>
      <c r="BS65" s="40"/>
      <c r="BT65" s="63">
        <v>2000</v>
      </c>
      <c r="BU65" s="56" t="s">
        <v>81</v>
      </c>
      <c r="BV65" s="65">
        <f t="shared" si="20"/>
        <v>1.2</v>
      </c>
      <c r="BW65" s="56"/>
      <c r="BX65" s="56"/>
      <c r="BY65" s="40"/>
      <c r="BZ65" s="40"/>
      <c r="CA65" s="40"/>
      <c r="CB65" s="40"/>
      <c r="CC65" s="40"/>
      <c r="CD65" s="40"/>
      <c r="CE65" s="40"/>
      <c r="CF65" s="40"/>
      <c r="CG65" s="40"/>
      <c r="CH65" s="40"/>
    </row>
    <row r="66" spans="2:86" x14ac:dyDescent="0.25">
      <c r="B66" s="42"/>
      <c r="C66" s="46" t="s">
        <v>22</v>
      </c>
      <c r="D66" s="42"/>
      <c r="E66" s="42"/>
      <c r="F66" s="42"/>
      <c r="G66" s="42"/>
      <c r="H66" s="42"/>
      <c r="I66" s="42"/>
      <c r="J66" s="42"/>
      <c r="K66" s="42"/>
      <c r="L66" s="42"/>
      <c r="M66" s="42"/>
      <c r="N66" s="42"/>
      <c r="O66" s="42"/>
      <c r="P66" s="42"/>
      <c r="Q66" s="46" t="s">
        <v>22</v>
      </c>
      <c r="R66" s="71"/>
      <c r="S66" s="71"/>
      <c r="T66" s="42"/>
      <c r="U66" s="42"/>
      <c r="V66" s="42"/>
      <c r="W66" s="42"/>
      <c r="X66" s="42"/>
      <c r="Y66" s="42"/>
      <c r="Z66" s="42"/>
      <c r="AA66" s="42"/>
      <c r="AB66" s="42"/>
      <c r="AC66" s="42"/>
      <c r="BG66" s="63">
        <v>2001</v>
      </c>
      <c r="BH66" s="40" t="s">
        <v>82</v>
      </c>
      <c r="BI66" s="56">
        <f t="shared" si="18"/>
        <v>2123.8000000000002</v>
      </c>
      <c r="BJ66" s="56">
        <f t="shared" si="19"/>
        <v>1746.4</v>
      </c>
      <c r="BK66" s="56"/>
      <c r="BP66" s="40"/>
      <c r="BQ66" s="40"/>
      <c r="BR66" s="40"/>
      <c r="BS66" s="40"/>
      <c r="BT66" s="63">
        <v>2001</v>
      </c>
      <c r="BU66" s="40" t="s">
        <v>82</v>
      </c>
      <c r="BV66" s="65">
        <f t="shared" si="20"/>
        <v>1.22</v>
      </c>
      <c r="BW66" s="56"/>
      <c r="BX66" s="56"/>
      <c r="BY66" s="40"/>
      <c r="BZ66" s="40"/>
      <c r="CA66" s="40"/>
      <c r="CB66" s="40"/>
      <c r="CC66" s="40"/>
      <c r="CD66" s="40"/>
      <c r="CE66" s="40"/>
      <c r="CF66" s="40"/>
      <c r="CG66" s="40"/>
      <c r="CH66" s="40"/>
    </row>
    <row r="67" spans="2:86" x14ac:dyDescent="0.25">
      <c r="B67" s="42"/>
      <c r="C67" s="46" t="s">
        <v>121</v>
      </c>
      <c r="D67" s="46"/>
      <c r="E67" s="46"/>
      <c r="F67" s="46"/>
      <c r="G67" s="46"/>
      <c r="H67" s="46"/>
      <c r="I67" s="42"/>
      <c r="J67" s="42"/>
      <c r="K67" s="42"/>
      <c r="L67" s="42"/>
      <c r="M67" s="42"/>
      <c r="N67" s="42"/>
      <c r="O67" s="42"/>
      <c r="P67" s="42"/>
      <c r="Q67" s="46" t="s">
        <v>121</v>
      </c>
      <c r="R67" s="71"/>
      <c r="S67" s="71"/>
      <c r="T67" s="42"/>
      <c r="U67" s="42"/>
      <c r="V67" s="42"/>
      <c r="W67" s="42"/>
      <c r="X67" s="42"/>
      <c r="Y67" s="42"/>
      <c r="Z67" s="42"/>
      <c r="AA67" s="42"/>
      <c r="AB67" s="42"/>
      <c r="AC67" s="42"/>
      <c r="BG67" s="63">
        <v>2002</v>
      </c>
      <c r="BH67" s="40" t="s">
        <v>83</v>
      </c>
      <c r="BI67" s="56">
        <f t="shared" si="18"/>
        <v>2096.9</v>
      </c>
      <c r="BJ67" s="56">
        <f t="shared" si="19"/>
        <v>1721.7</v>
      </c>
      <c r="BP67" s="40"/>
      <c r="BQ67" s="40"/>
      <c r="BR67" s="40"/>
      <c r="BS67" s="40"/>
      <c r="BT67" s="63">
        <v>2002</v>
      </c>
      <c r="BU67" s="63" t="s">
        <v>83</v>
      </c>
      <c r="BV67" s="65">
        <f t="shared" si="20"/>
        <v>1.22</v>
      </c>
      <c r="BW67" s="40"/>
      <c r="BX67" s="40"/>
      <c r="BY67" s="40"/>
      <c r="BZ67" s="40"/>
      <c r="CA67" s="40"/>
      <c r="CB67" s="40"/>
      <c r="CC67" s="40"/>
      <c r="CD67" s="40"/>
      <c r="CE67" s="40"/>
      <c r="CF67" s="40"/>
      <c r="CG67" s="40"/>
      <c r="CH67" s="40"/>
    </row>
    <row r="68" spans="2:86" x14ac:dyDescent="0.25">
      <c r="B68" s="42"/>
      <c r="C68" s="46"/>
      <c r="D68" s="42"/>
      <c r="E68" s="42"/>
      <c r="F68" s="42"/>
      <c r="G68" s="42"/>
      <c r="H68" s="42"/>
      <c r="I68" s="42"/>
      <c r="J68" s="42"/>
      <c r="K68" s="42"/>
      <c r="L68" s="42"/>
      <c r="M68" s="42"/>
      <c r="N68" s="42"/>
      <c r="O68" s="42"/>
      <c r="P68" s="42"/>
      <c r="Q68" s="71"/>
      <c r="R68" s="71"/>
      <c r="S68" s="71"/>
      <c r="T68" s="42"/>
      <c r="U68" s="42"/>
      <c r="V68" s="42"/>
      <c r="W68" s="42"/>
      <c r="X68" s="42"/>
      <c r="Y68" s="42"/>
      <c r="Z68" s="42"/>
      <c r="AA68" s="42"/>
      <c r="AB68" s="42"/>
      <c r="AC68" s="42"/>
      <c r="BG68" s="63">
        <v>2003</v>
      </c>
      <c r="BH68" s="40" t="s">
        <v>84</v>
      </c>
      <c r="BI68" s="56">
        <f t="shared" si="18"/>
        <v>2105.6999999999998</v>
      </c>
      <c r="BJ68" s="56">
        <f t="shared" si="19"/>
        <v>1716.6</v>
      </c>
      <c r="BK68" s="56"/>
      <c r="BP68" s="40"/>
      <c r="BQ68" s="40"/>
      <c r="BR68" s="40"/>
      <c r="BS68" s="40"/>
      <c r="BT68" s="63">
        <v>2003</v>
      </c>
      <c r="BU68" s="40" t="s">
        <v>84</v>
      </c>
      <c r="BV68" s="65">
        <f t="shared" si="20"/>
        <v>1.23</v>
      </c>
      <c r="BW68" s="56"/>
      <c r="BX68" s="56"/>
      <c r="BY68" s="40"/>
      <c r="BZ68" s="40"/>
      <c r="CA68" s="40"/>
      <c r="CB68" s="40"/>
      <c r="CC68" s="40"/>
      <c r="CD68" s="40"/>
      <c r="CE68" s="40"/>
      <c r="CF68" s="40"/>
      <c r="CG68" s="40"/>
      <c r="CH68" s="40"/>
    </row>
    <row r="69" spans="2:86" x14ac:dyDescent="0.25">
      <c r="BG69" s="63">
        <v>2004</v>
      </c>
      <c r="BH69" s="40" t="s">
        <v>85</v>
      </c>
      <c r="BI69" s="56">
        <f t="shared" si="18"/>
        <v>2155.8000000000002</v>
      </c>
      <c r="BJ69" s="56">
        <f t="shared" si="19"/>
        <v>1724.5</v>
      </c>
      <c r="BK69" s="56"/>
      <c r="BP69" s="40"/>
      <c r="BQ69" s="40"/>
      <c r="BR69" s="40"/>
      <c r="BS69" s="40"/>
      <c r="BT69" s="63">
        <v>2004</v>
      </c>
      <c r="BU69" s="56" t="s">
        <v>85</v>
      </c>
      <c r="BV69" s="65">
        <f t="shared" si="20"/>
        <v>1.25</v>
      </c>
      <c r="BW69" s="56"/>
      <c r="BX69" s="56"/>
      <c r="BY69" s="40"/>
      <c r="BZ69" s="40"/>
      <c r="CA69" s="40"/>
      <c r="CB69" s="40"/>
      <c r="CC69" s="40"/>
      <c r="CD69" s="40"/>
      <c r="CE69" s="40"/>
      <c r="CF69" s="40"/>
      <c r="CG69" s="40"/>
      <c r="CH69" s="40"/>
    </row>
    <row r="70" spans="2:86" x14ac:dyDescent="0.25">
      <c r="BG70" s="63">
        <v>2005</v>
      </c>
      <c r="BH70" s="40" t="s">
        <v>86</v>
      </c>
      <c r="BI70" s="56">
        <f t="shared" si="18"/>
        <v>2175.9</v>
      </c>
      <c r="BJ70" s="56">
        <f t="shared" si="19"/>
        <v>1736.1</v>
      </c>
      <c r="BK70" s="56"/>
      <c r="BP70" s="40"/>
      <c r="BQ70" s="40"/>
      <c r="BR70" s="40"/>
      <c r="BS70" s="40"/>
      <c r="BT70" s="63">
        <v>2005</v>
      </c>
      <c r="BU70" s="40" t="s">
        <v>86</v>
      </c>
      <c r="BV70" s="65">
        <f t="shared" si="20"/>
        <v>1.25</v>
      </c>
      <c r="BW70" s="56"/>
      <c r="BX70" s="56"/>
      <c r="BY70" s="40"/>
      <c r="BZ70" s="40"/>
      <c r="CA70" s="40"/>
      <c r="CB70" s="40"/>
      <c r="CC70" s="40"/>
      <c r="CD70" s="40"/>
      <c r="CE70" s="40"/>
      <c r="CF70" s="40"/>
      <c r="CG70" s="40"/>
      <c r="CH70" s="40"/>
    </row>
    <row r="71" spans="2:86" x14ac:dyDescent="0.25">
      <c r="BG71" s="63">
        <v>2006</v>
      </c>
      <c r="BH71" s="40" t="s">
        <v>87</v>
      </c>
      <c r="BI71" s="56">
        <f t="shared" si="18"/>
        <v>2159.1</v>
      </c>
      <c r="BJ71" s="56">
        <f t="shared" si="19"/>
        <v>1720</v>
      </c>
      <c r="BK71" s="56"/>
      <c r="BP71" s="40"/>
      <c r="BQ71" s="40"/>
      <c r="BR71" s="40"/>
      <c r="BS71" s="40"/>
      <c r="BT71" s="63">
        <v>2006</v>
      </c>
      <c r="BU71" s="40" t="s">
        <v>87</v>
      </c>
      <c r="BV71" s="65">
        <f t="shared" si="20"/>
        <v>1.26</v>
      </c>
      <c r="BW71" s="56"/>
      <c r="BX71" s="56"/>
      <c r="BY71" s="40"/>
      <c r="BZ71" s="40"/>
      <c r="CA71" s="40"/>
      <c r="CB71" s="40"/>
      <c r="CC71" s="40"/>
      <c r="CD71" s="40"/>
      <c r="CE71" s="40"/>
      <c r="CF71" s="40"/>
      <c r="CG71" s="40"/>
      <c r="CH71" s="40"/>
    </row>
    <row r="72" spans="2:86" x14ac:dyDescent="0.25">
      <c r="BG72" s="63">
        <v>2007</v>
      </c>
      <c r="BH72" s="40" t="s">
        <v>88</v>
      </c>
      <c r="BI72" s="56">
        <f t="shared" si="18"/>
        <v>2095.1</v>
      </c>
      <c r="BJ72" s="56">
        <f t="shared" si="19"/>
        <v>1695.8</v>
      </c>
      <c r="BK72" s="56"/>
      <c r="BP72" s="40"/>
      <c r="BQ72" s="40"/>
      <c r="BR72" s="40"/>
      <c r="BS72" s="40"/>
      <c r="BT72" s="63">
        <v>2007</v>
      </c>
      <c r="BU72" s="40" t="s">
        <v>88</v>
      </c>
      <c r="BV72" s="65">
        <f t="shared" si="20"/>
        <v>1.24</v>
      </c>
      <c r="BW72" s="56"/>
      <c r="BX72" s="56"/>
      <c r="BY72" s="40"/>
      <c r="BZ72" s="40"/>
      <c r="CA72" s="40"/>
      <c r="CB72" s="40"/>
      <c r="CC72" s="40"/>
      <c r="CD72" s="40"/>
      <c r="CE72" s="40"/>
      <c r="CF72" s="40"/>
      <c r="CG72" s="40"/>
      <c r="CH72" s="40"/>
    </row>
    <row r="73" spans="2:86" x14ac:dyDescent="0.25">
      <c r="BG73" s="63">
        <v>2008</v>
      </c>
      <c r="BH73" s="40" t="s">
        <v>89</v>
      </c>
      <c r="BI73" s="56">
        <f t="shared" si="18"/>
        <v>2074</v>
      </c>
      <c r="BJ73" s="56">
        <f t="shared" si="19"/>
        <v>1665.2</v>
      </c>
      <c r="BK73" s="56"/>
      <c r="BP73" s="40"/>
      <c r="BQ73" s="40"/>
      <c r="BR73" s="40"/>
      <c r="BS73" s="40"/>
      <c r="BT73" s="63">
        <v>2008</v>
      </c>
      <c r="BU73" s="40" t="s">
        <v>89</v>
      </c>
      <c r="BV73" s="65">
        <f t="shared" si="20"/>
        <v>1.25</v>
      </c>
      <c r="BW73" s="56"/>
      <c r="BX73" s="56"/>
      <c r="BY73" s="40"/>
      <c r="BZ73" s="40"/>
      <c r="CA73" s="40"/>
      <c r="CB73" s="40"/>
      <c r="CC73" s="40"/>
      <c r="CD73" s="40"/>
      <c r="CE73" s="40"/>
      <c r="CF73" s="40"/>
      <c r="CG73" s="40"/>
      <c r="CH73" s="40"/>
    </row>
    <row r="74" spans="2:86" x14ac:dyDescent="0.25">
      <c r="BG74" s="63">
        <v>2009</v>
      </c>
      <c r="BH74" s="40" t="s">
        <v>90</v>
      </c>
      <c r="BI74" s="56">
        <f t="shared" si="18"/>
        <v>2051.3000000000002</v>
      </c>
      <c r="BJ74" s="56">
        <f t="shared" si="19"/>
        <v>1629.4</v>
      </c>
      <c r="BK74" s="56"/>
      <c r="BP74" s="40"/>
      <c r="BQ74" s="40"/>
      <c r="BR74" s="40"/>
      <c r="BS74" s="40"/>
      <c r="BT74" s="63">
        <v>2009</v>
      </c>
      <c r="BU74" s="40" t="s">
        <v>90</v>
      </c>
      <c r="BV74" s="65">
        <f t="shared" si="20"/>
        <v>1.26</v>
      </c>
      <c r="BW74" s="56"/>
      <c r="BX74" s="56"/>
      <c r="BY74" s="40"/>
      <c r="BZ74" s="40"/>
      <c r="CA74" s="40"/>
      <c r="CB74" s="40"/>
      <c r="CC74" s="40"/>
      <c r="CD74" s="40"/>
      <c r="CE74" s="40"/>
      <c r="CF74" s="40"/>
      <c r="CG74" s="40"/>
      <c r="CH74" s="40"/>
    </row>
    <row r="75" spans="2:86" x14ac:dyDescent="0.25">
      <c r="BG75" s="63">
        <v>2010</v>
      </c>
      <c r="BH75" s="56" t="s">
        <v>91</v>
      </c>
      <c r="BI75" s="56">
        <f t="shared" si="18"/>
        <v>2021.6</v>
      </c>
      <c r="BJ75" s="56">
        <f t="shared" si="19"/>
        <v>1603.2</v>
      </c>
      <c r="BK75" s="56"/>
      <c r="BP75" s="40"/>
      <c r="BQ75" s="40"/>
      <c r="BR75" s="40"/>
      <c r="BS75" s="40"/>
      <c r="BT75" s="63">
        <v>2010</v>
      </c>
      <c r="BU75" s="40" t="s">
        <v>91</v>
      </c>
      <c r="BV75" s="65">
        <f t="shared" si="20"/>
        <v>1.26</v>
      </c>
      <c r="BW75" s="56"/>
      <c r="BX75" s="56"/>
      <c r="BY75" s="56"/>
      <c r="BZ75" s="40"/>
      <c r="CA75" s="40"/>
      <c r="CB75" s="40"/>
      <c r="CC75" s="40"/>
      <c r="CD75" s="40"/>
      <c r="CE75" s="40"/>
      <c r="CF75" s="40"/>
      <c r="CG75" s="40"/>
      <c r="CH75" s="40"/>
    </row>
    <row r="76" spans="2:86" x14ac:dyDescent="0.25">
      <c r="BG76" s="63">
        <v>2011</v>
      </c>
      <c r="BH76" s="40" t="s">
        <v>92</v>
      </c>
      <c r="BI76" s="56">
        <f t="shared" si="18"/>
        <v>2000.9</v>
      </c>
      <c r="BJ76" s="56">
        <f t="shared" si="19"/>
        <v>1576.8</v>
      </c>
      <c r="BK76" s="56"/>
      <c r="BP76" s="40"/>
      <c r="BQ76" s="40"/>
      <c r="BR76" s="40"/>
      <c r="BS76" s="40"/>
      <c r="BT76" s="63">
        <v>2011</v>
      </c>
      <c r="BU76" s="40" t="s">
        <v>92</v>
      </c>
      <c r="BV76" s="65">
        <f t="shared" si="20"/>
        <v>1.27</v>
      </c>
      <c r="BW76" s="56"/>
      <c r="BX76" s="56"/>
      <c r="BY76" s="56"/>
      <c r="BZ76" s="40"/>
      <c r="CA76" s="40"/>
      <c r="CB76" s="40"/>
      <c r="CC76" s="40"/>
      <c r="CD76" s="40"/>
      <c r="CE76" s="40"/>
      <c r="CF76" s="40"/>
      <c r="CG76" s="40"/>
      <c r="CH76" s="40"/>
    </row>
    <row r="77" spans="2:86" x14ac:dyDescent="0.25">
      <c r="BG77" s="63">
        <v>2012</v>
      </c>
      <c r="BH77" s="63" t="s">
        <v>93</v>
      </c>
      <c r="BI77" s="56">
        <f t="shared" si="18"/>
        <v>1953.9</v>
      </c>
      <c r="BJ77" s="56">
        <f t="shared" si="19"/>
        <v>1565.3</v>
      </c>
      <c r="BK77" s="56"/>
      <c r="BP77" s="40"/>
      <c r="BQ77" s="40"/>
      <c r="BR77" s="40"/>
      <c r="BS77" s="40"/>
      <c r="BT77" s="63">
        <v>2012</v>
      </c>
      <c r="BU77" s="40" t="s">
        <v>93</v>
      </c>
      <c r="BV77" s="65">
        <f t="shared" si="20"/>
        <v>1.25</v>
      </c>
      <c r="BW77" s="56"/>
      <c r="BX77" s="56"/>
      <c r="BY77" s="56"/>
      <c r="BZ77" s="40"/>
      <c r="CA77" s="40"/>
      <c r="CB77" s="40"/>
      <c r="CC77" s="40"/>
      <c r="CD77" s="40"/>
      <c r="CE77" s="40"/>
      <c r="CF77" s="40"/>
      <c r="CG77" s="40"/>
      <c r="CH77" s="40"/>
    </row>
    <row r="78" spans="2:86" x14ac:dyDescent="0.25">
      <c r="BG78" s="63">
        <v>2013</v>
      </c>
      <c r="BH78" s="40" t="s">
        <v>111</v>
      </c>
      <c r="BI78" s="56">
        <f t="shared" si="18"/>
        <v>1970.5</v>
      </c>
      <c r="BJ78" s="56">
        <f t="shared" si="19"/>
        <v>1558.8</v>
      </c>
      <c r="BK78" s="56"/>
      <c r="BP78" s="40"/>
      <c r="BQ78" s="40"/>
      <c r="BR78" s="40"/>
      <c r="BS78" s="40"/>
      <c r="BT78" s="63">
        <v>2013</v>
      </c>
      <c r="BU78" s="40" t="s">
        <v>111</v>
      </c>
      <c r="BV78" s="65">
        <f t="shared" si="20"/>
        <v>1.26</v>
      </c>
      <c r="BW78" s="56"/>
      <c r="BX78" s="56"/>
      <c r="BY78" s="56"/>
      <c r="BZ78" s="40"/>
      <c r="CA78" s="40"/>
      <c r="CB78" s="40"/>
      <c r="CC78" s="40"/>
      <c r="CD78" s="40"/>
      <c r="CE78" s="40"/>
      <c r="CF78" s="40"/>
      <c r="CG78" s="40"/>
      <c r="CH78" s="40"/>
    </row>
    <row r="79" spans="2:86" x14ac:dyDescent="0.25">
      <c r="BG79" s="63">
        <v>2014</v>
      </c>
      <c r="BH79" s="56" t="s">
        <v>112</v>
      </c>
      <c r="BI79" s="56">
        <f t="shared" si="18"/>
        <v>1980</v>
      </c>
      <c r="BJ79" s="56">
        <f t="shared" si="19"/>
        <v>1557.3</v>
      </c>
      <c r="BP79" s="40"/>
      <c r="BQ79" s="40"/>
      <c r="BR79" s="40"/>
      <c r="BS79" s="40"/>
      <c r="BT79" s="63">
        <v>2014</v>
      </c>
      <c r="BU79" s="56" t="s">
        <v>112</v>
      </c>
      <c r="BV79" s="65">
        <f t="shared" si="20"/>
        <v>1.27</v>
      </c>
      <c r="BW79" s="56"/>
      <c r="BX79" s="56"/>
      <c r="BY79" s="40"/>
      <c r="BZ79" s="40"/>
      <c r="CA79" s="40"/>
      <c r="CB79" s="40"/>
      <c r="CC79" s="40"/>
      <c r="CD79" s="40"/>
      <c r="CE79" s="40"/>
      <c r="CF79" s="40"/>
      <c r="CG79" s="40"/>
      <c r="CH79" s="40"/>
    </row>
    <row r="80" spans="2:86" x14ac:dyDescent="0.25">
      <c r="BG80" s="56"/>
      <c r="BH80" s="63"/>
      <c r="BI80" s="56"/>
      <c r="BJ80" s="56"/>
      <c r="BP80" s="40"/>
      <c r="BQ80" s="40"/>
      <c r="BR80" s="40"/>
      <c r="BS80" s="40"/>
      <c r="BT80" s="63"/>
      <c r="BU80" s="63"/>
      <c r="BV80" s="56"/>
      <c r="BW80" s="40"/>
      <c r="BX80" s="40"/>
      <c r="BY80" s="40"/>
      <c r="BZ80" s="40"/>
      <c r="CA80" s="40"/>
      <c r="CB80" s="40"/>
      <c r="CC80" s="40"/>
      <c r="CD80" s="40"/>
      <c r="CE80" s="40"/>
      <c r="CF80" s="40"/>
      <c r="CG80" s="40"/>
      <c r="CH80" s="40"/>
    </row>
    <row r="81" spans="1:86" x14ac:dyDescent="0.25">
      <c r="BF81" s="40" t="s">
        <v>7</v>
      </c>
      <c r="BG81" s="56">
        <v>1991</v>
      </c>
      <c r="BH81" s="40" t="s">
        <v>106</v>
      </c>
      <c r="BI81" s="56" t="str">
        <f t="shared" ref="BI81:BI104" si="21">IFERROR(VALUE(FIXED(VLOOKUP($BG81&amp;$BG$29&amp;$BH$12&amp;"Maori",ethnicdata,7,FALSE),1)),"N/A")</f>
        <v>N/A</v>
      </c>
      <c r="BJ81" s="56" t="str">
        <f t="shared" ref="BJ81:BJ104" si="22">IFERROR(VALUE(FIXED(VLOOKUP($BG81&amp;$BG$29&amp;$BH$12&amp;"nonMaori",ethnicdata,7,FALSE),1)),"N/A")</f>
        <v>N/A</v>
      </c>
      <c r="BP81" s="40"/>
      <c r="BQ81" s="40"/>
      <c r="BR81" s="40"/>
      <c r="BS81" s="40" t="s">
        <v>7</v>
      </c>
      <c r="BT81" s="56">
        <v>1991</v>
      </c>
      <c r="BU81" s="56" t="s">
        <v>106</v>
      </c>
      <c r="BV81" s="65" t="str">
        <f t="shared" ref="BV81:BV104" si="23">IFERROR(VALUE(FIXED(VLOOKUP($BT81&amp;$Q$33&amp;$BH$12&amp;"Maori",ethnicdata,10,FALSE),2)),"N/A")</f>
        <v>N/A</v>
      </c>
      <c r="BW81" s="40"/>
      <c r="BX81" s="40"/>
      <c r="BY81" s="40"/>
      <c r="BZ81" s="40"/>
      <c r="CA81" s="40"/>
      <c r="CB81" s="40"/>
      <c r="CC81" s="40"/>
      <c r="CD81" s="40"/>
      <c r="CE81" s="40"/>
      <c r="CF81" s="40"/>
      <c r="CG81" s="40"/>
      <c r="CH81" s="40"/>
    </row>
    <row r="82" spans="1:86" x14ac:dyDescent="0.25">
      <c r="BG82" s="56">
        <v>1992</v>
      </c>
      <c r="BH82" s="40" t="s">
        <v>107</v>
      </c>
      <c r="BI82" s="56" t="str">
        <f t="shared" si="21"/>
        <v>N/A</v>
      </c>
      <c r="BJ82" s="56" t="str">
        <f t="shared" si="22"/>
        <v>N/A</v>
      </c>
      <c r="BP82" s="40"/>
      <c r="BQ82" s="40"/>
      <c r="BR82" s="40"/>
      <c r="BS82" s="40"/>
      <c r="BT82" s="56">
        <v>1992</v>
      </c>
      <c r="BU82" s="40" t="s">
        <v>107</v>
      </c>
      <c r="BV82" s="65" t="str">
        <f t="shared" si="23"/>
        <v>N/A</v>
      </c>
      <c r="BW82" s="40"/>
      <c r="BX82" s="40"/>
      <c r="BY82" s="40"/>
      <c r="BZ82" s="40"/>
      <c r="CA82" s="40"/>
      <c r="CB82" s="40"/>
      <c r="CC82" s="40"/>
      <c r="CD82" s="40"/>
      <c r="CE82" s="40"/>
      <c r="CF82" s="40"/>
      <c r="CG82" s="40"/>
      <c r="CH82" s="40"/>
    </row>
    <row r="83" spans="1:86" x14ac:dyDescent="0.25">
      <c r="BG83" s="63">
        <v>1993</v>
      </c>
      <c r="BH83" s="40" t="s">
        <v>108</v>
      </c>
      <c r="BI83" s="56" t="str">
        <f t="shared" si="21"/>
        <v>N/A</v>
      </c>
      <c r="BJ83" s="56" t="str">
        <f t="shared" si="22"/>
        <v>N/A</v>
      </c>
      <c r="BP83" s="40"/>
      <c r="BQ83" s="40"/>
      <c r="BR83" s="40"/>
      <c r="BS83" s="40"/>
      <c r="BT83" s="63">
        <v>1993</v>
      </c>
      <c r="BU83" s="63" t="s">
        <v>108</v>
      </c>
      <c r="BV83" s="65" t="str">
        <f t="shared" si="23"/>
        <v>N/A</v>
      </c>
      <c r="BW83" s="40"/>
      <c r="BX83" s="40"/>
      <c r="BY83" s="40"/>
      <c r="BZ83" s="40"/>
      <c r="CA83" s="40"/>
      <c r="CB83" s="40"/>
      <c r="CC83" s="40"/>
      <c r="CD83" s="40"/>
      <c r="CE83" s="40"/>
      <c r="CF83" s="40"/>
      <c r="CG83" s="40"/>
      <c r="CH83" s="40"/>
    </row>
    <row r="84" spans="1:86" s="79" customFormat="1" x14ac:dyDescent="0.25">
      <c r="A84" s="11"/>
      <c r="B84" s="11"/>
      <c r="C84" s="11"/>
      <c r="D84" s="11"/>
      <c r="E84" s="11"/>
      <c r="F84" s="11"/>
      <c r="G84" s="11"/>
      <c r="H84" s="11"/>
      <c r="I84" s="11"/>
      <c r="J84" s="11"/>
      <c r="K84" s="11"/>
      <c r="AE84" s="80"/>
      <c r="AF84" s="80"/>
      <c r="AG84" s="80"/>
      <c r="AH84" s="80"/>
      <c r="AI84" s="80"/>
      <c r="AJ84" s="80"/>
      <c r="AK84" s="80"/>
      <c r="AL84" s="80"/>
      <c r="AM84" s="80"/>
      <c r="AN84" s="80"/>
      <c r="AO84" s="80"/>
      <c r="AP84" s="80"/>
      <c r="AQ84" s="80"/>
      <c r="AR84" s="80"/>
      <c r="AS84" s="80"/>
      <c r="AT84" s="80"/>
      <c r="AU84" s="80"/>
      <c r="AV84" s="80"/>
      <c r="AW84" s="80"/>
      <c r="AX84" s="80"/>
      <c r="AY84" s="80"/>
      <c r="AZ84" s="80"/>
      <c r="BA84" s="80"/>
      <c r="BB84" s="80"/>
      <c r="BC84" s="80"/>
      <c r="BD84" s="80"/>
      <c r="BE84" s="49"/>
      <c r="BF84" s="40"/>
      <c r="BG84" s="63">
        <v>1994</v>
      </c>
      <c r="BH84" s="63" t="s">
        <v>109</v>
      </c>
      <c r="BI84" s="56" t="str">
        <f t="shared" si="21"/>
        <v>N/A</v>
      </c>
      <c r="BJ84" s="56" t="str">
        <f t="shared" si="22"/>
        <v>N/A</v>
      </c>
      <c r="BK84" s="40"/>
      <c r="BL84" s="40"/>
      <c r="BM84" s="40"/>
      <c r="BN84" s="40"/>
      <c r="BO84" s="40"/>
      <c r="BP84" s="40"/>
      <c r="BQ84" s="40"/>
      <c r="BR84" s="40"/>
      <c r="BS84" s="40"/>
      <c r="BT84" s="63">
        <v>1994</v>
      </c>
      <c r="BU84" s="40" t="s">
        <v>109</v>
      </c>
      <c r="BV84" s="65" t="str">
        <f t="shared" si="23"/>
        <v>N/A</v>
      </c>
      <c r="BW84" s="40"/>
      <c r="BX84" s="40"/>
      <c r="BY84" s="40"/>
      <c r="BZ84" s="40"/>
      <c r="CA84" s="40"/>
      <c r="CB84" s="40"/>
      <c r="CC84" s="40"/>
      <c r="CD84" s="49"/>
      <c r="CE84" s="49"/>
      <c r="CF84" s="49"/>
      <c r="CG84" s="49"/>
      <c r="CH84" s="49"/>
    </row>
    <row r="85" spans="1:86" s="79" customFormat="1" x14ac:dyDescent="0.25">
      <c r="A85" s="11"/>
      <c r="B85" s="11"/>
      <c r="C85" s="11"/>
      <c r="D85" s="11"/>
      <c r="E85" s="11"/>
      <c r="F85" s="11"/>
      <c r="G85" s="11"/>
      <c r="H85" s="11"/>
      <c r="I85" s="11"/>
      <c r="J85" s="11"/>
      <c r="K85" s="11"/>
      <c r="AE85" s="80"/>
      <c r="AF85" s="80"/>
      <c r="AG85" s="80"/>
      <c r="AH85" s="80"/>
      <c r="AI85" s="80"/>
      <c r="AJ85" s="80"/>
      <c r="AK85" s="80"/>
      <c r="AL85" s="80"/>
      <c r="AM85" s="80"/>
      <c r="AN85" s="80"/>
      <c r="AO85" s="80"/>
      <c r="AP85" s="80"/>
      <c r="AQ85" s="80"/>
      <c r="AR85" s="80"/>
      <c r="AS85" s="80"/>
      <c r="AT85" s="80"/>
      <c r="AU85" s="80"/>
      <c r="AV85" s="80"/>
      <c r="AW85" s="80"/>
      <c r="AX85" s="80"/>
      <c r="AY85" s="80"/>
      <c r="AZ85" s="80"/>
      <c r="BA85" s="80"/>
      <c r="BB85" s="80"/>
      <c r="BC85" s="80"/>
      <c r="BD85" s="80"/>
      <c r="BE85" s="49"/>
      <c r="BF85" s="40"/>
      <c r="BG85" s="63">
        <v>1995</v>
      </c>
      <c r="BH85" s="40" t="s">
        <v>110</v>
      </c>
      <c r="BI85" s="56" t="str">
        <f t="shared" si="21"/>
        <v>N/A</v>
      </c>
      <c r="BJ85" s="56" t="str">
        <f t="shared" si="22"/>
        <v>N/A</v>
      </c>
      <c r="BK85" s="40"/>
      <c r="BL85" s="40"/>
      <c r="BM85" s="40"/>
      <c r="BN85" s="40"/>
      <c r="BO85" s="40"/>
      <c r="BP85" s="40"/>
      <c r="BQ85" s="40"/>
      <c r="BR85" s="40"/>
      <c r="BS85" s="40"/>
      <c r="BT85" s="63">
        <v>1995</v>
      </c>
      <c r="BU85" s="40" t="s">
        <v>110</v>
      </c>
      <c r="BV85" s="65" t="str">
        <f t="shared" si="23"/>
        <v>N/A</v>
      </c>
      <c r="BW85" s="40"/>
      <c r="BX85" s="40"/>
      <c r="BY85" s="40"/>
      <c r="BZ85" s="40"/>
      <c r="CA85" s="40"/>
      <c r="CB85" s="40"/>
      <c r="CC85" s="40"/>
      <c r="CD85" s="49"/>
      <c r="CE85" s="49"/>
      <c r="CF85" s="49"/>
      <c r="CG85" s="49"/>
      <c r="CH85" s="49"/>
    </row>
    <row r="86" spans="1:86" s="79" customFormat="1" x14ac:dyDescent="0.25">
      <c r="A86" s="11"/>
      <c r="B86" s="11"/>
      <c r="C86" s="11"/>
      <c r="D86" s="11"/>
      <c r="E86" s="11"/>
      <c r="F86" s="11"/>
      <c r="G86" s="11"/>
      <c r="H86" s="11"/>
      <c r="I86" s="11"/>
      <c r="J86" s="11"/>
      <c r="K86" s="11"/>
      <c r="AE86" s="80"/>
      <c r="AF86" s="80"/>
      <c r="AG86" s="80"/>
      <c r="AH86" s="80"/>
      <c r="AI86" s="80"/>
      <c r="AJ86" s="80"/>
      <c r="AK86" s="80"/>
      <c r="AL86" s="80"/>
      <c r="AM86" s="80"/>
      <c r="AN86" s="80"/>
      <c r="AO86" s="80"/>
      <c r="AP86" s="80"/>
      <c r="AQ86" s="80"/>
      <c r="AR86" s="80"/>
      <c r="AS86" s="80"/>
      <c r="AT86" s="80"/>
      <c r="AU86" s="80"/>
      <c r="AV86" s="80"/>
      <c r="AW86" s="80"/>
      <c r="AX86" s="80"/>
      <c r="AY86" s="80"/>
      <c r="AZ86" s="80"/>
      <c r="BA86" s="80"/>
      <c r="BB86" s="80"/>
      <c r="BC86" s="80"/>
      <c r="BD86" s="80"/>
      <c r="BE86" s="49"/>
      <c r="BF86" s="40"/>
      <c r="BG86" s="63">
        <v>1996</v>
      </c>
      <c r="BH86" s="56" t="s">
        <v>77</v>
      </c>
      <c r="BI86" s="56">
        <f t="shared" si="21"/>
        <v>1032.3</v>
      </c>
      <c r="BJ86" s="56">
        <f t="shared" si="22"/>
        <v>986</v>
      </c>
      <c r="BK86" s="40"/>
      <c r="BL86" s="40"/>
      <c r="BM86" s="40"/>
      <c r="BN86" s="40"/>
      <c r="BO86" s="40"/>
      <c r="BP86" s="40"/>
      <c r="BQ86" s="40"/>
      <c r="BR86" s="40"/>
      <c r="BS86" s="40"/>
      <c r="BT86" s="63">
        <v>1996</v>
      </c>
      <c r="BU86" s="40" t="s">
        <v>77</v>
      </c>
      <c r="BV86" s="65">
        <f t="shared" si="23"/>
        <v>1.05</v>
      </c>
      <c r="BW86" s="40"/>
      <c r="BX86" s="40"/>
      <c r="BY86" s="40"/>
      <c r="BZ86" s="40"/>
      <c r="CA86" s="40"/>
      <c r="CB86" s="40"/>
      <c r="CC86" s="40"/>
      <c r="CD86" s="49"/>
      <c r="CE86" s="49"/>
      <c r="CF86" s="49"/>
      <c r="CG86" s="49"/>
      <c r="CH86" s="49"/>
    </row>
    <row r="87" spans="1:86" s="79" customFormat="1" x14ac:dyDescent="0.25">
      <c r="AE87" s="80"/>
      <c r="AF87" s="80"/>
      <c r="AG87" s="80"/>
      <c r="AH87" s="80"/>
      <c r="AI87" s="80"/>
      <c r="AJ87" s="80"/>
      <c r="AK87" s="80"/>
      <c r="AL87" s="80"/>
      <c r="AM87" s="80"/>
      <c r="AN87" s="80"/>
      <c r="AO87" s="80"/>
      <c r="AP87" s="80"/>
      <c r="AQ87" s="80"/>
      <c r="AR87" s="80"/>
      <c r="AS87" s="80"/>
      <c r="AT87" s="80"/>
      <c r="AU87" s="80"/>
      <c r="AV87" s="80"/>
      <c r="AW87" s="80"/>
      <c r="AX87" s="80"/>
      <c r="AY87" s="80"/>
      <c r="AZ87" s="80"/>
      <c r="BA87" s="80"/>
      <c r="BB87" s="80"/>
      <c r="BC87" s="80"/>
      <c r="BD87" s="80"/>
      <c r="BE87" s="49"/>
      <c r="BF87" s="40"/>
      <c r="BG87" s="63">
        <v>1997</v>
      </c>
      <c r="BH87" s="40" t="s">
        <v>78</v>
      </c>
      <c r="BI87" s="56">
        <f t="shared" si="21"/>
        <v>1041.9000000000001</v>
      </c>
      <c r="BJ87" s="56">
        <f t="shared" si="22"/>
        <v>978.7</v>
      </c>
      <c r="BK87" s="40"/>
      <c r="BL87" s="40"/>
      <c r="BM87" s="40"/>
      <c r="BN87" s="40"/>
      <c r="BO87" s="40"/>
      <c r="BP87" s="40"/>
      <c r="BQ87" s="40"/>
      <c r="BR87" s="40"/>
      <c r="BS87" s="40"/>
      <c r="BT87" s="63">
        <v>1997</v>
      </c>
      <c r="BU87" s="40" t="s">
        <v>78</v>
      </c>
      <c r="BV87" s="65">
        <f t="shared" si="23"/>
        <v>1.06</v>
      </c>
      <c r="BW87" s="40"/>
      <c r="BX87" s="40"/>
      <c r="BY87" s="40"/>
      <c r="BZ87" s="40"/>
      <c r="CA87" s="40"/>
      <c r="CB87" s="40"/>
      <c r="CC87" s="40"/>
      <c r="CD87" s="49"/>
      <c r="CE87" s="49"/>
      <c r="CF87" s="49"/>
      <c r="CG87" s="49"/>
      <c r="CH87" s="49"/>
    </row>
    <row r="88" spans="1:86" s="79" customFormat="1" x14ac:dyDescent="0.25">
      <c r="AE88" s="80"/>
      <c r="AF88" s="80"/>
      <c r="AG88" s="80"/>
      <c r="AH88" s="80"/>
      <c r="AI88" s="80"/>
      <c r="AJ88" s="80"/>
      <c r="AK88" s="80"/>
      <c r="AL88" s="80"/>
      <c r="AM88" s="80"/>
      <c r="AN88" s="80"/>
      <c r="AO88" s="80"/>
      <c r="AP88" s="80"/>
      <c r="AQ88" s="80"/>
      <c r="AR88" s="80"/>
      <c r="AS88" s="80"/>
      <c r="AT88" s="80"/>
      <c r="AU88" s="80"/>
      <c r="AV88" s="80"/>
      <c r="AW88" s="80"/>
      <c r="AX88" s="80"/>
      <c r="AY88" s="80"/>
      <c r="AZ88" s="80"/>
      <c r="BA88" s="80"/>
      <c r="BB88" s="80"/>
      <c r="BC88" s="80"/>
      <c r="BD88" s="80"/>
      <c r="BE88" s="49"/>
      <c r="BF88" s="40"/>
      <c r="BG88" s="63">
        <v>1998</v>
      </c>
      <c r="BH88" s="63" t="s">
        <v>79</v>
      </c>
      <c r="BI88" s="56">
        <f t="shared" si="21"/>
        <v>1063.9000000000001</v>
      </c>
      <c r="BJ88" s="56">
        <f t="shared" si="22"/>
        <v>978.7</v>
      </c>
      <c r="BK88" s="40"/>
      <c r="BL88" s="40"/>
      <c r="BM88" s="40"/>
      <c r="BN88" s="40"/>
      <c r="BO88" s="40"/>
      <c r="BP88" s="40"/>
      <c r="BQ88" s="40"/>
      <c r="BR88" s="40"/>
      <c r="BS88" s="40"/>
      <c r="BT88" s="63">
        <v>1998</v>
      </c>
      <c r="BU88" s="40" t="s">
        <v>79</v>
      </c>
      <c r="BV88" s="65">
        <f t="shared" si="23"/>
        <v>1.0900000000000001</v>
      </c>
      <c r="BW88" s="40"/>
      <c r="BX88" s="40"/>
      <c r="BY88" s="40"/>
      <c r="BZ88" s="40"/>
      <c r="CA88" s="40"/>
      <c r="CB88" s="40"/>
      <c r="CC88" s="40"/>
      <c r="CD88" s="49"/>
      <c r="CE88" s="49"/>
      <c r="CF88" s="49"/>
      <c r="CG88" s="49"/>
      <c r="CH88" s="49"/>
    </row>
    <row r="89" spans="1:86" s="79" customFormat="1" x14ac:dyDescent="0.25">
      <c r="AE89" s="80"/>
      <c r="AF89" s="80"/>
      <c r="AG89" s="80"/>
      <c r="AH89" s="80"/>
      <c r="AI89" s="80"/>
      <c r="AJ89" s="80"/>
      <c r="AK89" s="80"/>
      <c r="AL89" s="80"/>
      <c r="AM89" s="80"/>
      <c r="AN89" s="80"/>
      <c r="AO89" s="80"/>
      <c r="AP89" s="80"/>
      <c r="AQ89" s="80"/>
      <c r="AR89" s="80"/>
      <c r="AS89" s="80"/>
      <c r="AT89" s="80"/>
      <c r="AU89" s="80"/>
      <c r="AV89" s="80"/>
      <c r="AW89" s="80"/>
      <c r="AX89" s="80"/>
      <c r="AY89" s="80"/>
      <c r="AZ89" s="80"/>
      <c r="BA89" s="80"/>
      <c r="BB89" s="80"/>
      <c r="BC89" s="80"/>
      <c r="BD89" s="80"/>
      <c r="BE89" s="49"/>
      <c r="BF89" s="40"/>
      <c r="BG89" s="63">
        <v>1999</v>
      </c>
      <c r="BH89" s="40" t="s">
        <v>80</v>
      </c>
      <c r="BI89" s="56">
        <f t="shared" si="21"/>
        <v>1082.4000000000001</v>
      </c>
      <c r="BJ89" s="56">
        <f t="shared" si="22"/>
        <v>978.1</v>
      </c>
      <c r="BK89" s="40"/>
      <c r="BL89" s="40"/>
      <c r="BM89" s="40"/>
      <c r="BN89" s="40"/>
      <c r="BO89" s="40"/>
      <c r="BP89" s="40"/>
      <c r="BQ89" s="40"/>
      <c r="BR89" s="40"/>
      <c r="BS89" s="40"/>
      <c r="BT89" s="63">
        <v>1999</v>
      </c>
      <c r="BU89" s="40" t="s">
        <v>80</v>
      </c>
      <c r="BV89" s="65">
        <f t="shared" si="23"/>
        <v>1.1100000000000001</v>
      </c>
      <c r="BW89" s="40"/>
      <c r="BX89" s="40"/>
      <c r="BY89" s="40"/>
      <c r="BZ89" s="40"/>
      <c r="CA89" s="40"/>
      <c r="CB89" s="40"/>
      <c r="CC89" s="40"/>
      <c r="CD89" s="49"/>
      <c r="CE89" s="49"/>
      <c r="CF89" s="49"/>
      <c r="CG89" s="49"/>
      <c r="CH89" s="49"/>
    </row>
    <row r="90" spans="1:86" s="79" customFormat="1" x14ac:dyDescent="0.25">
      <c r="AE90" s="80"/>
      <c r="AF90" s="80"/>
      <c r="AG90" s="80"/>
      <c r="AH90" s="80"/>
      <c r="AI90" s="80"/>
      <c r="AJ90" s="80"/>
      <c r="AK90" s="80"/>
      <c r="AL90" s="80"/>
      <c r="AM90" s="80"/>
      <c r="AN90" s="80"/>
      <c r="AO90" s="80"/>
      <c r="AP90" s="80"/>
      <c r="AQ90" s="80"/>
      <c r="AR90" s="80"/>
      <c r="AS90" s="80"/>
      <c r="AT90" s="80"/>
      <c r="AU90" s="80"/>
      <c r="AV90" s="80"/>
      <c r="AW90" s="80"/>
      <c r="AX90" s="80"/>
      <c r="AY90" s="80"/>
      <c r="AZ90" s="80"/>
      <c r="BA90" s="80"/>
      <c r="BB90" s="80"/>
      <c r="BC90" s="80"/>
      <c r="BD90" s="80"/>
      <c r="BE90" s="49"/>
      <c r="BF90" s="40"/>
      <c r="BG90" s="63">
        <v>2000</v>
      </c>
      <c r="BH90" s="56" t="s">
        <v>81</v>
      </c>
      <c r="BI90" s="56">
        <f t="shared" si="21"/>
        <v>1099.8</v>
      </c>
      <c r="BJ90" s="56">
        <f t="shared" si="22"/>
        <v>982.4</v>
      </c>
      <c r="BK90" s="40"/>
      <c r="BL90" s="40"/>
      <c r="BM90" s="40"/>
      <c r="BN90" s="40"/>
      <c r="BO90" s="40"/>
      <c r="BP90" s="40"/>
      <c r="BQ90" s="40"/>
      <c r="BR90" s="40"/>
      <c r="BS90" s="40"/>
      <c r="BT90" s="63">
        <v>2000</v>
      </c>
      <c r="BU90" s="56" t="s">
        <v>81</v>
      </c>
      <c r="BV90" s="65">
        <f t="shared" si="23"/>
        <v>1.1200000000000001</v>
      </c>
      <c r="BW90" s="40"/>
      <c r="BX90" s="40"/>
      <c r="BY90" s="40"/>
      <c r="BZ90" s="40"/>
      <c r="CA90" s="40"/>
      <c r="CB90" s="40"/>
      <c r="CC90" s="40"/>
      <c r="CD90" s="49"/>
      <c r="CE90" s="49"/>
      <c r="CF90" s="49"/>
      <c r="CG90" s="49"/>
      <c r="CH90" s="49"/>
    </row>
    <row r="91" spans="1:86" s="79" customFormat="1" x14ac:dyDescent="0.25">
      <c r="AE91" s="80"/>
      <c r="AF91" s="80"/>
      <c r="AG91" s="80"/>
      <c r="AH91" s="80"/>
      <c r="AI91" s="80"/>
      <c r="AJ91" s="80"/>
      <c r="AK91" s="80"/>
      <c r="AL91" s="80"/>
      <c r="AM91" s="80"/>
      <c r="AN91" s="80"/>
      <c r="AO91" s="80"/>
      <c r="AP91" s="80"/>
      <c r="AQ91" s="80"/>
      <c r="AR91" s="80"/>
      <c r="AS91" s="80"/>
      <c r="AT91" s="80"/>
      <c r="AU91" s="80"/>
      <c r="AV91" s="80"/>
      <c r="AW91" s="80"/>
      <c r="AX91" s="80"/>
      <c r="AY91" s="80"/>
      <c r="AZ91" s="80"/>
      <c r="BA91" s="80"/>
      <c r="BB91" s="80"/>
      <c r="BC91" s="80"/>
      <c r="BD91" s="80"/>
      <c r="BE91" s="49"/>
      <c r="BF91" s="49"/>
      <c r="BG91" s="63">
        <v>2001</v>
      </c>
      <c r="BH91" s="40" t="s">
        <v>82</v>
      </c>
      <c r="BI91" s="56">
        <f t="shared" si="21"/>
        <v>1111.2</v>
      </c>
      <c r="BJ91" s="56">
        <f t="shared" si="22"/>
        <v>978</v>
      </c>
      <c r="BK91" s="49"/>
      <c r="BL91" s="49"/>
      <c r="BM91" s="49"/>
      <c r="BN91" s="49"/>
      <c r="BO91" s="49"/>
      <c r="BP91" s="49"/>
      <c r="BQ91" s="49"/>
      <c r="BR91" s="49"/>
      <c r="BS91" s="49"/>
      <c r="BT91" s="63">
        <v>2001</v>
      </c>
      <c r="BU91" s="40" t="s">
        <v>82</v>
      </c>
      <c r="BV91" s="65">
        <f t="shared" si="23"/>
        <v>1.1399999999999999</v>
      </c>
      <c r="BW91" s="49"/>
      <c r="BX91" s="49"/>
      <c r="BY91" s="40"/>
      <c r="BZ91" s="40"/>
      <c r="CA91" s="40"/>
      <c r="CB91" s="40"/>
      <c r="CC91" s="40"/>
      <c r="CD91" s="49"/>
      <c r="CE91" s="49"/>
      <c r="CF91" s="49"/>
      <c r="CG91" s="49"/>
      <c r="CH91" s="49"/>
    </row>
    <row r="92" spans="1:86" x14ac:dyDescent="0.25">
      <c r="A92" s="79"/>
      <c r="B92" s="79"/>
      <c r="C92" s="79"/>
      <c r="D92" s="79"/>
      <c r="E92" s="79"/>
      <c r="F92" s="79"/>
      <c r="G92" s="79"/>
      <c r="H92" s="79"/>
      <c r="I92" s="79"/>
      <c r="J92" s="79"/>
      <c r="K92" s="79"/>
      <c r="BF92" s="49"/>
      <c r="BG92" s="63">
        <v>2002</v>
      </c>
      <c r="BH92" s="40" t="s">
        <v>83</v>
      </c>
      <c r="BI92" s="56">
        <f t="shared" si="21"/>
        <v>1091.8</v>
      </c>
      <c r="BJ92" s="56">
        <f t="shared" si="22"/>
        <v>960.8</v>
      </c>
      <c r="BK92" s="49"/>
      <c r="BL92" s="49"/>
      <c r="BM92" s="49"/>
      <c r="BN92" s="49"/>
      <c r="BO92" s="49"/>
      <c r="BP92" s="49"/>
      <c r="BQ92" s="49"/>
      <c r="BR92" s="49"/>
      <c r="BS92" s="49"/>
      <c r="BT92" s="63">
        <v>2002</v>
      </c>
      <c r="BU92" s="63" t="s">
        <v>83</v>
      </c>
      <c r="BV92" s="65">
        <f t="shared" si="23"/>
        <v>1.1399999999999999</v>
      </c>
      <c r="BW92" s="49"/>
      <c r="BX92" s="49"/>
      <c r="BY92" s="40"/>
      <c r="BZ92" s="40"/>
      <c r="CA92" s="40"/>
      <c r="CB92" s="40"/>
      <c r="CC92" s="40"/>
      <c r="CD92" s="40"/>
      <c r="CE92" s="40"/>
      <c r="CF92" s="40"/>
      <c r="CG92" s="40"/>
      <c r="CH92" s="40"/>
    </row>
    <row r="93" spans="1:86" x14ac:dyDescent="0.25">
      <c r="A93" s="79"/>
      <c r="B93" s="79"/>
      <c r="C93" s="79"/>
      <c r="D93" s="79"/>
      <c r="E93" s="79"/>
      <c r="F93" s="79"/>
      <c r="G93" s="79"/>
      <c r="H93" s="79"/>
      <c r="I93" s="79"/>
      <c r="J93" s="79"/>
      <c r="K93" s="79"/>
      <c r="BF93" s="49"/>
      <c r="BG93" s="63">
        <v>2003</v>
      </c>
      <c r="BH93" s="40" t="s">
        <v>84</v>
      </c>
      <c r="BI93" s="56">
        <f t="shared" si="21"/>
        <v>1101.2</v>
      </c>
      <c r="BJ93" s="56">
        <f t="shared" si="22"/>
        <v>945.7</v>
      </c>
      <c r="BK93" s="49"/>
      <c r="BL93" s="49"/>
      <c r="BM93" s="49"/>
      <c r="BN93" s="49"/>
      <c r="BO93" s="49"/>
      <c r="BP93" s="49"/>
      <c r="BQ93" s="49"/>
      <c r="BR93" s="49"/>
      <c r="BS93" s="49"/>
      <c r="BT93" s="63">
        <v>2003</v>
      </c>
      <c r="BU93" s="40" t="s">
        <v>84</v>
      </c>
      <c r="BV93" s="65">
        <f t="shared" si="23"/>
        <v>1.1599999999999999</v>
      </c>
      <c r="BW93" s="49"/>
      <c r="BX93" s="49"/>
      <c r="BY93" s="40"/>
      <c r="BZ93" s="40"/>
      <c r="CA93" s="40"/>
      <c r="CB93" s="40"/>
      <c r="CC93" s="40"/>
      <c r="CD93" s="40"/>
      <c r="CE93" s="40"/>
      <c r="CF93" s="40"/>
      <c r="CG93" s="40"/>
      <c r="CH93" s="40"/>
    </row>
    <row r="94" spans="1:86" x14ac:dyDescent="0.25">
      <c r="A94" s="79"/>
      <c r="B94" s="79"/>
      <c r="C94" s="79"/>
      <c r="D94" s="79"/>
      <c r="E94" s="79"/>
      <c r="F94" s="79"/>
      <c r="G94" s="79"/>
      <c r="H94" s="79"/>
      <c r="I94" s="79"/>
      <c r="J94" s="79"/>
      <c r="K94" s="79"/>
      <c r="BF94" s="49"/>
      <c r="BG94" s="63">
        <v>2004</v>
      </c>
      <c r="BH94" s="40" t="s">
        <v>85</v>
      </c>
      <c r="BI94" s="56">
        <f t="shared" si="21"/>
        <v>1112.2</v>
      </c>
      <c r="BJ94" s="56">
        <f t="shared" si="22"/>
        <v>935.6</v>
      </c>
      <c r="BK94" s="49"/>
      <c r="BL94" s="49"/>
      <c r="BM94" s="49"/>
      <c r="BN94" s="49"/>
      <c r="BO94" s="49"/>
      <c r="BP94" s="49"/>
      <c r="BQ94" s="49"/>
      <c r="BR94" s="49"/>
      <c r="BS94" s="49"/>
      <c r="BT94" s="63">
        <v>2004</v>
      </c>
      <c r="BU94" s="56" t="s">
        <v>85</v>
      </c>
      <c r="BV94" s="65">
        <f t="shared" si="23"/>
        <v>1.19</v>
      </c>
      <c r="BW94" s="49"/>
      <c r="BX94" s="49"/>
      <c r="BY94" s="40"/>
      <c r="BZ94" s="40"/>
      <c r="CA94" s="40"/>
      <c r="CB94" s="40"/>
      <c r="CC94" s="40"/>
      <c r="CD94" s="40"/>
      <c r="CE94" s="40"/>
      <c r="CF94" s="40"/>
      <c r="CG94" s="40"/>
      <c r="CH94" s="40"/>
    </row>
    <row r="95" spans="1:86" x14ac:dyDescent="0.25">
      <c r="BF95" s="49"/>
      <c r="BG95" s="63">
        <v>2005</v>
      </c>
      <c r="BH95" s="40" t="s">
        <v>86</v>
      </c>
      <c r="BI95" s="56">
        <f t="shared" si="21"/>
        <v>1149.5999999999999</v>
      </c>
      <c r="BJ95" s="56">
        <f t="shared" si="22"/>
        <v>939.4</v>
      </c>
      <c r="BK95" s="49"/>
      <c r="BL95" s="49"/>
      <c r="BM95" s="49"/>
      <c r="BN95" s="49"/>
      <c r="BO95" s="49"/>
      <c r="BP95" s="49"/>
      <c r="BQ95" s="49"/>
      <c r="BR95" s="49"/>
      <c r="BS95" s="49"/>
      <c r="BT95" s="63">
        <v>2005</v>
      </c>
      <c r="BU95" s="40" t="s">
        <v>86</v>
      </c>
      <c r="BV95" s="65">
        <f t="shared" si="23"/>
        <v>1.22</v>
      </c>
      <c r="BW95" s="49"/>
      <c r="BX95" s="49"/>
      <c r="BY95" s="40"/>
      <c r="BZ95" s="40"/>
      <c r="CA95" s="40"/>
      <c r="CB95" s="40"/>
      <c r="CC95" s="40"/>
      <c r="CD95" s="40"/>
      <c r="CE95" s="40"/>
      <c r="CF95" s="40"/>
      <c r="CG95" s="40"/>
      <c r="CH95" s="40"/>
    </row>
    <row r="96" spans="1:86" x14ac:dyDescent="0.25">
      <c r="BF96" s="49"/>
      <c r="BG96" s="63">
        <v>2006</v>
      </c>
      <c r="BH96" s="40" t="s">
        <v>87</v>
      </c>
      <c r="BI96" s="56">
        <f t="shared" si="21"/>
        <v>1144</v>
      </c>
      <c r="BJ96" s="56">
        <f t="shared" si="22"/>
        <v>934.9</v>
      </c>
      <c r="BK96" s="49"/>
      <c r="BL96" s="49"/>
      <c r="BM96" s="49"/>
      <c r="BN96" s="49"/>
      <c r="BO96" s="49"/>
      <c r="BP96" s="49"/>
      <c r="BQ96" s="49"/>
      <c r="BR96" s="49"/>
      <c r="BS96" s="49"/>
      <c r="BT96" s="63">
        <v>2006</v>
      </c>
      <c r="BU96" s="40" t="s">
        <v>87</v>
      </c>
      <c r="BV96" s="65">
        <f t="shared" si="23"/>
        <v>1.22</v>
      </c>
      <c r="BW96" s="49"/>
      <c r="BX96" s="49"/>
      <c r="BY96" s="40"/>
      <c r="BZ96" s="40"/>
      <c r="CA96" s="40"/>
      <c r="CB96" s="40"/>
      <c r="CC96" s="40"/>
      <c r="CD96" s="40"/>
      <c r="CE96" s="40"/>
      <c r="CF96" s="40"/>
      <c r="CG96" s="40"/>
      <c r="CH96" s="40"/>
    </row>
    <row r="97" spans="58:86" x14ac:dyDescent="0.25">
      <c r="BF97" s="49"/>
      <c r="BG97" s="63">
        <v>2007</v>
      </c>
      <c r="BH97" s="40" t="s">
        <v>88</v>
      </c>
      <c r="BI97" s="56">
        <f t="shared" si="21"/>
        <v>1118.5</v>
      </c>
      <c r="BJ97" s="56">
        <f t="shared" si="22"/>
        <v>928</v>
      </c>
      <c r="BK97" s="49"/>
      <c r="BL97" s="49"/>
      <c r="BM97" s="49"/>
      <c r="BN97" s="49"/>
      <c r="BO97" s="49"/>
      <c r="BP97" s="49"/>
      <c r="BQ97" s="49"/>
      <c r="BR97" s="49"/>
      <c r="BS97" s="49"/>
      <c r="BT97" s="63">
        <v>2007</v>
      </c>
      <c r="BU97" s="40" t="s">
        <v>88</v>
      </c>
      <c r="BV97" s="65">
        <f t="shared" si="23"/>
        <v>1.21</v>
      </c>
      <c r="BW97" s="49"/>
      <c r="BX97" s="49"/>
      <c r="BY97" s="49"/>
      <c r="BZ97" s="49"/>
      <c r="CA97" s="49"/>
      <c r="CB97" s="49"/>
      <c r="CC97" s="49"/>
      <c r="CD97" s="40"/>
      <c r="CE97" s="40"/>
      <c r="CF97" s="40"/>
      <c r="CG97" s="40"/>
      <c r="CH97" s="40"/>
    </row>
    <row r="98" spans="58:86" x14ac:dyDescent="0.25">
      <c r="BG98" s="63">
        <v>2008</v>
      </c>
      <c r="BH98" s="40" t="s">
        <v>89</v>
      </c>
      <c r="BI98" s="56">
        <f t="shared" si="21"/>
        <v>1089.3</v>
      </c>
      <c r="BJ98" s="56">
        <f t="shared" si="22"/>
        <v>916.9</v>
      </c>
      <c r="BP98" s="40"/>
      <c r="BQ98" s="40"/>
      <c r="BR98" s="40"/>
      <c r="BS98" s="40"/>
      <c r="BT98" s="63">
        <v>2008</v>
      </c>
      <c r="BU98" s="40" t="s">
        <v>89</v>
      </c>
      <c r="BV98" s="65">
        <f t="shared" si="23"/>
        <v>1.19</v>
      </c>
      <c r="BW98" s="40"/>
      <c r="BX98" s="40"/>
      <c r="BY98" s="49"/>
      <c r="BZ98" s="49"/>
      <c r="CA98" s="49"/>
      <c r="CB98" s="49"/>
      <c r="CC98" s="49"/>
      <c r="CD98" s="40"/>
      <c r="CE98" s="40"/>
      <c r="CF98" s="40"/>
      <c r="CG98" s="40"/>
      <c r="CH98" s="40"/>
    </row>
    <row r="99" spans="58:86" x14ac:dyDescent="0.25">
      <c r="BG99" s="63">
        <v>2009</v>
      </c>
      <c r="BH99" s="40" t="s">
        <v>90</v>
      </c>
      <c r="BI99" s="56">
        <f t="shared" si="21"/>
        <v>1074.2</v>
      </c>
      <c r="BJ99" s="56">
        <f t="shared" si="22"/>
        <v>911.1</v>
      </c>
      <c r="BP99" s="40"/>
      <c r="BQ99" s="40"/>
      <c r="BR99" s="40"/>
      <c r="BS99" s="40"/>
      <c r="BT99" s="63">
        <v>2009</v>
      </c>
      <c r="BU99" s="40" t="s">
        <v>90</v>
      </c>
      <c r="BV99" s="65">
        <f t="shared" si="23"/>
        <v>1.18</v>
      </c>
      <c r="BW99" s="40"/>
      <c r="BX99" s="40"/>
      <c r="BY99" s="49"/>
      <c r="BZ99" s="49"/>
      <c r="CA99" s="49"/>
      <c r="CB99" s="49"/>
      <c r="CC99" s="49"/>
      <c r="CD99" s="40"/>
      <c r="CE99" s="40"/>
      <c r="CF99" s="40"/>
      <c r="CG99" s="40"/>
      <c r="CH99" s="40"/>
    </row>
    <row r="100" spans="58:86" x14ac:dyDescent="0.25">
      <c r="BG100" s="63">
        <v>2010</v>
      </c>
      <c r="BH100" s="56" t="s">
        <v>91</v>
      </c>
      <c r="BI100" s="56">
        <f t="shared" si="21"/>
        <v>1080.3</v>
      </c>
      <c r="BJ100" s="56">
        <f t="shared" si="22"/>
        <v>907.3</v>
      </c>
      <c r="BP100" s="40"/>
      <c r="BQ100" s="40"/>
      <c r="BR100" s="40"/>
      <c r="BS100" s="40"/>
      <c r="BT100" s="63">
        <v>2010</v>
      </c>
      <c r="BU100" s="40" t="s">
        <v>91</v>
      </c>
      <c r="BV100" s="65">
        <f t="shared" si="23"/>
        <v>1.19</v>
      </c>
      <c r="BW100" s="40"/>
      <c r="BX100" s="40"/>
      <c r="BY100" s="49"/>
      <c r="BZ100" s="49"/>
      <c r="CA100" s="49"/>
      <c r="CB100" s="49"/>
      <c r="CC100" s="49"/>
      <c r="CD100" s="40"/>
      <c r="CE100" s="40"/>
      <c r="CF100" s="40"/>
      <c r="CG100" s="40"/>
      <c r="CH100" s="40"/>
    </row>
    <row r="101" spans="58:86" x14ac:dyDescent="0.25">
      <c r="BG101" s="63">
        <v>2011</v>
      </c>
      <c r="BH101" s="40" t="s">
        <v>92</v>
      </c>
      <c r="BI101" s="56">
        <f t="shared" si="21"/>
        <v>1079.2</v>
      </c>
      <c r="BJ101" s="56">
        <f t="shared" si="22"/>
        <v>908.3</v>
      </c>
      <c r="BP101" s="40"/>
      <c r="BQ101" s="40"/>
      <c r="BR101" s="40"/>
      <c r="BS101" s="40"/>
      <c r="BT101" s="63">
        <v>2011</v>
      </c>
      <c r="BU101" s="40" t="s">
        <v>92</v>
      </c>
      <c r="BV101" s="65">
        <f t="shared" si="23"/>
        <v>1.19</v>
      </c>
      <c r="BW101" s="40"/>
      <c r="BX101" s="40"/>
      <c r="BY101" s="49"/>
      <c r="BZ101" s="49"/>
      <c r="CA101" s="49"/>
      <c r="CB101" s="49"/>
      <c r="CC101" s="49"/>
      <c r="CD101" s="40"/>
      <c r="CE101" s="40"/>
      <c r="CF101" s="40"/>
      <c r="CG101" s="40"/>
      <c r="CH101" s="40"/>
    </row>
    <row r="102" spans="58:86" x14ac:dyDescent="0.25">
      <c r="BG102" s="63">
        <v>2012</v>
      </c>
      <c r="BH102" s="63" t="s">
        <v>93</v>
      </c>
      <c r="BI102" s="56">
        <f t="shared" si="21"/>
        <v>1074.9000000000001</v>
      </c>
      <c r="BJ102" s="56">
        <f t="shared" si="22"/>
        <v>920.5</v>
      </c>
      <c r="BP102" s="40"/>
      <c r="BQ102" s="40"/>
      <c r="BR102" s="40"/>
      <c r="BS102" s="40"/>
      <c r="BT102" s="63">
        <v>2012</v>
      </c>
      <c r="BU102" s="40" t="s">
        <v>93</v>
      </c>
      <c r="BV102" s="65">
        <f t="shared" si="23"/>
        <v>1.17</v>
      </c>
      <c r="BW102" s="40"/>
      <c r="BX102" s="40"/>
      <c r="BY102" s="49"/>
      <c r="BZ102" s="49"/>
      <c r="CA102" s="49"/>
      <c r="CB102" s="49"/>
      <c r="CC102" s="49"/>
      <c r="CD102" s="40"/>
      <c r="CE102" s="40"/>
      <c r="CF102" s="40"/>
      <c r="CG102" s="40"/>
      <c r="CH102" s="40"/>
    </row>
    <row r="103" spans="58:86" x14ac:dyDescent="0.25">
      <c r="BG103" s="63">
        <v>2013</v>
      </c>
      <c r="BH103" s="40" t="s">
        <v>111</v>
      </c>
      <c r="BI103" s="56">
        <f t="shared" si="21"/>
        <v>1089.7</v>
      </c>
      <c r="BJ103" s="56">
        <f t="shared" si="22"/>
        <v>937.2</v>
      </c>
      <c r="BP103" s="40"/>
      <c r="BQ103" s="40"/>
      <c r="BR103" s="40"/>
      <c r="BS103" s="40"/>
      <c r="BT103" s="63">
        <v>2013</v>
      </c>
      <c r="BU103" s="40" t="s">
        <v>111</v>
      </c>
      <c r="BV103" s="65">
        <f t="shared" si="23"/>
        <v>1.1599999999999999</v>
      </c>
      <c r="BW103" s="40"/>
      <c r="BX103" s="40"/>
      <c r="BY103" s="49"/>
      <c r="BZ103" s="49"/>
      <c r="CA103" s="49"/>
      <c r="CB103" s="49"/>
      <c r="CC103" s="49"/>
      <c r="CD103" s="40"/>
      <c r="CE103" s="40"/>
      <c r="CF103" s="40"/>
      <c r="CG103" s="40"/>
      <c r="CH103" s="40"/>
    </row>
    <row r="104" spans="58:86" x14ac:dyDescent="0.25">
      <c r="BG104" s="63">
        <v>2014</v>
      </c>
      <c r="BH104" s="56" t="s">
        <v>112</v>
      </c>
      <c r="BI104" s="56">
        <f t="shared" si="21"/>
        <v>1117.0999999999999</v>
      </c>
      <c r="BJ104" s="56">
        <f t="shared" si="22"/>
        <v>951</v>
      </c>
      <c r="BP104" s="40"/>
      <c r="BQ104" s="40"/>
      <c r="BR104" s="40"/>
      <c r="BS104" s="40"/>
      <c r="BT104" s="63">
        <v>2014</v>
      </c>
      <c r="BU104" s="56" t="s">
        <v>112</v>
      </c>
      <c r="BV104" s="65">
        <f t="shared" si="23"/>
        <v>1.17</v>
      </c>
      <c r="BW104" s="40"/>
      <c r="BX104" s="40"/>
      <c r="BY104" s="49"/>
      <c r="BZ104" s="49"/>
      <c r="CA104" s="49"/>
      <c r="CB104" s="49"/>
      <c r="CC104" s="49"/>
      <c r="CD104" s="40"/>
      <c r="CE104" s="40"/>
      <c r="CF104" s="40"/>
      <c r="CG104" s="40"/>
      <c r="CH104" s="40"/>
    </row>
    <row r="105" spans="58:86" x14ac:dyDescent="0.25">
      <c r="BP105" s="40"/>
      <c r="BQ105" s="40"/>
      <c r="BR105" s="40"/>
      <c r="BS105" s="40"/>
      <c r="BT105" s="40"/>
      <c r="BU105" s="40"/>
      <c r="BV105" s="40"/>
      <c r="BW105" s="40"/>
      <c r="BX105" s="40"/>
      <c r="BY105" s="40"/>
      <c r="BZ105" s="40"/>
      <c r="CA105" s="40"/>
      <c r="CB105" s="40"/>
      <c r="CC105" s="40"/>
      <c r="CD105" s="40"/>
      <c r="CE105" s="40"/>
      <c r="CF105" s="40"/>
      <c r="CG105" s="40"/>
      <c r="CH105" s="40"/>
    </row>
    <row r="106" spans="58:86" x14ac:dyDescent="0.25">
      <c r="BP106" s="40"/>
      <c r="BQ106" s="40"/>
      <c r="BR106" s="40"/>
      <c r="BS106" s="40"/>
      <c r="BT106" s="40"/>
      <c r="BU106" s="40"/>
      <c r="BV106" s="40"/>
      <c r="BW106" s="40"/>
      <c r="BX106" s="40"/>
      <c r="BY106" s="40"/>
      <c r="BZ106" s="40"/>
      <c r="CA106" s="40"/>
      <c r="CB106" s="40"/>
      <c r="CC106" s="40"/>
      <c r="CD106" s="40"/>
      <c r="CE106" s="40"/>
      <c r="CF106" s="40"/>
      <c r="CG106" s="40"/>
      <c r="CH106" s="40"/>
    </row>
    <row r="107" spans="58:86" x14ac:dyDescent="0.25">
      <c r="BP107" s="40"/>
      <c r="BQ107" s="40"/>
      <c r="BR107" s="40"/>
      <c r="BS107" s="40"/>
      <c r="BT107" s="40"/>
      <c r="BU107" s="40"/>
      <c r="BV107" s="40"/>
      <c r="BW107" s="40"/>
      <c r="BX107" s="40"/>
      <c r="BY107" s="40"/>
      <c r="BZ107" s="40"/>
      <c r="CA107" s="40"/>
      <c r="CB107" s="40"/>
      <c r="CC107" s="40"/>
      <c r="CD107" s="40"/>
      <c r="CE107" s="40"/>
      <c r="CF107" s="40"/>
      <c r="CG107" s="40"/>
      <c r="CH107" s="40"/>
    </row>
  </sheetData>
  <sheetProtection selectLockedCells="1" autoFilter="0" selectUnlockedCells="1"/>
  <mergeCells count="3">
    <mergeCell ref="D38:F38"/>
    <mergeCell ref="G38:I38"/>
    <mergeCell ref="R38:T38"/>
  </mergeCells>
  <conditionalFormatting sqref="BV56:BV79 BV35:BV54 E40:F58 H40:I58 R40:T58">
    <cfRule type="expression" dxfId="17" priority="10">
      <formula>IF($BH$4=1, VALUE(FIXED($D$40:$F$85,1)),0)</formula>
    </cfRule>
  </conditionalFormatting>
  <conditionalFormatting sqref="BV81:BV104">
    <cfRule type="expression" dxfId="16" priority="9">
      <formula>IF($BH$4=1, VALUE(FIXED($D$40:$F$85,1)),0)</formula>
    </cfRule>
  </conditionalFormatting>
  <conditionalFormatting sqref="U40:U58">
    <cfRule type="expression" dxfId="15" priority="8">
      <formula>IF($BH$4=1, VALUE(FIXED($D$40:$F$85,1)),0)</formula>
    </cfRule>
  </conditionalFormatting>
  <conditionalFormatting sqref="E35:E37">
    <cfRule type="expression" dxfId="14" priority="7">
      <formula>IF($BH$4=1, VALUE(FIXED($D$40:$F$85,1)),0)</formula>
    </cfRule>
  </conditionalFormatting>
  <conditionalFormatting sqref="F35:F37">
    <cfRule type="expression" dxfId="13" priority="6">
      <formula>IF($BH$4=1, VALUE(FIXED($D$40:$F$85,1)),0)</formula>
    </cfRule>
  </conditionalFormatting>
  <conditionalFormatting sqref="H35:H37">
    <cfRule type="expression" dxfId="12" priority="5">
      <formula>IF($BH$4=1, VALUE(FIXED($D$40:$F$85,1)),0)</formula>
    </cfRule>
  </conditionalFormatting>
  <conditionalFormatting sqref="I35:I37">
    <cfRule type="expression" dxfId="11" priority="4">
      <formula>IF($BH$4=1, VALUE(FIXED($D$40:$F$85,1)),0)</formula>
    </cfRule>
  </conditionalFormatting>
  <conditionalFormatting sqref="R35:R37">
    <cfRule type="expression" dxfId="10" priority="3">
      <formula>IF($BH$4=1, VALUE(FIXED($D$40:$F$85,1)),0)</formula>
    </cfRule>
  </conditionalFormatting>
  <conditionalFormatting sqref="S35:S37">
    <cfRule type="expression" dxfId="9" priority="2">
      <formula>IF($BH$4=1, VALUE(FIXED($D$40:$F$85,1)),0)</formula>
    </cfRule>
  </conditionalFormatting>
  <conditionalFormatting sqref="T35:T37">
    <cfRule type="expression" dxfId="8" priority="1">
      <formula>IF($BH$4=1, VALUE(FIXED($D$40:$F$85,1)),0)</formula>
    </cfRule>
  </conditionalFormatting>
  <pageMargins left="0.7" right="0.7" top="0.75" bottom="0.75" header="0.3" footer="0.3"/>
  <pageSetup paperSize="9" scale="56" orientation="landscape" r:id="rId1"/>
  <rowBreaks count="1" manualBreakCount="1">
    <brk id="52" max="16383" man="1"/>
  </rowBreaks>
  <colBreaks count="1" manualBreakCount="1">
    <brk id="29"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2289" r:id="rId4" name="Drop Down 1">
              <controlPr defaultSize="0" autoLine="0" autoPict="0">
                <anchor moveWithCells="1">
                  <from>
                    <xdr:col>4</xdr:col>
                    <xdr:colOff>350520</xdr:colOff>
                    <xdr:row>3</xdr:row>
                    <xdr:rowOff>0</xdr:rowOff>
                  </from>
                  <to>
                    <xdr:col>13</xdr:col>
                    <xdr:colOff>175260</xdr:colOff>
                    <xdr:row>3</xdr:row>
                    <xdr:rowOff>144780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I107"/>
  <sheetViews>
    <sheetView zoomScaleNormal="100" workbookViewId="0">
      <pane ySplit="5" topLeftCell="A6" activePane="bottomLeft" state="frozen"/>
      <selection pane="bottomLeft" activeCell="L1" sqref="L1"/>
    </sheetView>
  </sheetViews>
  <sheetFormatPr defaultColWidth="9.109375" defaultRowHeight="13.2" x14ac:dyDescent="0.25"/>
  <cols>
    <col min="1" max="1" width="2.6640625" style="11" customWidth="1"/>
    <col min="2" max="2" width="7.33203125" style="11" customWidth="1"/>
    <col min="3" max="4" width="9.109375" style="11" customWidth="1"/>
    <col min="5" max="5" width="10.33203125" style="11" customWidth="1"/>
    <col min="6" max="6" width="8.33203125" style="11" customWidth="1"/>
    <col min="7" max="8" width="9.109375" style="11"/>
    <col min="9" max="10" width="9.109375" style="11" customWidth="1"/>
    <col min="11" max="15" width="9.109375" style="11"/>
    <col min="16" max="16" width="12.44140625" style="11" customWidth="1"/>
    <col min="17" max="18" width="9.109375" style="11"/>
    <col min="19" max="19" width="10.88671875" style="11" customWidth="1"/>
    <col min="20" max="20" width="9.88671875" style="11" customWidth="1"/>
    <col min="21" max="21" width="13.44140625" style="11" customWidth="1"/>
    <col min="22" max="24" width="13.33203125" style="11" customWidth="1"/>
    <col min="25" max="30" width="9.109375" style="11"/>
    <col min="31" max="31" width="9.109375" style="39"/>
    <col min="32" max="56" width="9.109375" style="39" customWidth="1"/>
    <col min="57" max="57" width="9.109375" style="40" customWidth="1"/>
    <col min="58" max="67" width="9.109375" style="40"/>
    <col min="68" max="16384" width="9.109375" style="11"/>
  </cols>
  <sheetData>
    <row r="1" spans="2:87" ht="21" customHeight="1" x14ac:dyDescent="0.25">
      <c r="B1" s="36" t="s">
        <v>135</v>
      </c>
      <c r="C1" s="37"/>
      <c r="D1" s="37"/>
      <c r="AD1" s="38"/>
      <c r="BD1" s="40"/>
      <c r="BP1" s="40"/>
      <c r="BQ1" s="40"/>
      <c r="BR1" s="40"/>
      <c r="BS1" s="40"/>
      <c r="BT1" s="40"/>
      <c r="BU1" s="40"/>
      <c r="BV1" s="40"/>
      <c r="BW1" s="40"/>
      <c r="BX1" s="40"/>
      <c r="BY1" s="40"/>
      <c r="BZ1" s="40"/>
      <c r="CA1" s="40"/>
      <c r="CB1" s="40"/>
      <c r="CC1" s="40"/>
      <c r="CD1" s="40"/>
      <c r="CE1" s="40"/>
      <c r="CF1" s="40"/>
      <c r="CG1" s="40"/>
      <c r="CH1" s="40"/>
      <c r="CI1" s="40"/>
    </row>
    <row r="2" spans="2:87" ht="10.5" customHeight="1" x14ac:dyDescent="0.25">
      <c r="AD2" s="41"/>
      <c r="BD2" s="40"/>
      <c r="BP2" s="40"/>
      <c r="BQ2" s="40"/>
      <c r="BR2" s="40"/>
      <c r="BS2" s="40"/>
      <c r="BT2" s="40"/>
      <c r="BU2" s="40"/>
      <c r="BV2" s="40"/>
      <c r="BW2" s="40"/>
      <c r="BX2" s="40"/>
      <c r="BY2" s="40"/>
      <c r="BZ2" s="40"/>
      <c r="CA2" s="40"/>
      <c r="CB2" s="40"/>
      <c r="CC2" s="40"/>
      <c r="CD2" s="40"/>
      <c r="CE2" s="40"/>
      <c r="CF2" s="40"/>
      <c r="CG2" s="40"/>
      <c r="CH2" s="40"/>
      <c r="CI2" s="40"/>
    </row>
    <row r="3" spans="2:87" ht="8.25" customHeight="1" x14ac:dyDescent="0.25">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BD3" s="40"/>
      <c r="BP3" s="40"/>
      <c r="BQ3" s="40"/>
      <c r="BR3" s="40"/>
      <c r="BS3" s="40"/>
      <c r="BT3" s="40"/>
      <c r="BU3" s="40"/>
      <c r="BV3" s="40"/>
      <c r="BW3" s="40"/>
      <c r="BX3" s="40"/>
      <c r="BY3" s="40"/>
      <c r="BZ3" s="40"/>
      <c r="CA3" s="40"/>
      <c r="CB3" s="40"/>
      <c r="CC3" s="40"/>
      <c r="CD3" s="40"/>
      <c r="CE3" s="40"/>
      <c r="CF3" s="40"/>
      <c r="CG3" s="40"/>
      <c r="CH3" s="40"/>
      <c r="CI3" s="40"/>
    </row>
    <row r="4" spans="2:87" x14ac:dyDescent="0.25">
      <c r="B4" s="42"/>
      <c r="C4" s="43" t="s">
        <v>18</v>
      </c>
      <c r="D4" s="42"/>
      <c r="E4" s="42"/>
      <c r="F4" s="42"/>
      <c r="G4" s="42"/>
      <c r="H4" s="42"/>
      <c r="I4" s="42"/>
      <c r="J4" s="43"/>
      <c r="K4" s="42"/>
      <c r="L4" s="42"/>
      <c r="M4" s="42"/>
      <c r="N4" s="42"/>
      <c r="O4" s="42"/>
      <c r="P4" s="42"/>
      <c r="Q4" s="42"/>
      <c r="R4" s="42"/>
      <c r="S4" s="42"/>
      <c r="T4" s="42"/>
      <c r="U4" s="42"/>
      <c r="V4" s="42"/>
      <c r="W4" s="42"/>
      <c r="X4" s="42"/>
      <c r="Y4" s="42"/>
      <c r="Z4" s="42"/>
      <c r="AA4" s="42"/>
      <c r="AB4" s="42"/>
      <c r="AC4" s="42"/>
      <c r="BD4" s="40"/>
      <c r="BG4" s="40">
        <v>1</v>
      </c>
      <c r="BP4" s="40"/>
      <c r="BQ4" s="40"/>
      <c r="BR4" s="40"/>
      <c r="BS4" s="40"/>
      <c r="BT4" s="40"/>
      <c r="BU4" s="40"/>
      <c r="BV4" s="40"/>
      <c r="BW4" s="40"/>
      <c r="BX4" s="40"/>
      <c r="BY4" s="40"/>
      <c r="BZ4" s="40"/>
      <c r="CA4" s="40"/>
      <c r="CB4" s="40"/>
      <c r="CC4" s="40"/>
      <c r="CD4" s="40"/>
      <c r="CE4" s="40"/>
      <c r="CF4" s="40"/>
      <c r="CG4" s="40"/>
      <c r="CH4" s="40"/>
      <c r="CI4" s="40"/>
    </row>
    <row r="5" spans="2:87" ht="18" customHeight="1" x14ac:dyDescent="0.25">
      <c r="B5" s="42"/>
      <c r="C5" s="42"/>
      <c r="D5" s="42"/>
      <c r="E5" s="42"/>
      <c r="F5" s="42"/>
      <c r="G5" s="42"/>
      <c r="H5" s="42"/>
      <c r="I5" s="42"/>
      <c r="J5" s="42"/>
      <c r="K5" s="42"/>
      <c r="L5" s="42"/>
      <c r="M5" s="42"/>
      <c r="N5" s="42"/>
      <c r="O5" s="42"/>
      <c r="P5" s="42"/>
      <c r="Q5" s="42"/>
      <c r="R5" s="42"/>
      <c r="S5" s="42"/>
      <c r="T5" s="42"/>
      <c r="U5" s="42"/>
      <c r="V5" s="42"/>
      <c r="W5" s="42"/>
      <c r="X5" s="42"/>
      <c r="Y5" s="42"/>
      <c r="Z5" s="42"/>
      <c r="AA5" s="42"/>
      <c r="AB5" s="42"/>
      <c r="AC5" s="42"/>
      <c r="BD5" s="40"/>
      <c r="BP5" s="40"/>
      <c r="BQ5" s="40"/>
      <c r="BR5" s="40"/>
      <c r="BS5" s="40"/>
      <c r="BT5" s="40"/>
      <c r="BU5" s="40"/>
      <c r="BV5" s="40"/>
      <c r="BW5" s="40"/>
      <c r="BX5" s="40"/>
      <c r="BY5" s="40"/>
      <c r="BZ5" s="40"/>
      <c r="CA5" s="40"/>
      <c r="CB5" s="40"/>
      <c r="CC5" s="40"/>
      <c r="CD5" s="40"/>
      <c r="CE5" s="40"/>
      <c r="CF5" s="40"/>
      <c r="CG5" s="40"/>
      <c r="CH5" s="40"/>
      <c r="CI5" s="40"/>
    </row>
    <row r="6" spans="2:87" x14ac:dyDescent="0.25">
      <c r="B6" s="42"/>
      <c r="C6" s="42"/>
      <c r="D6" s="42"/>
      <c r="E6" s="42"/>
      <c r="F6" s="42"/>
      <c r="G6" s="42"/>
      <c r="H6" s="42"/>
      <c r="I6" s="42"/>
      <c r="J6" s="42"/>
      <c r="K6" s="42"/>
      <c r="L6" s="42"/>
      <c r="M6" s="42"/>
      <c r="N6" s="42"/>
      <c r="O6" s="42"/>
      <c r="P6" s="42"/>
      <c r="Q6" s="42"/>
      <c r="R6" s="42"/>
      <c r="S6" s="42"/>
      <c r="T6" s="42"/>
      <c r="U6" s="42"/>
      <c r="V6" s="42"/>
      <c r="W6" s="42"/>
      <c r="X6" s="42"/>
      <c r="Y6" s="42"/>
      <c r="Z6" s="42"/>
      <c r="AA6" s="42"/>
      <c r="AB6" s="42"/>
      <c r="AC6" s="42"/>
      <c r="BD6" s="40"/>
      <c r="BP6" s="40"/>
      <c r="BQ6" s="40"/>
      <c r="BR6" s="40"/>
      <c r="BS6" s="40"/>
      <c r="BT6" s="40"/>
      <c r="BU6" s="40"/>
      <c r="BV6" s="40"/>
      <c r="BW6" s="40"/>
      <c r="BX6" s="40"/>
      <c r="BY6" s="40"/>
      <c r="BZ6" s="40"/>
      <c r="CA6" s="40"/>
      <c r="CB6" s="40"/>
      <c r="CC6" s="40"/>
      <c r="CD6" s="40"/>
      <c r="CE6" s="40"/>
      <c r="CF6" s="40"/>
      <c r="CG6" s="40"/>
      <c r="CH6" s="40"/>
      <c r="CI6" s="40"/>
    </row>
    <row r="7" spans="2:87" x14ac:dyDescent="0.25">
      <c r="B7" s="42"/>
      <c r="C7" s="42"/>
      <c r="D7" s="42"/>
      <c r="E7" s="42"/>
      <c r="F7" s="42"/>
      <c r="G7" s="42"/>
      <c r="H7" s="42"/>
      <c r="I7" s="42"/>
      <c r="J7" s="42"/>
      <c r="K7" s="42"/>
      <c r="L7" s="42"/>
      <c r="M7" s="42"/>
      <c r="N7" s="42"/>
      <c r="O7" s="42"/>
      <c r="P7" s="42"/>
      <c r="Q7" s="42"/>
      <c r="R7" s="42"/>
      <c r="S7" s="42"/>
      <c r="T7" s="42"/>
      <c r="U7" s="42"/>
      <c r="V7" s="42"/>
      <c r="W7" s="42"/>
      <c r="X7" s="42"/>
      <c r="Y7" s="42"/>
      <c r="Z7" s="42"/>
      <c r="AA7" s="42"/>
      <c r="AB7" s="42"/>
      <c r="AC7" s="42"/>
      <c r="BD7" s="40"/>
      <c r="BP7" s="40"/>
      <c r="BQ7" s="40"/>
      <c r="BR7" s="40"/>
      <c r="BS7" s="40"/>
      <c r="BT7" s="40"/>
      <c r="BU7" s="40"/>
      <c r="BV7" s="40"/>
      <c r="BW7" s="40"/>
      <c r="BX7" s="40"/>
      <c r="BY7" s="40"/>
      <c r="BZ7" s="40"/>
      <c r="CA7" s="40"/>
      <c r="CB7" s="40"/>
      <c r="CC7" s="40"/>
      <c r="CD7" s="40"/>
      <c r="CE7" s="40"/>
      <c r="CF7" s="40"/>
      <c r="CG7" s="40"/>
      <c r="CH7" s="40"/>
      <c r="CI7" s="40"/>
    </row>
    <row r="8" spans="2:87" ht="12" customHeight="1" x14ac:dyDescent="0.3">
      <c r="B8" s="42"/>
      <c r="C8" s="44"/>
      <c r="D8" s="42"/>
      <c r="E8" s="42"/>
      <c r="F8" s="42"/>
      <c r="G8" s="42"/>
      <c r="H8" s="42"/>
      <c r="I8" s="42"/>
      <c r="J8" s="42"/>
      <c r="K8" s="42"/>
      <c r="L8" s="42"/>
      <c r="M8" s="42"/>
      <c r="N8" s="42"/>
      <c r="O8" s="42"/>
      <c r="P8" s="42"/>
      <c r="Q8" s="44"/>
      <c r="R8" s="42"/>
      <c r="S8" s="42"/>
      <c r="T8" s="42"/>
      <c r="U8" s="42"/>
      <c r="V8" s="42"/>
      <c r="W8" s="42"/>
      <c r="X8" s="42"/>
      <c r="Y8" s="42"/>
      <c r="Z8" s="42"/>
      <c r="AA8" s="42"/>
      <c r="AB8" s="42"/>
      <c r="AC8" s="42"/>
      <c r="BD8" s="40"/>
      <c r="BP8" s="40"/>
      <c r="BQ8" s="40"/>
      <c r="BR8" s="40"/>
      <c r="BS8" s="40"/>
      <c r="BT8" s="40"/>
      <c r="BU8" s="40"/>
      <c r="BV8" s="40"/>
      <c r="BW8" s="40"/>
      <c r="BX8" s="40"/>
      <c r="BY8" s="40"/>
      <c r="BZ8" s="40"/>
      <c r="CA8" s="40"/>
      <c r="CB8" s="40"/>
      <c r="CC8" s="40"/>
      <c r="CD8" s="40"/>
      <c r="CE8" s="40"/>
      <c r="CF8" s="40"/>
      <c r="CG8" s="40"/>
      <c r="CH8" s="40"/>
      <c r="CI8" s="40"/>
    </row>
    <row r="9" spans="2:87" ht="9.75" customHeight="1" x14ac:dyDescent="0.25">
      <c r="B9" s="42"/>
      <c r="C9" s="42"/>
      <c r="D9" s="42"/>
      <c r="E9" s="42"/>
      <c r="F9" s="42"/>
      <c r="G9" s="42"/>
      <c r="H9" s="42"/>
      <c r="I9" s="42"/>
      <c r="J9" s="42"/>
      <c r="K9" s="42"/>
      <c r="L9" s="42"/>
      <c r="M9" s="42"/>
      <c r="N9" s="42"/>
      <c r="O9" s="42"/>
      <c r="P9" s="42"/>
      <c r="Q9" s="42"/>
      <c r="R9" s="42"/>
      <c r="S9" s="42"/>
      <c r="T9" s="42"/>
      <c r="U9" s="42"/>
      <c r="V9" s="42"/>
      <c r="W9" s="42"/>
      <c r="X9" s="42"/>
      <c r="Y9" s="42"/>
      <c r="Z9" s="42"/>
      <c r="AA9" s="42"/>
      <c r="AB9" s="42"/>
      <c r="AC9" s="42"/>
      <c r="BD9" s="40"/>
      <c r="BP9" s="40"/>
      <c r="BQ9" s="40"/>
      <c r="BR9" s="40"/>
      <c r="BS9" s="40"/>
      <c r="BT9" s="40"/>
      <c r="BU9" s="40"/>
      <c r="BV9" s="40"/>
      <c r="BW9" s="40"/>
      <c r="BX9" s="40"/>
      <c r="BY9" s="40"/>
      <c r="BZ9" s="40"/>
      <c r="CA9" s="40"/>
      <c r="CB9" s="40"/>
      <c r="CC9" s="40"/>
      <c r="CD9" s="40"/>
      <c r="CE9" s="40"/>
      <c r="CF9" s="40"/>
      <c r="CG9" s="40"/>
      <c r="CH9" s="40"/>
      <c r="CI9" s="40"/>
    </row>
    <row r="10" spans="2:87" x14ac:dyDescent="0.25">
      <c r="B10" s="42"/>
      <c r="C10" s="46"/>
      <c r="D10" s="42"/>
      <c r="E10" s="42"/>
      <c r="F10" s="42"/>
      <c r="G10" s="42"/>
      <c r="H10" s="42"/>
      <c r="I10" s="42"/>
      <c r="J10" s="42"/>
      <c r="K10" s="42"/>
      <c r="L10" s="42"/>
      <c r="M10" s="42"/>
      <c r="N10" s="42"/>
      <c r="O10" s="42"/>
      <c r="P10" s="42"/>
      <c r="Q10" s="42"/>
      <c r="R10" s="42"/>
      <c r="S10" s="42"/>
      <c r="T10" s="42"/>
      <c r="U10" s="42"/>
      <c r="V10" s="42"/>
      <c r="W10" s="42"/>
      <c r="X10" s="42"/>
      <c r="Y10" s="42"/>
      <c r="Z10" s="42"/>
      <c r="AA10" s="42"/>
      <c r="AB10" s="42"/>
      <c r="AC10" s="42"/>
      <c r="BD10" s="40"/>
      <c r="BG10" s="40" t="str">
        <f>VLOOKUP($BG$4, RefCauseofDeath, 3,FALSE)</f>
        <v>All unintentional injury hospitalisations, all age groups</v>
      </c>
      <c r="BP10" s="40"/>
      <c r="BQ10" s="40"/>
      <c r="BR10" s="40"/>
      <c r="BS10" s="40"/>
      <c r="BT10" s="40"/>
      <c r="BU10" s="40"/>
      <c r="BV10" s="40"/>
      <c r="BW10" s="40"/>
      <c r="BX10" s="40"/>
      <c r="BY10" s="40"/>
      <c r="BZ10" s="40"/>
      <c r="CA10" s="40"/>
      <c r="CB10" s="40"/>
      <c r="CC10" s="40"/>
      <c r="CD10" s="40"/>
      <c r="CE10" s="40"/>
      <c r="CF10" s="40"/>
      <c r="CG10" s="40"/>
      <c r="CH10" s="40"/>
      <c r="CI10" s="40"/>
    </row>
    <row r="11" spans="2:87" x14ac:dyDescent="0.25">
      <c r="B11" s="42"/>
      <c r="C11" s="42"/>
      <c r="D11" s="42"/>
      <c r="E11" s="42"/>
      <c r="F11" s="42"/>
      <c r="G11" s="42"/>
      <c r="H11" s="42"/>
      <c r="I11" s="42"/>
      <c r="J11" s="42"/>
      <c r="K11" s="42"/>
      <c r="L11" s="42"/>
      <c r="M11" s="42"/>
      <c r="N11" s="42"/>
      <c r="O11" s="42"/>
      <c r="P11" s="42"/>
      <c r="Q11" s="42"/>
      <c r="R11" s="42"/>
      <c r="S11" s="42"/>
      <c r="T11" s="42"/>
      <c r="U11" s="42"/>
      <c r="V11" s="42"/>
      <c r="W11" s="42"/>
      <c r="X11" s="42"/>
      <c r="Y11" s="42"/>
      <c r="Z11" s="42"/>
      <c r="AA11" s="42"/>
      <c r="AB11" s="42"/>
      <c r="AC11" s="42"/>
      <c r="BD11" s="40"/>
      <c r="BP11" s="40"/>
      <c r="BQ11" s="40"/>
      <c r="BR11" s="40"/>
      <c r="BS11" s="40"/>
      <c r="BT11" s="40"/>
      <c r="BU11" s="40"/>
      <c r="BV11" s="40"/>
      <c r="BW11" s="40"/>
      <c r="BX11" s="40"/>
      <c r="BY11" s="40"/>
      <c r="BZ11" s="40"/>
      <c r="CA11" s="40"/>
      <c r="CB11" s="40"/>
      <c r="CC11" s="40"/>
      <c r="CD11" s="40"/>
      <c r="CE11" s="40"/>
      <c r="CF11" s="40"/>
      <c r="CG11" s="40"/>
      <c r="CH11" s="40"/>
      <c r="CI11" s="40"/>
    </row>
    <row r="12" spans="2:87" x14ac:dyDescent="0.25">
      <c r="B12" s="42"/>
      <c r="C12" s="42"/>
      <c r="D12" s="42"/>
      <c r="E12" s="42"/>
      <c r="F12" s="42"/>
      <c r="G12" s="42"/>
      <c r="H12" s="42"/>
      <c r="I12" s="42"/>
      <c r="J12" s="42"/>
      <c r="K12" s="42"/>
      <c r="L12" s="42"/>
      <c r="M12" s="42"/>
      <c r="N12" s="42"/>
      <c r="O12" s="42"/>
      <c r="P12" s="42"/>
      <c r="Q12" s="42"/>
      <c r="R12" s="42"/>
      <c r="S12" s="42"/>
      <c r="T12" s="42"/>
      <c r="U12" s="42"/>
      <c r="V12" s="42"/>
      <c r="W12" s="42"/>
      <c r="X12" s="42"/>
      <c r="Y12" s="42"/>
      <c r="Z12" s="42"/>
      <c r="AA12" s="42"/>
      <c r="AB12" s="42"/>
      <c r="AC12" s="42"/>
      <c r="BD12" s="40"/>
      <c r="BG12" s="40" t="s">
        <v>76</v>
      </c>
      <c r="BH12" s="40" t="s">
        <v>73</v>
      </c>
      <c r="BI12" s="40" t="s">
        <v>75</v>
      </c>
      <c r="BP12" s="40"/>
      <c r="BQ12" s="40"/>
      <c r="BR12" s="40"/>
      <c r="BS12" s="40"/>
      <c r="BT12" s="40"/>
      <c r="BU12" s="40"/>
      <c r="BV12" s="40"/>
      <c r="BW12" s="40"/>
      <c r="BX12" s="40"/>
      <c r="BY12" s="40"/>
      <c r="BZ12" s="40"/>
      <c r="CA12" s="40"/>
      <c r="CB12" s="40"/>
      <c r="CC12" s="40"/>
      <c r="CD12" s="40"/>
      <c r="CE12" s="40"/>
      <c r="CF12" s="40"/>
      <c r="CG12" s="40"/>
      <c r="CH12" s="40"/>
      <c r="CI12" s="40"/>
    </row>
    <row r="13" spans="2:87" x14ac:dyDescent="0.25">
      <c r="B13" s="42"/>
      <c r="C13" s="42"/>
      <c r="D13" s="42"/>
      <c r="E13" s="42"/>
      <c r="F13" s="42"/>
      <c r="G13" s="42"/>
      <c r="H13" s="42"/>
      <c r="I13" s="42"/>
      <c r="J13" s="42"/>
      <c r="K13" s="42"/>
      <c r="L13" s="42"/>
      <c r="M13" s="42"/>
      <c r="N13" s="42"/>
      <c r="O13" s="42"/>
      <c r="P13" s="42"/>
      <c r="Q13" s="42"/>
      <c r="R13" s="42"/>
      <c r="S13" s="42"/>
      <c r="T13" s="42"/>
      <c r="U13" s="42"/>
      <c r="V13" s="42"/>
      <c r="W13" s="42"/>
      <c r="X13" s="42"/>
      <c r="Y13" s="42"/>
      <c r="Z13" s="42"/>
      <c r="AA13" s="42"/>
      <c r="AB13" s="42"/>
      <c r="AC13" s="42"/>
      <c r="BD13" s="40"/>
      <c r="BP13" s="40"/>
      <c r="BQ13" s="40"/>
      <c r="BR13" s="40"/>
      <c r="BS13" s="40"/>
      <c r="BT13" s="40"/>
      <c r="BU13" s="40"/>
      <c r="BV13" s="40"/>
      <c r="BW13" s="40"/>
      <c r="BX13" s="40"/>
      <c r="BY13" s="40"/>
      <c r="BZ13" s="40"/>
      <c r="CA13" s="40"/>
      <c r="CB13" s="40"/>
      <c r="CC13" s="40"/>
      <c r="CD13" s="40"/>
      <c r="CE13" s="40"/>
      <c r="CF13" s="40"/>
      <c r="CG13" s="40"/>
      <c r="CH13" s="40"/>
      <c r="CI13" s="40"/>
    </row>
    <row r="14" spans="2:87" x14ac:dyDescent="0.25">
      <c r="B14" s="42"/>
      <c r="C14" s="42"/>
      <c r="D14" s="42"/>
      <c r="E14" s="42"/>
      <c r="F14" s="42"/>
      <c r="G14" s="42"/>
      <c r="H14" s="42"/>
      <c r="I14" s="42"/>
      <c r="J14" s="42"/>
      <c r="K14" s="42"/>
      <c r="L14" s="42"/>
      <c r="M14" s="42"/>
      <c r="N14" s="42"/>
      <c r="O14" s="42"/>
      <c r="P14" s="42"/>
      <c r="Q14" s="42"/>
      <c r="R14" s="42"/>
      <c r="S14" s="42"/>
      <c r="T14" s="42"/>
      <c r="U14" s="42"/>
      <c r="V14" s="42"/>
      <c r="W14" s="42"/>
      <c r="X14" s="42"/>
      <c r="Y14" s="42"/>
      <c r="Z14" s="42"/>
      <c r="AA14" s="42"/>
      <c r="AB14" s="42"/>
      <c r="AC14" s="42"/>
      <c r="BD14" s="40"/>
      <c r="BG14" s="40" t="s">
        <v>122</v>
      </c>
      <c r="BP14" s="40"/>
      <c r="BQ14" s="40"/>
      <c r="BR14" s="40"/>
      <c r="BS14" s="40"/>
      <c r="BT14" s="40"/>
      <c r="BU14" s="40"/>
      <c r="BV14" s="40"/>
      <c r="BW14" s="40"/>
      <c r="BX14" s="40"/>
      <c r="BY14" s="40"/>
      <c r="BZ14" s="40"/>
      <c r="CA14" s="40"/>
      <c r="CB14" s="40"/>
      <c r="CC14" s="40"/>
      <c r="CD14" s="40"/>
      <c r="CE14" s="40"/>
      <c r="CF14" s="40"/>
      <c r="CG14" s="40"/>
      <c r="CH14" s="40"/>
      <c r="CI14" s="40"/>
    </row>
    <row r="15" spans="2:87" x14ac:dyDescent="0.25">
      <c r="B15" s="42"/>
      <c r="C15" s="42"/>
      <c r="D15" s="42"/>
      <c r="E15" s="42"/>
      <c r="F15" s="42"/>
      <c r="G15" s="42"/>
      <c r="H15" s="42"/>
      <c r="I15" s="42"/>
      <c r="J15" s="42"/>
      <c r="K15" s="42"/>
      <c r="L15" s="42"/>
      <c r="M15" s="42"/>
      <c r="N15" s="42"/>
      <c r="O15" s="42"/>
      <c r="P15" s="42"/>
      <c r="Q15" s="42"/>
      <c r="R15" s="42"/>
      <c r="S15" s="42"/>
      <c r="T15" s="42"/>
      <c r="U15" s="42"/>
      <c r="V15" s="42"/>
      <c r="W15" s="42"/>
      <c r="X15" s="42"/>
      <c r="Y15" s="42"/>
      <c r="Z15" s="42"/>
      <c r="AA15" s="42"/>
      <c r="AB15" s="42"/>
      <c r="AC15" s="42"/>
      <c r="BD15" s="40"/>
      <c r="BG15" s="40" t="s">
        <v>38</v>
      </c>
      <c r="BP15" s="40"/>
      <c r="BQ15" s="40"/>
      <c r="BR15" s="40"/>
      <c r="BS15" s="40"/>
      <c r="BT15" s="40"/>
      <c r="BU15" s="40"/>
      <c r="BV15" s="40"/>
      <c r="BW15" s="40"/>
      <c r="BX15" s="40"/>
      <c r="BY15" s="40"/>
      <c r="BZ15" s="40"/>
      <c r="CA15" s="40"/>
      <c r="CB15" s="40"/>
      <c r="CC15" s="40"/>
      <c r="CD15" s="40"/>
      <c r="CE15" s="40"/>
      <c r="CF15" s="40"/>
      <c r="CG15" s="40"/>
      <c r="CH15" s="40"/>
      <c r="CI15" s="40"/>
    </row>
    <row r="16" spans="2:87" x14ac:dyDescent="0.25">
      <c r="B16" s="42"/>
      <c r="C16" s="42"/>
      <c r="D16" s="42"/>
      <c r="E16" s="42"/>
      <c r="F16" s="42"/>
      <c r="G16" s="42"/>
      <c r="H16" s="42"/>
      <c r="I16" s="42"/>
      <c r="J16" s="42"/>
      <c r="K16" s="42"/>
      <c r="L16" s="42"/>
      <c r="M16" s="42"/>
      <c r="N16" s="42"/>
      <c r="O16" s="42"/>
      <c r="P16" s="42"/>
      <c r="Q16" s="42"/>
      <c r="R16" s="42"/>
      <c r="S16" s="42"/>
      <c r="T16" s="42"/>
      <c r="U16" s="42"/>
      <c r="V16" s="42"/>
      <c r="W16" s="42"/>
      <c r="X16" s="42"/>
      <c r="Y16" s="42"/>
      <c r="Z16" s="42"/>
      <c r="AA16" s="42"/>
      <c r="AB16" s="42"/>
      <c r="AC16" s="42"/>
      <c r="BD16" s="40"/>
      <c r="BG16" s="48"/>
      <c r="BP16" s="40"/>
      <c r="BQ16" s="40"/>
      <c r="BR16" s="40"/>
      <c r="BS16" s="40"/>
      <c r="BT16" s="40"/>
      <c r="BU16" s="40"/>
      <c r="BV16" s="40"/>
      <c r="BW16" s="40"/>
      <c r="BX16" s="40"/>
      <c r="BY16" s="40"/>
      <c r="BZ16" s="40"/>
      <c r="CA16" s="40"/>
      <c r="CB16" s="40"/>
      <c r="CC16" s="40"/>
      <c r="CD16" s="40"/>
      <c r="CE16" s="40"/>
      <c r="CF16" s="40"/>
      <c r="CG16" s="40"/>
      <c r="CH16" s="40"/>
      <c r="CI16" s="40"/>
    </row>
    <row r="17" spans="2:87" x14ac:dyDescent="0.25">
      <c r="B17" s="42"/>
      <c r="C17" s="42"/>
      <c r="D17" s="42"/>
      <c r="E17" s="42"/>
      <c r="F17" s="42"/>
      <c r="G17" s="42"/>
      <c r="H17" s="42"/>
      <c r="I17" s="42"/>
      <c r="J17" s="42"/>
      <c r="K17" s="42"/>
      <c r="L17" s="42"/>
      <c r="M17" s="42"/>
      <c r="N17" s="42"/>
      <c r="O17" s="42"/>
      <c r="P17" s="42"/>
      <c r="Q17" s="42"/>
      <c r="R17" s="42"/>
      <c r="S17" s="42"/>
      <c r="T17" s="42"/>
      <c r="U17" s="42"/>
      <c r="V17" s="42"/>
      <c r="W17" s="42"/>
      <c r="X17" s="42"/>
      <c r="Y17" s="42"/>
      <c r="Z17" s="42"/>
      <c r="AA17" s="42"/>
      <c r="AB17" s="42"/>
      <c r="AC17" s="42"/>
      <c r="BD17" s="40"/>
      <c r="BG17" s="49"/>
      <c r="BP17" s="40"/>
      <c r="BQ17" s="40"/>
      <c r="BR17" s="40"/>
      <c r="BS17" s="40"/>
      <c r="BT17" s="40"/>
      <c r="BU17" s="40"/>
      <c r="BV17" s="40"/>
      <c r="BW17" s="40"/>
      <c r="BX17" s="40"/>
      <c r="BY17" s="40"/>
      <c r="BZ17" s="40"/>
      <c r="CA17" s="40"/>
      <c r="CB17" s="40"/>
      <c r="CC17" s="40"/>
      <c r="CD17" s="40"/>
      <c r="CE17" s="40"/>
      <c r="CF17" s="40"/>
      <c r="CG17" s="40"/>
      <c r="CH17" s="40"/>
      <c r="CI17" s="40"/>
    </row>
    <row r="18" spans="2:87" x14ac:dyDescent="0.25">
      <c r="B18" s="42"/>
      <c r="C18" s="42"/>
      <c r="D18" s="42"/>
      <c r="E18" s="42"/>
      <c r="F18" s="42"/>
      <c r="G18" s="42"/>
      <c r="H18" s="42"/>
      <c r="I18" s="42"/>
      <c r="J18" s="42"/>
      <c r="K18" s="42"/>
      <c r="L18" s="42"/>
      <c r="M18" s="42"/>
      <c r="N18" s="42"/>
      <c r="O18" s="42"/>
      <c r="P18" s="42"/>
      <c r="Q18" s="42"/>
      <c r="R18" s="42"/>
      <c r="S18" s="42"/>
      <c r="T18" s="42"/>
      <c r="U18" s="42"/>
      <c r="V18" s="42"/>
      <c r="W18" s="42"/>
      <c r="X18" s="42"/>
      <c r="Y18" s="42"/>
      <c r="Z18" s="42"/>
      <c r="AA18" s="42"/>
      <c r="AB18" s="42"/>
      <c r="AC18" s="42"/>
      <c r="BD18" s="40"/>
      <c r="BP18" s="40"/>
      <c r="BQ18" s="40"/>
      <c r="BR18" s="40"/>
      <c r="BS18" s="40"/>
      <c r="BT18" s="40"/>
      <c r="BU18" s="40"/>
      <c r="BV18" s="40"/>
      <c r="BW18" s="40"/>
      <c r="BX18" s="40"/>
      <c r="BY18" s="40"/>
      <c r="BZ18" s="40"/>
      <c r="CA18" s="40"/>
      <c r="CB18" s="40"/>
      <c r="CC18" s="40"/>
      <c r="CD18" s="40"/>
      <c r="CE18" s="40"/>
      <c r="CF18" s="40"/>
      <c r="CG18" s="40"/>
      <c r="CH18" s="40"/>
      <c r="CI18" s="40"/>
    </row>
    <row r="19" spans="2:87" x14ac:dyDescent="0.25">
      <c r="B19" s="42"/>
      <c r="C19" s="42"/>
      <c r="D19" s="42"/>
      <c r="E19" s="42"/>
      <c r="F19" s="42"/>
      <c r="G19" s="42"/>
      <c r="H19" s="42"/>
      <c r="I19" s="42"/>
      <c r="J19" s="42"/>
      <c r="K19" s="42"/>
      <c r="L19" s="42"/>
      <c r="M19" s="42"/>
      <c r="N19" s="42"/>
      <c r="O19" s="42"/>
      <c r="P19" s="42"/>
      <c r="Q19" s="42"/>
      <c r="R19" s="42"/>
      <c r="S19" s="42"/>
      <c r="T19" s="42"/>
      <c r="U19" s="42"/>
      <c r="V19" s="42"/>
      <c r="W19" s="42"/>
      <c r="X19" s="42"/>
      <c r="Y19" s="42"/>
      <c r="Z19" s="42"/>
      <c r="AA19" s="42"/>
      <c r="AB19" s="42"/>
      <c r="AC19" s="42"/>
      <c r="BD19" s="40"/>
      <c r="BP19" s="40"/>
      <c r="BQ19" s="40"/>
      <c r="BR19" s="40"/>
      <c r="BS19" s="40"/>
      <c r="BT19" s="40"/>
      <c r="BU19" s="40"/>
      <c r="BV19" s="40"/>
      <c r="BW19" s="40"/>
      <c r="BX19" s="40"/>
      <c r="BY19" s="40"/>
      <c r="BZ19" s="40"/>
      <c r="CA19" s="40"/>
      <c r="CB19" s="40"/>
      <c r="CC19" s="40"/>
      <c r="CD19" s="40"/>
      <c r="CE19" s="40"/>
      <c r="CF19" s="40"/>
      <c r="CG19" s="40"/>
      <c r="CH19" s="40"/>
      <c r="CI19" s="40"/>
    </row>
    <row r="20" spans="2:87" x14ac:dyDescent="0.25">
      <c r="B20" s="42"/>
      <c r="C20" s="42"/>
      <c r="D20" s="42"/>
      <c r="E20" s="42"/>
      <c r="F20" s="42"/>
      <c r="G20" s="42"/>
      <c r="H20" s="42"/>
      <c r="I20" s="42"/>
      <c r="J20" s="42"/>
      <c r="K20" s="42"/>
      <c r="L20" s="42"/>
      <c r="M20" s="42"/>
      <c r="N20" s="42"/>
      <c r="O20" s="42"/>
      <c r="P20" s="42"/>
      <c r="Q20" s="42"/>
      <c r="R20" s="42"/>
      <c r="S20" s="42"/>
      <c r="T20" s="42"/>
      <c r="U20" s="42"/>
      <c r="V20" s="42"/>
      <c r="W20" s="42"/>
      <c r="X20" s="42"/>
      <c r="Y20" s="42"/>
      <c r="Z20" s="42"/>
      <c r="AA20" s="42"/>
      <c r="AB20" s="42"/>
      <c r="AC20" s="42"/>
      <c r="BD20" s="40"/>
      <c r="BP20" s="40"/>
      <c r="BQ20" s="40"/>
      <c r="BR20" s="40"/>
      <c r="BS20" s="40"/>
      <c r="BT20" s="40"/>
      <c r="BU20" s="40"/>
      <c r="BV20" s="40"/>
      <c r="BW20" s="40"/>
      <c r="BX20" s="40"/>
      <c r="BY20" s="40"/>
      <c r="BZ20" s="40"/>
      <c r="CA20" s="40"/>
      <c r="CB20" s="40"/>
      <c r="CC20" s="40"/>
      <c r="CD20" s="40"/>
      <c r="CE20" s="40"/>
      <c r="CF20" s="40"/>
      <c r="CG20" s="40"/>
      <c r="CH20" s="40"/>
      <c r="CI20" s="40"/>
    </row>
    <row r="21" spans="2:87" x14ac:dyDescent="0.25">
      <c r="B21" s="42"/>
      <c r="C21" s="42"/>
      <c r="D21" s="42"/>
      <c r="E21" s="42"/>
      <c r="F21" s="42"/>
      <c r="G21" s="42"/>
      <c r="H21" s="42"/>
      <c r="I21" s="42"/>
      <c r="J21" s="42"/>
      <c r="K21" s="42"/>
      <c r="L21" s="42"/>
      <c r="M21" s="42"/>
      <c r="N21" s="42"/>
      <c r="O21" s="42"/>
      <c r="P21" s="42"/>
      <c r="Q21" s="42"/>
      <c r="R21" s="42"/>
      <c r="S21" s="42"/>
      <c r="T21" s="42"/>
      <c r="U21" s="42"/>
      <c r="V21" s="42"/>
      <c r="W21" s="42"/>
      <c r="X21" s="42"/>
      <c r="Y21" s="42"/>
      <c r="Z21" s="42"/>
      <c r="AA21" s="42"/>
      <c r="AB21" s="42"/>
      <c r="AC21" s="42"/>
      <c r="BD21" s="40"/>
      <c r="BP21" s="40"/>
      <c r="BQ21" s="40"/>
      <c r="BR21" s="40"/>
      <c r="BS21" s="40"/>
      <c r="BT21" s="40"/>
      <c r="BU21" s="40"/>
      <c r="BV21" s="40"/>
      <c r="BW21" s="40"/>
      <c r="BX21" s="40"/>
      <c r="BY21" s="40"/>
      <c r="BZ21" s="40"/>
      <c r="CA21" s="40"/>
      <c r="CB21" s="40"/>
      <c r="CC21" s="40"/>
      <c r="CD21" s="40"/>
      <c r="CE21" s="40"/>
      <c r="CF21" s="40"/>
      <c r="CG21" s="40"/>
      <c r="CH21" s="40"/>
      <c r="CI21" s="40"/>
    </row>
    <row r="22" spans="2:87" x14ac:dyDescent="0.25">
      <c r="B22" s="42"/>
      <c r="C22" s="42"/>
      <c r="D22" s="42"/>
      <c r="E22" s="42"/>
      <c r="F22" s="42"/>
      <c r="G22" s="42"/>
      <c r="H22" s="42"/>
      <c r="I22" s="42"/>
      <c r="J22" s="42"/>
      <c r="K22" s="42"/>
      <c r="L22" s="42"/>
      <c r="M22" s="42"/>
      <c r="N22" s="42"/>
      <c r="O22" s="42"/>
      <c r="P22" s="42"/>
      <c r="Q22" s="42"/>
      <c r="R22" s="42"/>
      <c r="S22" s="42"/>
      <c r="T22" s="42"/>
      <c r="U22" s="42"/>
      <c r="V22" s="42"/>
      <c r="W22" s="42"/>
      <c r="X22" s="42"/>
      <c r="Y22" s="42"/>
      <c r="Z22" s="42"/>
      <c r="AA22" s="42"/>
      <c r="AB22" s="42"/>
      <c r="AC22" s="42"/>
      <c r="BD22" s="40"/>
      <c r="BP22" s="40"/>
      <c r="BQ22" s="40"/>
      <c r="BR22" s="40"/>
      <c r="BS22" s="40"/>
      <c r="BT22" s="40"/>
      <c r="BU22" s="40"/>
      <c r="BV22" s="40"/>
      <c r="BW22" s="40"/>
      <c r="BX22" s="40"/>
      <c r="BY22" s="40"/>
      <c r="BZ22" s="40"/>
      <c r="CA22" s="40"/>
      <c r="CB22" s="40"/>
      <c r="CC22" s="40"/>
      <c r="CD22" s="40"/>
      <c r="CE22" s="40"/>
      <c r="CF22" s="40"/>
      <c r="CG22" s="40"/>
      <c r="CH22" s="40"/>
      <c r="CI22" s="40"/>
    </row>
    <row r="23" spans="2:87" x14ac:dyDescent="0.25">
      <c r="B23" s="42"/>
      <c r="C23" s="42"/>
      <c r="D23" s="42"/>
      <c r="E23" s="42"/>
      <c r="F23" s="42"/>
      <c r="G23" s="42"/>
      <c r="H23" s="42"/>
      <c r="I23" s="42"/>
      <c r="J23" s="42"/>
      <c r="K23" s="42"/>
      <c r="L23" s="42"/>
      <c r="M23" s="42"/>
      <c r="N23" s="42"/>
      <c r="O23" s="42"/>
      <c r="P23" s="42"/>
      <c r="Q23" s="42"/>
      <c r="R23" s="42"/>
      <c r="S23" s="42"/>
      <c r="T23" s="42"/>
      <c r="U23" s="42"/>
      <c r="V23" s="42"/>
      <c r="W23" s="42"/>
      <c r="X23" s="42"/>
      <c r="Y23" s="42"/>
      <c r="Z23" s="42"/>
      <c r="AA23" s="42"/>
      <c r="AB23" s="42"/>
      <c r="AC23" s="42"/>
      <c r="BD23" s="40"/>
      <c r="BP23" s="40"/>
      <c r="BQ23" s="40"/>
      <c r="BR23" s="40"/>
      <c r="BS23" s="40"/>
      <c r="BT23" s="40"/>
      <c r="BU23" s="40"/>
      <c r="BV23" s="40"/>
      <c r="BW23" s="40"/>
      <c r="BX23" s="40"/>
      <c r="BY23" s="40"/>
      <c r="BZ23" s="40"/>
      <c r="CA23" s="40"/>
      <c r="CB23" s="40"/>
      <c r="CC23" s="40"/>
      <c r="CD23" s="40"/>
      <c r="CE23" s="40"/>
      <c r="CF23" s="40"/>
      <c r="CG23" s="40"/>
      <c r="CH23" s="40"/>
      <c r="CI23" s="40"/>
    </row>
    <row r="24" spans="2:87" ht="4.5" customHeight="1" x14ac:dyDescent="0.25">
      <c r="B24" s="42"/>
      <c r="C24" s="42"/>
      <c r="D24" s="42"/>
      <c r="E24" s="42"/>
      <c r="F24" s="42"/>
      <c r="G24" s="42"/>
      <c r="H24" s="42"/>
      <c r="I24" s="42"/>
      <c r="J24" s="42"/>
      <c r="K24" s="42"/>
      <c r="L24" s="42"/>
      <c r="M24" s="42"/>
      <c r="N24" s="42"/>
      <c r="O24" s="42"/>
      <c r="P24" s="42"/>
      <c r="Q24" s="42"/>
      <c r="R24" s="42"/>
      <c r="S24" s="42"/>
      <c r="T24" s="42"/>
      <c r="U24" s="42"/>
      <c r="V24" s="42"/>
      <c r="W24" s="42"/>
      <c r="X24" s="42"/>
      <c r="Y24" s="42"/>
      <c r="Z24" s="42"/>
      <c r="AA24" s="42"/>
      <c r="AB24" s="42"/>
      <c r="AC24" s="42"/>
      <c r="BD24" s="40"/>
      <c r="BP24" s="40"/>
      <c r="BQ24" s="40"/>
      <c r="BR24" s="40"/>
      <c r="BS24" s="40"/>
      <c r="BT24" s="40"/>
      <c r="BU24" s="40"/>
      <c r="BV24" s="40"/>
      <c r="BW24" s="40"/>
      <c r="BX24" s="40"/>
      <c r="BY24" s="40"/>
      <c r="BZ24" s="40"/>
      <c r="CA24" s="40"/>
      <c r="CB24" s="40"/>
      <c r="CC24" s="40"/>
      <c r="CD24" s="40"/>
      <c r="CE24" s="40"/>
      <c r="CF24" s="40"/>
      <c r="CG24" s="40"/>
      <c r="CH24" s="40"/>
      <c r="CI24" s="40"/>
    </row>
    <row r="25" spans="2:87" x14ac:dyDescent="0.25">
      <c r="B25" s="42"/>
      <c r="C25" s="42"/>
      <c r="D25" s="42"/>
      <c r="E25" s="42"/>
      <c r="F25" s="42"/>
      <c r="G25" s="42"/>
      <c r="H25" s="42"/>
      <c r="I25" s="42"/>
      <c r="J25" s="42"/>
      <c r="K25" s="42"/>
      <c r="L25" s="42"/>
      <c r="M25" s="42"/>
      <c r="N25" s="42"/>
      <c r="O25" s="42"/>
      <c r="P25" s="42"/>
      <c r="Q25" s="42"/>
      <c r="R25" s="42"/>
      <c r="S25" s="42"/>
      <c r="T25" s="42"/>
      <c r="U25" s="42"/>
      <c r="V25" s="42"/>
      <c r="W25" s="42"/>
      <c r="X25" s="42"/>
      <c r="Y25" s="42"/>
      <c r="Z25" s="42"/>
      <c r="AA25" s="42"/>
      <c r="AB25" s="42"/>
      <c r="AC25" s="42"/>
      <c r="BD25" s="40"/>
      <c r="BP25" s="40"/>
      <c r="BQ25" s="40"/>
      <c r="BR25" s="40"/>
      <c r="BS25" s="40"/>
      <c r="BT25" s="40"/>
      <c r="BU25" s="40"/>
      <c r="BV25" s="40"/>
      <c r="BW25" s="40"/>
      <c r="BX25" s="40"/>
      <c r="BY25" s="40"/>
      <c r="BZ25" s="40"/>
      <c r="CA25" s="40"/>
      <c r="CB25" s="40"/>
      <c r="CC25" s="40"/>
      <c r="CD25" s="40"/>
      <c r="CE25" s="40"/>
      <c r="CF25" s="40"/>
      <c r="CG25" s="40"/>
      <c r="CH25" s="40"/>
      <c r="CI25" s="40"/>
    </row>
    <row r="26" spans="2:87" x14ac:dyDescent="0.25">
      <c r="B26" s="42"/>
      <c r="C26" s="42"/>
      <c r="D26" s="42"/>
      <c r="E26" s="42"/>
      <c r="F26" s="42"/>
      <c r="G26" s="42"/>
      <c r="H26" s="42"/>
      <c r="I26" s="42"/>
      <c r="J26" s="42"/>
      <c r="K26" s="42"/>
      <c r="L26" s="42"/>
      <c r="M26" s="42"/>
      <c r="N26" s="42"/>
      <c r="O26" s="42"/>
      <c r="P26" s="42"/>
      <c r="Q26" s="42"/>
      <c r="R26" s="42"/>
      <c r="S26" s="42"/>
      <c r="T26" s="42"/>
      <c r="U26" s="42"/>
      <c r="V26" s="42"/>
      <c r="W26" s="42"/>
      <c r="X26" s="42"/>
      <c r="Y26" s="42"/>
      <c r="Z26" s="42"/>
      <c r="AA26" s="42"/>
      <c r="AB26" s="42"/>
      <c r="AC26" s="42"/>
      <c r="BD26" s="40"/>
      <c r="BP26" s="40"/>
      <c r="BQ26" s="40"/>
      <c r="BR26" s="40"/>
      <c r="BS26" s="40"/>
      <c r="BT26" s="40"/>
      <c r="BU26" s="40"/>
      <c r="BV26" s="40"/>
      <c r="BW26" s="40"/>
      <c r="BX26" s="40"/>
      <c r="BY26" s="40"/>
      <c r="BZ26" s="40"/>
      <c r="CA26" s="40"/>
      <c r="CB26" s="40"/>
      <c r="CC26" s="40"/>
      <c r="CD26" s="40"/>
      <c r="CE26" s="40"/>
      <c r="CF26" s="40"/>
      <c r="CG26" s="40"/>
      <c r="CH26" s="40"/>
      <c r="CI26" s="40"/>
    </row>
    <row r="27" spans="2:87" ht="9" customHeight="1" x14ac:dyDescent="0.25">
      <c r="B27" s="42"/>
      <c r="C27" s="42"/>
      <c r="D27" s="42"/>
      <c r="E27" s="42"/>
      <c r="F27" s="42"/>
      <c r="G27" s="42"/>
      <c r="H27" s="42"/>
      <c r="I27" s="42"/>
      <c r="J27" s="42"/>
      <c r="K27" s="42"/>
      <c r="L27" s="42"/>
      <c r="M27" s="42"/>
      <c r="N27" s="42"/>
      <c r="O27" s="42"/>
      <c r="P27" s="42"/>
      <c r="Q27" s="42"/>
      <c r="R27" s="42"/>
      <c r="S27" s="42"/>
      <c r="T27" s="42"/>
      <c r="U27" s="42"/>
      <c r="V27" s="42"/>
      <c r="W27" s="42"/>
      <c r="X27" s="42"/>
      <c r="Y27" s="42"/>
      <c r="Z27" s="42"/>
      <c r="AA27" s="42"/>
      <c r="AB27" s="42"/>
      <c r="AC27" s="42"/>
      <c r="BD27" s="40"/>
      <c r="BP27" s="40"/>
      <c r="BQ27" s="40"/>
      <c r="BR27" s="40"/>
      <c r="BS27" s="40"/>
      <c r="BT27" s="40"/>
      <c r="BU27" s="40"/>
      <c r="BV27" s="40"/>
      <c r="BW27" s="40"/>
      <c r="BX27" s="40"/>
      <c r="BY27" s="40"/>
      <c r="BZ27" s="40"/>
      <c r="CA27" s="40"/>
      <c r="CB27" s="40"/>
      <c r="CC27" s="40"/>
      <c r="CD27" s="40"/>
      <c r="CE27" s="40"/>
      <c r="CF27" s="40"/>
      <c r="CG27" s="40"/>
      <c r="CH27" s="40"/>
      <c r="CI27" s="40"/>
    </row>
    <row r="28" spans="2:87" ht="3.75" customHeight="1" x14ac:dyDescent="0.25">
      <c r="B28" s="42"/>
      <c r="C28" s="42"/>
      <c r="D28" s="42"/>
      <c r="E28" s="42"/>
      <c r="F28" s="42"/>
      <c r="G28" s="42"/>
      <c r="H28" s="42"/>
      <c r="I28" s="42"/>
      <c r="J28" s="42"/>
      <c r="K28" s="42"/>
      <c r="L28" s="42"/>
      <c r="M28" s="42"/>
      <c r="N28" s="42"/>
      <c r="O28" s="42"/>
      <c r="P28" s="42"/>
      <c r="Q28" s="42"/>
      <c r="R28" s="42"/>
      <c r="S28" s="42"/>
      <c r="T28" s="42"/>
      <c r="U28" s="42"/>
      <c r="V28" s="42"/>
      <c r="W28" s="42"/>
      <c r="X28" s="42"/>
      <c r="Y28" s="42"/>
      <c r="Z28" s="42"/>
      <c r="AA28" s="42"/>
      <c r="AB28" s="42"/>
      <c r="AC28" s="42"/>
      <c r="BD28" s="40"/>
      <c r="BP28" s="40"/>
      <c r="BQ28" s="40"/>
      <c r="BR28" s="40"/>
      <c r="BS28" s="40"/>
      <c r="BT28" s="40"/>
      <c r="BU28" s="40"/>
      <c r="BV28" s="40"/>
      <c r="BW28" s="40"/>
      <c r="BX28" s="40"/>
      <c r="BY28" s="40"/>
      <c r="BZ28" s="40"/>
      <c r="CA28" s="40"/>
      <c r="CB28" s="40"/>
      <c r="CC28" s="40"/>
      <c r="CD28" s="40"/>
      <c r="CE28" s="40"/>
      <c r="CF28" s="40"/>
      <c r="CG28" s="40"/>
      <c r="CH28" s="40"/>
      <c r="CI28" s="40"/>
    </row>
    <row r="29" spans="2:87" x14ac:dyDescent="0.25">
      <c r="B29" s="50"/>
      <c r="C29" s="50"/>
      <c r="D29" s="50"/>
      <c r="E29" s="50"/>
      <c r="F29" s="50"/>
      <c r="G29" s="50"/>
      <c r="H29" s="50"/>
      <c r="I29" s="42"/>
      <c r="J29" s="42"/>
      <c r="K29" s="42"/>
      <c r="L29" s="42"/>
      <c r="M29" s="42"/>
      <c r="N29" s="42"/>
      <c r="O29" s="42"/>
      <c r="P29" s="42"/>
      <c r="Q29" s="42"/>
      <c r="R29" s="42"/>
      <c r="S29" s="42"/>
      <c r="T29" s="42"/>
      <c r="U29" s="42"/>
      <c r="V29" s="42"/>
      <c r="W29" s="42"/>
      <c r="X29" s="42"/>
      <c r="Y29" s="42"/>
      <c r="Z29" s="42"/>
      <c r="AA29" s="42"/>
      <c r="AB29" s="42"/>
      <c r="AC29" s="42"/>
      <c r="BD29" s="40"/>
      <c r="BG29" s="40" t="str">
        <f>VLOOKUP(BG4, RefCauseofDeath, 3, FALSE)</f>
        <v>All unintentional injury hospitalisations, all age groups</v>
      </c>
      <c r="BP29" s="40"/>
      <c r="BQ29" s="40"/>
      <c r="BR29" s="40"/>
      <c r="BS29" s="40"/>
      <c r="BT29" s="40"/>
      <c r="BU29" s="40"/>
      <c r="BV29" s="40"/>
      <c r="BW29" s="40"/>
      <c r="BX29" s="40"/>
      <c r="BY29" s="40"/>
      <c r="BZ29" s="40"/>
      <c r="CA29" s="40"/>
      <c r="CB29" s="40"/>
      <c r="CC29" s="40"/>
      <c r="CD29" s="40"/>
      <c r="CE29" s="40"/>
      <c r="CF29" s="40"/>
      <c r="CG29" s="40"/>
      <c r="CH29" s="40"/>
      <c r="CI29" s="40"/>
    </row>
    <row r="30" spans="2:87" ht="11.25" customHeight="1" x14ac:dyDescent="0.25">
      <c r="B30" s="50"/>
      <c r="C30" s="50"/>
      <c r="D30" s="50"/>
      <c r="E30" s="50"/>
      <c r="F30" s="50"/>
      <c r="G30" s="50"/>
      <c r="H30" s="50"/>
      <c r="I30" s="42"/>
      <c r="J30" s="42"/>
      <c r="K30" s="42"/>
      <c r="L30" s="42"/>
      <c r="M30" s="42"/>
      <c r="N30" s="42"/>
      <c r="O30" s="42"/>
      <c r="P30" s="42"/>
      <c r="Q30" s="42"/>
      <c r="R30" s="42"/>
      <c r="S30" s="42"/>
      <c r="T30" s="42"/>
      <c r="U30" s="42"/>
      <c r="V30" s="42"/>
      <c r="W30" s="42"/>
      <c r="X30" s="42"/>
      <c r="Y30" s="42"/>
      <c r="Z30" s="42"/>
      <c r="AA30" s="42"/>
      <c r="AB30" s="42"/>
      <c r="AC30" s="42"/>
      <c r="BD30" s="40"/>
      <c r="BP30" s="40"/>
      <c r="BQ30" s="40"/>
      <c r="BR30" s="40"/>
      <c r="BS30" s="40"/>
      <c r="BT30" s="40"/>
      <c r="BU30" s="40"/>
      <c r="BV30" s="40"/>
      <c r="BW30" s="40"/>
      <c r="BX30" s="40"/>
      <c r="BY30" s="40"/>
      <c r="BZ30" s="40"/>
      <c r="CA30" s="40"/>
      <c r="CB30" s="40"/>
      <c r="CC30" s="40"/>
      <c r="CD30" s="40"/>
      <c r="CE30" s="40"/>
      <c r="CF30" s="40"/>
      <c r="CG30" s="40"/>
      <c r="CH30" s="40"/>
      <c r="CI30" s="40"/>
    </row>
    <row r="31" spans="2:87" s="51" customFormat="1" x14ac:dyDescent="0.25">
      <c r="B31" s="50"/>
      <c r="C31" s="50"/>
      <c r="D31" s="50"/>
      <c r="E31" s="50"/>
      <c r="F31" s="50"/>
      <c r="G31" s="50"/>
      <c r="H31" s="50"/>
      <c r="I31" s="43"/>
      <c r="J31" s="43"/>
      <c r="K31" s="43"/>
      <c r="L31" s="43"/>
      <c r="M31" s="43"/>
      <c r="N31" s="43"/>
      <c r="O31" s="43"/>
      <c r="P31" s="43"/>
      <c r="Q31" s="43"/>
      <c r="R31" s="43"/>
      <c r="S31" s="43"/>
      <c r="T31" s="43"/>
      <c r="U31" s="43"/>
      <c r="V31" s="43"/>
      <c r="W31" s="43"/>
      <c r="X31" s="43"/>
      <c r="Y31" s="43"/>
      <c r="Z31" s="43"/>
      <c r="AA31" s="43"/>
      <c r="AB31" s="43"/>
      <c r="AC31" s="43"/>
      <c r="AE31" s="52"/>
      <c r="AF31" s="52"/>
      <c r="AG31" s="52"/>
      <c r="AH31" s="52"/>
      <c r="AI31" s="52"/>
      <c r="AJ31" s="52"/>
      <c r="AK31" s="52"/>
      <c r="AL31" s="52"/>
      <c r="AM31" s="52"/>
      <c r="AN31" s="52"/>
      <c r="AO31" s="52"/>
      <c r="AP31" s="52"/>
      <c r="AQ31" s="52"/>
      <c r="AR31" s="52"/>
      <c r="AS31" s="52"/>
      <c r="AT31" s="52"/>
      <c r="AU31" s="52"/>
      <c r="AV31" s="52"/>
      <c r="AW31" s="52"/>
      <c r="AX31" s="52"/>
      <c r="AY31" s="52"/>
      <c r="AZ31" s="52"/>
      <c r="BA31" s="52"/>
      <c r="BB31" s="52"/>
      <c r="BC31" s="52"/>
      <c r="BD31" s="47"/>
      <c r="BE31" s="47"/>
      <c r="BF31" s="47"/>
      <c r="BG31" s="47" t="s">
        <v>43</v>
      </c>
      <c r="BH31" s="47"/>
      <c r="BI31" s="47"/>
      <c r="BJ31" s="47"/>
      <c r="BK31" s="47"/>
      <c r="BL31" s="47"/>
      <c r="BM31" s="47"/>
      <c r="BN31" s="47"/>
      <c r="BO31" s="47"/>
      <c r="BP31" s="47"/>
      <c r="BQ31" s="47"/>
      <c r="BR31" s="47"/>
      <c r="BS31" s="47"/>
      <c r="BT31" s="47" t="s">
        <v>44</v>
      </c>
      <c r="BU31" s="47"/>
      <c r="BV31" s="47"/>
      <c r="BW31" s="47"/>
      <c r="BX31" s="47"/>
      <c r="BY31" s="47"/>
      <c r="BZ31" s="47"/>
      <c r="CA31" s="47"/>
      <c r="CB31" s="47"/>
      <c r="CC31" s="47"/>
      <c r="CD31" s="47"/>
      <c r="CE31" s="47"/>
      <c r="CF31" s="47"/>
      <c r="CG31" s="47"/>
      <c r="CH31" s="47"/>
      <c r="CI31" s="47"/>
    </row>
    <row r="32" spans="2:87" ht="7.5" customHeight="1" x14ac:dyDescent="0.25">
      <c r="B32" s="50"/>
      <c r="C32" s="50"/>
      <c r="D32" s="50"/>
      <c r="E32" s="50"/>
      <c r="F32" s="50"/>
      <c r="G32" s="50"/>
      <c r="H32" s="50"/>
      <c r="I32" s="42"/>
      <c r="J32" s="42"/>
      <c r="K32" s="42"/>
      <c r="L32" s="42"/>
      <c r="M32" s="42"/>
      <c r="N32" s="42"/>
      <c r="O32" s="42"/>
      <c r="P32" s="42"/>
      <c r="Q32" s="42"/>
      <c r="R32" s="42"/>
      <c r="S32" s="42"/>
      <c r="T32" s="42"/>
      <c r="U32" s="42"/>
      <c r="V32" s="42"/>
      <c r="W32" s="42"/>
      <c r="X32" s="42"/>
      <c r="Y32" s="42"/>
      <c r="Z32" s="42"/>
      <c r="AA32" s="42"/>
      <c r="AB32" s="42"/>
      <c r="AC32" s="42"/>
      <c r="BD32" s="40"/>
      <c r="BI32" s="56" t="s">
        <v>11</v>
      </c>
      <c r="BJ32" s="56" t="s">
        <v>12</v>
      </c>
      <c r="BP32" s="40"/>
      <c r="BQ32" s="40"/>
      <c r="BR32" s="40"/>
      <c r="BS32" s="40"/>
      <c r="BT32" s="40"/>
      <c r="BU32" s="40"/>
      <c r="BV32" s="40"/>
      <c r="BW32" s="40"/>
      <c r="BX32" s="40"/>
      <c r="BY32" s="40"/>
      <c r="BZ32" s="40"/>
      <c r="CA32" s="40"/>
      <c r="CB32" s="40"/>
      <c r="CC32" s="40"/>
      <c r="CD32" s="40"/>
      <c r="CE32" s="40"/>
      <c r="CF32" s="40"/>
      <c r="CG32" s="40"/>
      <c r="CH32" s="40"/>
      <c r="CI32" s="40"/>
    </row>
    <row r="33" spans="2:87" s="54" customFormat="1" x14ac:dyDescent="0.25">
      <c r="B33" s="50"/>
      <c r="C33" s="58"/>
      <c r="D33" s="58"/>
      <c r="E33" s="58"/>
      <c r="F33" s="58"/>
      <c r="G33" s="58"/>
      <c r="H33" s="58"/>
      <c r="I33" s="50"/>
      <c r="J33" s="50"/>
      <c r="K33" s="50"/>
      <c r="L33" s="50"/>
      <c r="M33" s="50"/>
      <c r="N33" s="50"/>
      <c r="O33" s="50"/>
      <c r="P33" s="50"/>
      <c r="Q33" s="50"/>
      <c r="R33" s="58"/>
      <c r="S33" s="50"/>
      <c r="T33" s="50"/>
      <c r="U33" s="50"/>
      <c r="V33" s="50"/>
      <c r="W33" s="50"/>
      <c r="X33" s="50"/>
      <c r="Y33" s="50"/>
      <c r="Z33" s="50"/>
      <c r="AA33" s="50"/>
      <c r="AB33" s="50"/>
      <c r="AC33" s="50"/>
      <c r="AE33" s="55"/>
      <c r="AF33" s="55"/>
      <c r="AG33" s="55"/>
      <c r="AH33" s="55"/>
      <c r="AI33" s="55"/>
      <c r="AJ33" s="55"/>
      <c r="AK33" s="55"/>
      <c r="AL33" s="55"/>
      <c r="AM33" s="55"/>
      <c r="AN33" s="55"/>
      <c r="AO33" s="55"/>
      <c r="AP33" s="55"/>
      <c r="AQ33" s="55"/>
      <c r="AR33" s="55"/>
      <c r="AS33" s="55"/>
      <c r="AT33" s="55"/>
      <c r="AU33" s="55"/>
      <c r="AV33" s="55"/>
      <c r="AW33" s="55"/>
      <c r="AX33" s="55"/>
      <c r="AY33" s="55"/>
      <c r="AZ33" s="55"/>
      <c r="BA33" s="55"/>
      <c r="BB33" s="55"/>
      <c r="BC33" s="55"/>
      <c r="BD33" s="56"/>
      <c r="BE33" s="56"/>
      <c r="BF33" s="40" t="s">
        <v>5</v>
      </c>
      <c r="BG33" s="56">
        <v>1991</v>
      </c>
      <c r="BH33" s="56" t="s">
        <v>106</v>
      </c>
      <c r="BI33" s="56" t="str">
        <f t="shared" ref="BI33:BI56" si="0">IFERROR(VALUE(FIXED(VLOOKUP($BG33&amp;$BG$29&amp;$BG$12&amp;"Maori",ethnicdata,7,FALSE),1)),"N/A")</f>
        <v>N/A</v>
      </c>
      <c r="BJ33" s="56" t="str">
        <f t="shared" ref="BJ33:BJ56" si="1">IFERROR(VALUE(FIXED(VLOOKUP($BG33&amp;$BG$29&amp;$BG$12&amp;"nonMaori",ethnicdata,7,FALSE),1)),"N/A")</f>
        <v>N/A</v>
      </c>
      <c r="BK33" s="56">
        <f>MAX(BI33:BJ91)</f>
        <v>2175.9</v>
      </c>
      <c r="BL33" s="56"/>
      <c r="BM33" s="64"/>
      <c r="BN33" s="64"/>
      <c r="BO33" s="56"/>
      <c r="BP33" s="64"/>
      <c r="BQ33" s="64"/>
      <c r="BR33" s="56"/>
      <c r="BS33" s="40" t="s">
        <v>5</v>
      </c>
      <c r="BT33" s="56">
        <v>1991</v>
      </c>
      <c r="BU33" s="56" t="s">
        <v>106</v>
      </c>
      <c r="BV33" s="65" t="str">
        <f>IFERROR(VALUE(FIXED(VLOOKUP($BT33&amp;#REF!&amp;$BG$12&amp;"Maori",ethnicdata,10,FALSE),2)),"N/A")</f>
        <v>N/A</v>
      </c>
      <c r="BW33" s="56"/>
      <c r="BX33" s="66">
        <f>MAX(BV33:BV105)</f>
        <v>1.27</v>
      </c>
      <c r="BY33" s="56"/>
      <c r="BZ33" s="66"/>
      <c r="CA33" s="66"/>
      <c r="CB33" s="56"/>
      <c r="CC33" s="56"/>
      <c r="CD33" s="56"/>
      <c r="CE33" s="56"/>
      <c r="CF33" s="56"/>
      <c r="CG33" s="56"/>
      <c r="CH33" s="56"/>
      <c r="CI33" s="56"/>
    </row>
    <row r="34" spans="2:87" x14ac:dyDescent="0.25">
      <c r="B34" s="42"/>
      <c r="C34" s="42"/>
      <c r="D34" s="42"/>
      <c r="E34" s="42"/>
      <c r="F34" s="42"/>
      <c r="G34" s="42"/>
      <c r="H34" s="42"/>
      <c r="I34" s="42"/>
      <c r="J34" s="42"/>
      <c r="K34" s="42"/>
      <c r="L34" s="42"/>
      <c r="M34" s="42"/>
      <c r="N34" s="42"/>
      <c r="O34" s="42"/>
      <c r="P34" s="42"/>
      <c r="Q34" s="42"/>
      <c r="R34" s="42"/>
      <c r="S34" s="42"/>
      <c r="T34" s="42"/>
      <c r="U34" s="42"/>
      <c r="V34" s="42"/>
      <c r="W34" s="42"/>
      <c r="X34" s="42"/>
      <c r="Y34" s="42"/>
      <c r="Z34" s="42"/>
      <c r="AA34" s="42"/>
      <c r="AB34" s="42"/>
      <c r="AC34" s="42"/>
      <c r="BD34" s="40"/>
      <c r="BG34" s="56">
        <v>1992</v>
      </c>
      <c r="BH34" s="40" t="s">
        <v>107</v>
      </c>
      <c r="BI34" s="56" t="str">
        <f t="shared" si="0"/>
        <v>N/A</v>
      </c>
      <c r="BJ34" s="56" t="str">
        <f t="shared" si="1"/>
        <v>N/A</v>
      </c>
      <c r="BK34" s="56">
        <f>MIN(BI33:BJ91)</f>
        <v>978.1</v>
      </c>
      <c r="BM34" s="64"/>
      <c r="BN34" s="64"/>
      <c r="BP34" s="64"/>
      <c r="BQ34" s="64"/>
      <c r="BR34" s="40"/>
      <c r="BS34" s="40"/>
      <c r="BT34" s="56">
        <v>1992</v>
      </c>
      <c r="BU34" s="40" t="s">
        <v>107</v>
      </c>
      <c r="BV34" s="65" t="str">
        <f>IFERROR(VALUE(FIXED(VLOOKUP($BT34&amp;#REF!&amp;$BG$12&amp;"Maori",ethnicdata,10,FALSE),2)),"N/A")</f>
        <v>N/A</v>
      </c>
      <c r="BW34" s="56"/>
      <c r="BX34" s="66">
        <f>MIN(BV33:BV105)</f>
        <v>1.05</v>
      </c>
      <c r="BY34" s="40"/>
      <c r="BZ34" s="66"/>
      <c r="CA34" s="66"/>
      <c r="CB34" s="40"/>
      <c r="CC34" s="56"/>
      <c r="CD34" s="56"/>
      <c r="CE34" s="40"/>
      <c r="CF34" s="40"/>
      <c r="CG34" s="40"/>
      <c r="CH34" s="40"/>
      <c r="CI34" s="40"/>
    </row>
    <row r="35" spans="2:87" s="8" customFormat="1" ht="12.75" customHeight="1" x14ac:dyDescent="0.25">
      <c r="B35" s="81"/>
      <c r="C35" s="67"/>
      <c r="D35" s="105"/>
      <c r="E35" s="105"/>
      <c r="F35" s="105"/>
      <c r="G35" s="105"/>
      <c r="H35" s="105"/>
      <c r="I35" s="105"/>
      <c r="J35" s="105"/>
      <c r="K35" s="105"/>
      <c r="L35" s="105"/>
      <c r="M35" s="105"/>
      <c r="N35" s="105"/>
      <c r="O35" s="105"/>
      <c r="P35" s="81"/>
      <c r="Q35" s="81"/>
      <c r="R35" s="68"/>
      <c r="S35" s="106"/>
      <c r="T35" s="106"/>
      <c r="U35" s="106"/>
      <c r="V35" s="106"/>
      <c r="W35" s="106"/>
      <c r="X35" s="106"/>
      <c r="Y35" s="81"/>
      <c r="Z35" s="81"/>
      <c r="AA35" s="81"/>
      <c r="AB35" s="81"/>
      <c r="AC35" s="81"/>
      <c r="AE35" s="82"/>
      <c r="AF35" s="82"/>
      <c r="AG35" s="82"/>
      <c r="AH35" s="82"/>
      <c r="AI35" s="82"/>
      <c r="AJ35" s="82"/>
      <c r="AK35" s="82"/>
      <c r="AL35" s="82"/>
      <c r="AM35" s="82"/>
      <c r="AN35" s="82"/>
      <c r="AO35" s="82"/>
      <c r="AP35" s="82"/>
      <c r="AQ35" s="82"/>
      <c r="AR35" s="82"/>
      <c r="AS35" s="82"/>
      <c r="AT35" s="82"/>
      <c r="AU35" s="82"/>
      <c r="AV35" s="82"/>
      <c r="AW35" s="82"/>
      <c r="AX35" s="82"/>
      <c r="AY35" s="82"/>
      <c r="AZ35" s="82"/>
      <c r="BA35" s="82"/>
      <c r="BB35" s="82"/>
      <c r="BC35" s="82"/>
      <c r="BD35" s="63"/>
      <c r="BE35" s="63"/>
      <c r="BF35" s="63"/>
      <c r="BG35" s="63">
        <v>1993</v>
      </c>
      <c r="BH35" s="63" t="s">
        <v>108</v>
      </c>
      <c r="BI35" s="56" t="str">
        <f t="shared" si="0"/>
        <v>N/A</v>
      </c>
      <c r="BJ35" s="56" t="str">
        <f t="shared" si="1"/>
        <v>N/A</v>
      </c>
      <c r="BK35" s="56"/>
      <c r="BL35" s="63"/>
      <c r="BM35" s="64"/>
      <c r="BN35" s="64"/>
      <c r="BO35" s="63"/>
      <c r="BP35" s="64"/>
      <c r="BQ35" s="64"/>
      <c r="BR35" s="63"/>
      <c r="BS35" s="63"/>
      <c r="BT35" s="63">
        <v>1993</v>
      </c>
      <c r="BU35" s="63" t="s">
        <v>108</v>
      </c>
      <c r="BV35" s="65" t="str">
        <f>IFERROR(VALUE(FIXED(VLOOKUP($BT35&amp;#REF!&amp;$BG$12&amp;"Maori",ethnicdata,10,FALSE),2)),"N/A")</f>
        <v>N/A</v>
      </c>
      <c r="BW35" s="56"/>
      <c r="BX35" s="56"/>
      <c r="BY35" s="63"/>
      <c r="BZ35" s="66"/>
      <c r="CA35" s="66"/>
      <c r="CB35" s="63"/>
      <c r="CC35" s="56"/>
      <c r="CD35" s="56"/>
      <c r="CE35" s="63"/>
      <c r="CF35" s="63"/>
      <c r="CG35" s="63"/>
      <c r="CH35" s="63"/>
      <c r="CI35" s="63"/>
    </row>
    <row r="36" spans="2:87" ht="15.6" x14ac:dyDescent="0.3">
      <c r="B36" s="42"/>
      <c r="C36" s="83" t="str">
        <f>VLOOKUP(BG4, RefCauseofDeath, 3, FALSE)</f>
        <v>All unintentional injury hospitalisations, all age groups</v>
      </c>
      <c r="D36" s="69"/>
      <c r="E36" s="70"/>
      <c r="F36" s="70"/>
      <c r="G36" s="69"/>
      <c r="H36" s="70"/>
      <c r="I36" s="70"/>
      <c r="J36" s="69"/>
      <c r="K36" s="70"/>
      <c r="L36" s="70"/>
      <c r="M36" s="69"/>
      <c r="N36" s="70"/>
      <c r="O36" s="70"/>
      <c r="P36" s="42"/>
      <c r="Q36" s="42"/>
      <c r="R36" s="44" t="str">
        <f>VLOOKUP(BG4, RefCauseofDeath,3,FALSE)</f>
        <v>All unintentional injury hospitalisations, all age groups</v>
      </c>
      <c r="S36" s="69"/>
      <c r="T36" s="70"/>
      <c r="U36" s="70"/>
      <c r="V36" s="69"/>
      <c r="W36" s="70"/>
      <c r="X36" s="70"/>
      <c r="Y36" s="42"/>
      <c r="Z36" s="42"/>
      <c r="AA36" s="42"/>
      <c r="AB36" s="42"/>
      <c r="AC36" s="42"/>
      <c r="BD36" s="40"/>
      <c r="BG36" s="63">
        <v>1994</v>
      </c>
      <c r="BH36" s="40" t="s">
        <v>109</v>
      </c>
      <c r="BI36" s="56" t="str">
        <f t="shared" si="0"/>
        <v>N/A</v>
      </c>
      <c r="BJ36" s="56" t="str">
        <f t="shared" si="1"/>
        <v>N/A</v>
      </c>
      <c r="BK36" s="56"/>
      <c r="BM36" s="64"/>
      <c r="BN36" s="64"/>
      <c r="BP36" s="64"/>
      <c r="BQ36" s="64"/>
      <c r="BR36" s="40"/>
      <c r="BS36" s="40"/>
      <c r="BT36" s="63">
        <v>1994</v>
      </c>
      <c r="BU36" s="40" t="s">
        <v>109</v>
      </c>
      <c r="BV36" s="65" t="str">
        <f>IFERROR(VALUE(FIXED(VLOOKUP($BT36&amp;#REF!&amp;$BG$12&amp;"Maori",ethnicdata,10,FALSE),2)),"N/A")</f>
        <v>N/A</v>
      </c>
      <c r="BW36" s="56"/>
      <c r="BX36" s="56"/>
      <c r="BY36" s="40"/>
      <c r="BZ36" s="66"/>
      <c r="CA36" s="66"/>
      <c r="CB36" s="40"/>
      <c r="CC36" s="56"/>
      <c r="CD36" s="56"/>
      <c r="CE36" s="40"/>
      <c r="CF36" s="40"/>
      <c r="CG36" s="40"/>
      <c r="CH36" s="40"/>
      <c r="CI36" s="40"/>
    </row>
    <row r="37" spans="2:87" x14ac:dyDescent="0.25">
      <c r="B37" s="42"/>
      <c r="C37" s="84"/>
      <c r="D37" s="59"/>
      <c r="E37" s="85"/>
      <c r="F37" s="85"/>
      <c r="G37" s="86"/>
      <c r="H37" s="85"/>
      <c r="I37" s="85"/>
      <c r="J37" s="86"/>
      <c r="K37" s="85"/>
      <c r="L37" s="85"/>
      <c r="M37" s="86"/>
      <c r="N37" s="85"/>
      <c r="O37" s="85"/>
      <c r="P37" s="71"/>
      <c r="Q37" s="42"/>
      <c r="R37" s="84"/>
      <c r="S37" s="61"/>
      <c r="T37" s="87"/>
      <c r="U37" s="87"/>
      <c r="V37" s="61"/>
      <c r="W37" s="87"/>
      <c r="X37" s="87"/>
      <c r="Y37" s="42"/>
      <c r="Z37" s="42"/>
      <c r="AA37" s="42"/>
      <c r="AB37" s="42"/>
      <c r="AC37" s="42"/>
      <c r="BD37" s="40"/>
      <c r="BG37" s="63">
        <v>1995</v>
      </c>
      <c r="BH37" s="40" t="s">
        <v>110</v>
      </c>
      <c r="BI37" s="56" t="str">
        <f t="shared" si="0"/>
        <v>N/A</v>
      </c>
      <c r="BJ37" s="56" t="str">
        <f t="shared" si="1"/>
        <v>N/A</v>
      </c>
      <c r="BK37" s="56"/>
      <c r="BM37" s="64"/>
      <c r="BN37" s="64"/>
      <c r="BP37" s="64"/>
      <c r="BQ37" s="64"/>
      <c r="BR37" s="40"/>
      <c r="BS37" s="40"/>
      <c r="BT37" s="63">
        <v>1995</v>
      </c>
      <c r="BU37" s="40" t="s">
        <v>110</v>
      </c>
      <c r="BV37" s="65" t="str">
        <f>IFERROR(VALUE(FIXED(VLOOKUP($BT37&amp;#REF!&amp;$BG$12&amp;"Maori",ethnicdata,10,FALSE),2)),"N/A")</f>
        <v>N/A</v>
      </c>
      <c r="BW37" s="56"/>
      <c r="BX37" s="56"/>
      <c r="BY37" s="40"/>
      <c r="BZ37" s="66"/>
      <c r="CA37" s="66"/>
      <c r="CB37" s="40"/>
      <c r="CC37" s="56"/>
      <c r="CD37" s="56"/>
      <c r="CE37" s="40"/>
      <c r="CF37" s="40"/>
      <c r="CG37" s="40"/>
      <c r="CH37" s="40"/>
      <c r="CI37" s="40"/>
    </row>
    <row r="38" spans="2:87" x14ac:dyDescent="0.25">
      <c r="B38" s="42"/>
      <c r="C38" s="58" t="s">
        <v>124</v>
      </c>
      <c r="D38" s="59"/>
      <c r="E38" s="85"/>
      <c r="F38" s="85"/>
      <c r="G38" s="86"/>
      <c r="H38" s="85"/>
      <c r="I38" s="85"/>
      <c r="J38" s="86"/>
      <c r="K38" s="85"/>
      <c r="L38" s="85"/>
      <c r="M38" s="86"/>
      <c r="N38" s="85"/>
      <c r="O38" s="85"/>
      <c r="P38" s="71"/>
      <c r="Q38" s="42"/>
      <c r="R38" s="58" t="s">
        <v>125</v>
      </c>
      <c r="S38" s="88"/>
      <c r="T38" s="88"/>
      <c r="U38" s="88"/>
      <c r="V38" s="88"/>
      <c r="W38" s="88"/>
      <c r="X38" s="88"/>
      <c r="Y38" s="42"/>
      <c r="Z38" s="42"/>
      <c r="AA38" s="42"/>
      <c r="AB38" s="42"/>
      <c r="AC38" s="42"/>
      <c r="BD38" s="40"/>
      <c r="BG38" s="63">
        <v>1996</v>
      </c>
      <c r="BH38" s="40" t="s">
        <v>77</v>
      </c>
      <c r="BI38" s="56">
        <f t="shared" si="0"/>
        <v>1455.5</v>
      </c>
      <c r="BJ38" s="56">
        <f t="shared" si="1"/>
        <v>1383.8</v>
      </c>
      <c r="BK38" s="56"/>
      <c r="BM38" s="64"/>
      <c r="BN38" s="64"/>
      <c r="BP38" s="64"/>
      <c r="BQ38" s="64"/>
      <c r="BR38" s="40"/>
      <c r="BS38" s="40"/>
      <c r="BT38" s="63">
        <v>1996</v>
      </c>
      <c r="BU38" s="40" t="s">
        <v>77</v>
      </c>
      <c r="BV38" s="65">
        <f t="shared" ref="BV38:BV56" si="2">IFERROR(VALUE(FIXED(VLOOKUP($BT38&amp;$BG$29&amp;$BG$12&amp;"Maori",ethnicdata,10,FALSE),2)),"N/A")</f>
        <v>1.05</v>
      </c>
      <c r="BW38" s="56"/>
      <c r="BX38" s="56"/>
      <c r="BY38" s="40"/>
      <c r="BZ38" s="66"/>
      <c r="CA38" s="66"/>
      <c r="CB38" s="40"/>
      <c r="CC38" s="56"/>
      <c r="CD38" s="56"/>
      <c r="CE38" s="40"/>
      <c r="CF38" s="40"/>
      <c r="CG38" s="40"/>
      <c r="CH38" s="40"/>
      <c r="CI38" s="40"/>
    </row>
    <row r="39" spans="2:87" x14ac:dyDescent="0.25">
      <c r="B39" s="42"/>
      <c r="C39" s="89"/>
      <c r="D39" s="59"/>
      <c r="E39" s="85"/>
      <c r="F39" s="85"/>
      <c r="G39" s="86"/>
      <c r="H39" s="85"/>
      <c r="I39" s="85"/>
      <c r="J39" s="86"/>
      <c r="K39" s="85"/>
      <c r="L39" s="85"/>
      <c r="M39" s="86"/>
      <c r="N39" s="85"/>
      <c r="O39" s="85"/>
      <c r="P39" s="71"/>
      <c r="Q39" s="42"/>
      <c r="R39" s="42"/>
      <c r="S39" s="69"/>
      <c r="T39" s="70"/>
      <c r="U39" s="70"/>
      <c r="V39" s="69"/>
      <c r="W39" s="70"/>
      <c r="X39" s="70"/>
      <c r="Y39" s="42"/>
      <c r="Z39" s="42"/>
      <c r="AA39" s="42"/>
      <c r="AB39" s="42"/>
      <c r="AC39" s="42"/>
      <c r="BD39" s="40"/>
      <c r="BG39" s="63">
        <v>1997</v>
      </c>
      <c r="BH39" s="40" t="s">
        <v>78</v>
      </c>
      <c r="BI39" s="56">
        <f t="shared" si="0"/>
        <v>1480</v>
      </c>
      <c r="BJ39" s="56">
        <f t="shared" si="1"/>
        <v>1369.7</v>
      </c>
      <c r="BK39" s="56"/>
      <c r="BM39" s="64"/>
      <c r="BN39" s="64"/>
      <c r="BP39" s="64"/>
      <c r="BQ39" s="64"/>
      <c r="BR39" s="40"/>
      <c r="BS39" s="40"/>
      <c r="BT39" s="63">
        <v>1997</v>
      </c>
      <c r="BU39" s="40" t="s">
        <v>78</v>
      </c>
      <c r="BV39" s="65">
        <f t="shared" si="2"/>
        <v>1.08</v>
      </c>
      <c r="BW39" s="56"/>
      <c r="BX39" s="56"/>
      <c r="BY39" s="40"/>
      <c r="BZ39" s="66"/>
      <c r="CA39" s="66"/>
      <c r="CB39" s="40"/>
      <c r="CC39" s="56"/>
      <c r="CD39" s="56"/>
      <c r="CE39" s="40"/>
      <c r="CF39" s="40"/>
      <c r="CG39" s="40"/>
      <c r="CH39" s="40"/>
      <c r="CI39" s="40"/>
    </row>
    <row r="40" spans="2:87" x14ac:dyDescent="0.25">
      <c r="B40" s="42"/>
      <c r="C40" s="67" t="s">
        <v>8</v>
      </c>
      <c r="D40" s="105" t="s">
        <v>16</v>
      </c>
      <c r="E40" s="105"/>
      <c r="F40" s="105"/>
      <c r="G40" s="105" t="s">
        <v>14</v>
      </c>
      <c r="H40" s="105"/>
      <c r="I40" s="105"/>
      <c r="J40" s="105" t="s">
        <v>17</v>
      </c>
      <c r="K40" s="105"/>
      <c r="L40" s="105"/>
      <c r="M40" s="105" t="s">
        <v>15</v>
      </c>
      <c r="N40" s="105"/>
      <c r="O40" s="105"/>
      <c r="P40" s="71"/>
      <c r="Q40" s="42"/>
      <c r="R40" s="68" t="s">
        <v>8</v>
      </c>
      <c r="S40" s="106" t="s">
        <v>45</v>
      </c>
      <c r="T40" s="106"/>
      <c r="U40" s="106"/>
      <c r="V40" s="106" t="s">
        <v>46</v>
      </c>
      <c r="W40" s="106"/>
      <c r="X40" s="106"/>
      <c r="Y40" s="42"/>
      <c r="Z40" s="42"/>
      <c r="AA40" s="42"/>
      <c r="AB40" s="42"/>
      <c r="AC40" s="42"/>
      <c r="BD40" s="40"/>
      <c r="BG40" s="63">
        <v>1998</v>
      </c>
      <c r="BH40" s="40" t="s">
        <v>79</v>
      </c>
      <c r="BI40" s="56">
        <f t="shared" si="0"/>
        <v>1519.7</v>
      </c>
      <c r="BJ40" s="56">
        <f t="shared" si="1"/>
        <v>1366</v>
      </c>
      <c r="BK40" s="56"/>
      <c r="BM40" s="64"/>
      <c r="BN40" s="64"/>
      <c r="BP40" s="64"/>
      <c r="BQ40" s="64"/>
      <c r="BR40" s="40"/>
      <c r="BS40" s="40"/>
      <c r="BT40" s="63">
        <v>1998</v>
      </c>
      <c r="BU40" s="40" t="s">
        <v>79</v>
      </c>
      <c r="BV40" s="65">
        <f t="shared" si="2"/>
        <v>1.1100000000000001</v>
      </c>
      <c r="BW40" s="56"/>
      <c r="BX40" s="56"/>
      <c r="BY40" s="40"/>
      <c r="BZ40" s="66"/>
      <c r="CA40" s="66"/>
      <c r="CB40" s="40"/>
      <c r="CC40" s="56"/>
      <c r="CD40" s="56"/>
      <c r="CE40" s="40"/>
      <c r="CF40" s="40"/>
      <c r="CG40" s="40"/>
      <c r="CH40" s="40"/>
      <c r="CI40" s="40"/>
    </row>
    <row r="41" spans="2:87" x14ac:dyDescent="0.25">
      <c r="B41" s="42"/>
      <c r="C41" s="57"/>
      <c r="D41" s="69" t="s">
        <v>19</v>
      </c>
      <c r="E41" s="70" t="s">
        <v>20</v>
      </c>
      <c r="F41" s="70" t="s">
        <v>21</v>
      </c>
      <c r="G41" s="69" t="s">
        <v>19</v>
      </c>
      <c r="H41" s="70" t="s">
        <v>20</v>
      </c>
      <c r="I41" s="70" t="s">
        <v>21</v>
      </c>
      <c r="J41" s="69" t="s">
        <v>19</v>
      </c>
      <c r="K41" s="70" t="s">
        <v>20</v>
      </c>
      <c r="L41" s="70" t="s">
        <v>21</v>
      </c>
      <c r="M41" s="69" t="s">
        <v>19</v>
      </c>
      <c r="N41" s="70" t="s">
        <v>20</v>
      </c>
      <c r="O41" s="70" t="s">
        <v>21</v>
      </c>
      <c r="P41" s="71"/>
      <c r="Q41" s="42"/>
      <c r="R41" s="42"/>
      <c r="S41" s="69" t="s">
        <v>39</v>
      </c>
      <c r="T41" s="70" t="s">
        <v>20</v>
      </c>
      <c r="U41" s="70" t="s">
        <v>21</v>
      </c>
      <c r="V41" s="69" t="s">
        <v>39</v>
      </c>
      <c r="W41" s="70" t="s">
        <v>20</v>
      </c>
      <c r="X41" s="70" t="s">
        <v>21</v>
      </c>
      <c r="Y41" s="42"/>
      <c r="Z41" s="42"/>
      <c r="AA41" s="42"/>
      <c r="AB41" s="42"/>
      <c r="AC41" s="42"/>
      <c r="BD41" s="40"/>
      <c r="BG41" s="63">
        <v>1999</v>
      </c>
      <c r="BH41" s="40" t="s">
        <v>80</v>
      </c>
      <c r="BI41" s="56">
        <f t="shared" si="0"/>
        <v>1557.4</v>
      </c>
      <c r="BJ41" s="56">
        <f t="shared" si="1"/>
        <v>1367.7</v>
      </c>
      <c r="BK41" s="56"/>
      <c r="BM41" s="64"/>
      <c r="BN41" s="64"/>
      <c r="BP41" s="64"/>
      <c r="BQ41" s="64"/>
      <c r="BR41" s="40"/>
      <c r="BS41" s="40"/>
      <c r="BT41" s="63">
        <v>1999</v>
      </c>
      <c r="BU41" s="40" t="s">
        <v>80</v>
      </c>
      <c r="BV41" s="65">
        <f t="shared" si="2"/>
        <v>1.1399999999999999</v>
      </c>
      <c r="BW41" s="56"/>
      <c r="BX41" s="56"/>
      <c r="BY41" s="40"/>
      <c r="BZ41" s="66"/>
      <c r="CA41" s="66"/>
      <c r="CB41" s="40"/>
      <c r="CC41" s="56"/>
      <c r="CD41" s="56"/>
      <c r="CE41" s="40"/>
      <c r="CF41" s="40"/>
      <c r="CG41" s="40"/>
      <c r="CH41" s="40"/>
      <c r="CI41" s="40"/>
    </row>
    <row r="42" spans="2:87" x14ac:dyDescent="0.25">
      <c r="B42" s="71"/>
      <c r="C42" s="90" t="s">
        <v>77</v>
      </c>
      <c r="D42" s="59">
        <f>IFERROR(VALUE(FIXED(VLOOKUP($BG38&amp;$BG$29&amp;$BI$12&amp;"Maori",ethnicdata,7,FALSE),1)),NA())</f>
        <v>1894.4</v>
      </c>
      <c r="E42" s="85">
        <f t="shared" ref="E42:E60" si="3">IFERROR(VALUE(FIXED(VLOOKUP($BG38&amp;$BG$29&amp;$BI$12&amp;"Maori",ethnicdata,6,FALSE),1)),"N/A")</f>
        <v>1864.6</v>
      </c>
      <c r="F42" s="85">
        <f t="shared" ref="F42:F60" si="4">IFERROR(VALUE(FIXED(VLOOKUP($BG38&amp;$BG$29&amp;$BI$12&amp;"Maori",ethnicdata,8,FALSE),1)),"N/A")</f>
        <v>1924.6</v>
      </c>
      <c r="G42" s="86">
        <f t="shared" ref="G42:G60" si="5">IFERROR(VALUE(FIXED(VLOOKUP($BG38&amp;$BG$29&amp;$BH$12&amp;"Maori",ethnicdata,7,FALSE),1)),NA())</f>
        <v>1032.3</v>
      </c>
      <c r="H42" s="85">
        <f t="shared" ref="H42:H60" si="6">IFERROR(VALUE(FIXED(VLOOKUP($BG38&amp;$BG$29&amp;$BH$12&amp;"Maori",ethnicdata,6,FALSE),1)),"N/A")</f>
        <v>1010.5</v>
      </c>
      <c r="I42" s="85">
        <f t="shared" ref="I42:I60" si="7">IFERROR(VALUE(FIXED(VLOOKUP($BG38&amp;$BG$29&amp;$BH$12&amp;"Maori",ethnicdata,8,FALSE),1)),"N/A")</f>
        <v>1054.4000000000001</v>
      </c>
      <c r="J42" s="86">
        <f t="shared" ref="J42:J60" si="8">IFERROR(VALUE(FIXED(VLOOKUP($BG38&amp;$BG$29&amp;$BI$12&amp;"nonMaori",ethnicdata,7,FALSE),1)),NA())</f>
        <v>1769</v>
      </c>
      <c r="K42" s="85">
        <f t="shared" ref="K42:K60" si="9">IFERROR(VALUE(FIXED(VLOOKUP($BG38&amp;$BG$29&amp;$BI$12&amp;"nonMaori",ethnicdata,6,FALSE),1)),"N/A")</f>
        <v>1756.8</v>
      </c>
      <c r="L42" s="85">
        <f t="shared" ref="L42:L60" si="10">IFERROR(VALUE(FIXED(VLOOKUP($BG38&amp;$BG$29&amp;$BI$12&amp;"nonMaori",ethnicdata,8,FALSE),1)),"N/A")</f>
        <v>1781.1</v>
      </c>
      <c r="M42" s="86">
        <f t="shared" ref="M42:M60" si="11">IFERROR(VALUE(FIXED(VLOOKUP($BG38&amp;$BG$29&amp;$BH$12&amp;"nonMaori",ethnicdata,7,FALSE),1)),NA())</f>
        <v>986</v>
      </c>
      <c r="N42" s="85">
        <f t="shared" ref="N42:N60" si="12">IFERROR(VALUE(FIXED(VLOOKUP($BG38&amp;$BG$29&amp;$BH$12&amp;"nonMaori",ethnicdata,6,FALSE),1)),"N/A")</f>
        <v>978.4</v>
      </c>
      <c r="O42" s="85">
        <f t="shared" ref="O42:O60" si="13">IFERROR(VALUE(FIXED(VLOOKUP($BG38&amp;$BG$29&amp;$BH$12&amp;"nonMaori",ethnicdata,8,FALSE),1)),"N/A")</f>
        <v>993.7</v>
      </c>
      <c r="P42" s="71"/>
      <c r="Q42" s="71"/>
      <c r="R42" s="90" t="s">
        <v>77</v>
      </c>
      <c r="S42" s="61">
        <f t="shared" ref="S42:S60" si="14">IFERROR(VALUE(FIXED(VLOOKUP($BT38&amp;$BG$29&amp;$BI$12&amp;"Maori",ethnicdata,10,FALSE),2)),"N/A")</f>
        <v>1.07</v>
      </c>
      <c r="T42" s="87">
        <f t="shared" ref="T42:T60" si="15">IFERROR(VALUE(FIXED(VLOOKUP($BT38&amp;$BG$29&amp;$BI$12&amp;"Maori",ethnicdata,9,FALSE),2)),"N/A")</f>
        <v>1.05</v>
      </c>
      <c r="U42" s="87">
        <f t="shared" ref="U42:U60" si="16">IFERROR(VALUE(FIXED(VLOOKUP($BT38&amp;$BG$29&amp;$BI$12&amp;"Maori",ethnicdata,11,FALSE),2)),"N/A")</f>
        <v>1.0900000000000001</v>
      </c>
      <c r="V42" s="61">
        <f t="shared" ref="V42:V60" si="17">IFERROR(VALUE(FIXED(VLOOKUP($BT38&amp;$BG$29&amp;$BH$12&amp;"Maori",ethnicdata,10,FALSE),2)),"N/A")</f>
        <v>1.05</v>
      </c>
      <c r="W42" s="87">
        <f t="shared" ref="W42:W60" si="18">IFERROR(VALUE(FIXED(VLOOKUP($BT38&amp;$BG$29&amp;$BH$12&amp;"Maori",ethnicdata,9,FALSE),2)),"N/A")</f>
        <v>1.02</v>
      </c>
      <c r="X42" s="87">
        <f t="shared" ref="X42:X60" si="19">IFERROR(VALUE(FIXED(VLOOKUP($BT38&amp;$BG$29&amp;$BH$12&amp;"Maori",ethnicdata,11,FALSE),2)),"N/A")</f>
        <v>1.07</v>
      </c>
      <c r="Y42" s="42"/>
      <c r="Z42" s="42"/>
      <c r="AA42" s="42"/>
      <c r="AB42" s="42"/>
      <c r="AC42" s="42"/>
      <c r="BD42" s="40"/>
      <c r="BG42" s="63">
        <v>2000</v>
      </c>
      <c r="BH42" s="56" t="s">
        <v>81</v>
      </c>
      <c r="BI42" s="56">
        <f t="shared" si="0"/>
        <v>1598.1</v>
      </c>
      <c r="BJ42" s="56">
        <f t="shared" si="1"/>
        <v>1375</v>
      </c>
      <c r="BK42" s="56"/>
      <c r="BM42" s="64"/>
      <c r="BN42" s="64"/>
      <c r="BP42" s="64"/>
      <c r="BQ42" s="64"/>
      <c r="BR42" s="40"/>
      <c r="BS42" s="40"/>
      <c r="BT42" s="63">
        <v>2000</v>
      </c>
      <c r="BU42" s="56" t="s">
        <v>81</v>
      </c>
      <c r="BV42" s="65">
        <f t="shared" si="2"/>
        <v>1.1599999999999999</v>
      </c>
      <c r="BW42" s="56"/>
      <c r="BX42" s="56"/>
      <c r="BY42" s="40"/>
      <c r="BZ42" s="66"/>
      <c r="CA42" s="66"/>
      <c r="CB42" s="40"/>
      <c r="CC42" s="56"/>
      <c r="CD42" s="56"/>
      <c r="CE42" s="40"/>
      <c r="CF42" s="40"/>
      <c r="CG42" s="40"/>
      <c r="CH42" s="40"/>
      <c r="CI42" s="40"/>
    </row>
    <row r="43" spans="2:87" x14ac:dyDescent="0.25">
      <c r="B43" s="42"/>
      <c r="C43" s="90" t="s">
        <v>78</v>
      </c>
      <c r="D43" s="59">
        <f t="shared" ref="D43:D60" si="20">IFERROR(VALUE(FIXED(VLOOKUP($BG39&amp;$BG$29&amp;$BI$12&amp;"Maori",ethnicdata,7,FALSE),1)),NA())</f>
        <v>1934.2</v>
      </c>
      <c r="E43" s="85">
        <f t="shared" si="3"/>
        <v>1904.2</v>
      </c>
      <c r="F43" s="85">
        <f t="shared" si="4"/>
        <v>1964.5</v>
      </c>
      <c r="G43" s="86">
        <f t="shared" si="5"/>
        <v>1041.9000000000001</v>
      </c>
      <c r="H43" s="85">
        <f t="shared" si="6"/>
        <v>1020.2</v>
      </c>
      <c r="I43" s="85">
        <f t="shared" si="7"/>
        <v>1063.9000000000001</v>
      </c>
      <c r="J43" s="86">
        <f t="shared" si="8"/>
        <v>1749.8</v>
      </c>
      <c r="K43" s="85">
        <f t="shared" si="9"/>
        <v>1737.9</v>
      </c>
      <c r="L43" s="85">
        <f t="shared" si="10"/>
        <v>1761.9</v>
      </c>
      <c r="M43" s="86">
        <f t="shared" si="11"/>
        <v>978.7</v>
      </c>
      <c r="N43" s="85">
        <f t="shared" si="12"/>
        <v>971.2</v>
      </c>
      <c r="O43" s="85">
        <f t="shared" si="13"/>
        <v>986.2</v>
      </c>
      <c r="P43" s="71"/>
      <c r="Q43" s="71"/>
      <c r="R43" s="90" t="s">
        <v>78</v>
      </c>
      <c r="S43" s="61">
        <f t="shared" si="14"/>
        <v>1.1100000000000001</v>
      </c>
      <c r="T43" s="87">
        <f t="shared" si="15"/>
        <v>1.0900000000000001</v>
      </c>
      <c r="U43" s="87">
        <f t="shared" si="16"/>
        <v>1.1200000000000001</v>
      </c>
      <c r="V43" s="61">
        <f t="shared" si="17"/>
        <v>1.06</v>
      </c>
      <c r="W43" s="87">
        <f t="shared" si="18"/>
        <v>1.04</v>
      </c>
      <c r="X43" s="87">
        <f t="shared" si="19"/>
        <v>1.0900000000000001</v>
      </c>
      <c r="Y43" s="42"/>
      <c r="Z43" s="42"/>
      <c r="AA43" s="42"/>
      <c r="AB43" s="42"/>
      <c r="AC43" s="42"/>
      <c r="BD43" s="40"/>
      <c r="BG43" s="63">
        <v>2001</v>
      </c>
      <c r="BH43" s="40" t="s">
        <v>82</v>
      </c>
      <c r="BI43" s="56">
        <f t="shared" si="0"/>
        <v>1607.6</v>
      </c>
      <c r="BJ43" s="56">
        <f t="shared" si="1"/>
        <v>1365</v>
      </c>
      <c r="BK43" s="56"/>
      <c r="BM43" s="64"/>
      <c r="BN43" s="64"/>
      <c r="BP43" s="64"/>
      <c r="BQ43" s="64"/>
      <c r="BR43" s="40"/>
      <c r="BS43" s="40"/>
      <c r="BT43" s="63">
        <v>2001</v>
      </c>
      <c r="BU43" s="40" t="s">
        <v>82</v>
      </c>
      <c r="BV43" s="65">
        <f t="shared" si="2"/>
        <v>1.18</v>
      </c>
      <c r="BW43" s="56"/>
      <c r="BX43" s="56"/>
      <c r="BY43" s="40"/>
      <c r="BZ43" s="66"/>
      <c r="CA43" s="66"/>
      <c r="CB43" s="40"/>
      <c r="CC43" s="56"/>
      <c r="CD43" s="56"/>
      <c r="CE43" s="40"/>
      <c r="CF43" s="40"/>
      <c r="CG43" s="40"/>
      <c r="CH43" s="40"/>
      <c r="CI43" s="40"/>
    </row>
    <row r="44" spans="2:87" x14ac:dyDescent="0.25">
      <c r="B44" s="42"/>
      <c r="C44" s="90" t="s">
        <v>79</v>
      </c>
      <c r="D44" s="59">
        <f t="shared" si="20"/>
        <v>1993.2</v>
      </c>
      <c r="E44" s="85">
        <f t="shared" si="3"/>
        <v>1963</v>
      </c>
      <c r="F44" s="85">
        <f t="shared" si="4"/>
        <v>2023.6</v>
      </c>
      <c r="G44" s="86">
        <f t="shared" si="5"/>
        <v>1063.9000000000001</v>
      </c>
      <c r="H44" s="85">
        <f t="shared" si="6"/>
        <v>1042.2</v>
      </c>
      <c r="I44" s="85">
        <f t="shared" si="7"/>
        <v>1086</v>
      </c>
      <c r="J44" s="86">
        <f t="shared" si="8"/>
        <v>1744.4</v>
      </c>
      <c r="K44" s="85">
        <f t="shared" si="9"/>
        <v>1732.5</v>
      </c>
      <c r="L44" s="85">
        <f t="shared" si="10"/>
        <v>1756.3</v>
      </c>
      <c r="M44" s="86">
        <f t="shared" si="11"/>
        <v>978.7</v>
      </c>
      <c r="N44" s="85">
        <f t="shared" si="12"/>
        <v>971.4</v>
      </c>
      <c r="O44" s="85">
        <f t="shared" si="13"/>
        <v>986.1</v>
      </c>
      <c r="P44" s="71"/>
      <c r="Q44" s="71"/>
      <c r="R44" s="90" t="s">
        <v>79</v>
      </c>
      <c r="S44" s="61">
        <f t="shared" si="14"/>
        <v>1.1399999999999999</v>
      </c>
      <c r="T44" s="87">
        <f t="shared" si="15"/>
        <v>1.1200000000000001</v>
      </c>
      <c r="U44" s="87">
        <f t="shared" si="16"/>
        <v>1.1599999999999999</v>
      </c>
      <c r="V44" s="61">
        <f t="shared" si="17"/>
        <v>1.0900000000000001</v>
      </c>
      <c r="W44" s="87">
        <f t="shared" si="18"/>
        <v>1.06</v>
      </c>
      <c r="X44" s="87">
        <f t="shared" si="19"/>
        <v>1.1100000000000001</v>
      </c>
      <c r="Y44" s="42"/>
      <c r="Z44" s="42"/>
      <c r="AA44" s="42"/>
      <c r="AB44" s="42"/>
      <c r="AC44" s="42"/>
      <c r="BD44" s="40"/>
      <c r="BG44" s="63">
        <v>2002</v>
      </c>
      <c r="BH44" s="63" t="s">
        <v>83</v>
      </c>
      <c r="BI44" s="56">
        <f t="shared" si="0"/>
        <v>1583.5</v>
      </c>
      <c r="BJ44" s="56">
        <f t="shared" si="1"/>
        <v>1343.7</v>
      </c>
      <c r="BK44" s="56"/>
      <c r="BM44" s="64"/>
      <c r="BN44" s="64"/>
      <c r="BP44" s="64"/>
      <c r="BQ44" s="64"/>
      <c r="BR44" s="40"/>
      <c r="BS44" s="40"/>
      <c r="BT44" s="63">
        <v>2002</v>
      </c>
      <c r="BU44" s="63" t="s">
        <v>83</v>
      </c>
      <c r="BV44" s="65">
        <f t="shared" si="2"/>
        <v>1.18</v>
      </c>
      <c r="BW44" s="56"/>
      <c r="BX44" s="56"/>
      <c r="BY44" s="40"/>
      <c r="BZ44" s="66"/>
      <c r="CA44" s="66"/>
      <c r="CB44" s="40"/>
      <c r="CC44" s="56"/>
      <c r="CD44" s="56"/>
      <c r="CE44" s="40"/>
      <c r="CF44" s="40"/>
      <c r="CG44" s="40"/>
      <c r="CH44" s="40"/>
      <c r="CI44" s="40"/>
    </row>
    <row r="45" spans="2:87" x14ac:dyDescent="0.25">
      <c r="B45" s="42"/>
      <c r="C45" s="90" t="s">
        <v>80</v>
      </c>
      <c r="D45" s="59">
        <f t="shared" si="20"/>
        <v>2049.6</v>
      </c>
      <c r="E45" s="85">
        <f t="shared" si="3"/>
        <v>2019.3</v>
      </c>
      <c r="F45" s="85">
        <f t="shared" si="4"/>
        <v>2080.3000000000002</v>
      </c>
      <c r="G45" s="86">
        <f t="shared" si="5"/>
        <v>1082.4000000000001</v>
      </c>
      <c r="H45" s="85">
        <f t="shared" si="6"/>
        <v>1060.7</v>
      </c>
      <c r="I45" s="85">
        <f t="shared" si="7"/>
        <v>1104.5</v>
      </c>
      <c r="J45" s="86">
        <f t="shared" si="8"/>
        <v>1750</v>
      </c>
      <c r="K45" s="85">
        <f t="shared" si="9"/>
        <v>1738.2</v>
      </c>
      <c r="L45" s="85">
        <f t="shared" si="10"/>
        <v>1761.8</v>
      </c>
      <c r="M45" s="86">
        <f t="shared" si="11"/>
        <v>978.1</v>
      </c>
      <c r="N45" s="85">
        <f t="shared" si="12"/>
        <v>970.8</v>
      </c>
      <c r="O45" s="85">
        <f t="shared" si="13"/>
        <v>985.3</v>
      </c>
      <c r="P45" s="71"/>
      <c r="Q45" s="71"/>
      <c r="R45" s="90" t="s">
        <v>80</v>
      </c>
      <c r="S45" s="61">
        <f t="shared" si="14"/>
        <v>1.17</v>
      </c>
      <c r="T45" s="87">
        <f t="shared" si="15"/>
        <v>1.1499999999999999</v>
      </c>
      <c r="U45" s="87">
        <f t="shared" si="16"/>
        <v>1.19</v>
      </c>
      <c r="V45" s="61">
        <f t="shared" si="17"/>
        <v>1.1100000000000001</v>
      </c>
      <c r="W45" s="87">
        <f t="shared" si="18"/>
        <v>1.08</v>
      </c>
      <c r="X45" s="87">
        <f t="shared" si="19"/>
        <v>1.1299999999999999</v>
      </c>
      <c r="Y45" s="42"/>
      <c r="Z45" s="42"/>
      <c r="AA45" s="42"/>
      <c r="AB45" s="42"/>
      <c r="AC45" s="42"/>
      <c r="BD45" s="40"/>
      <c r="BG45" s="63">
        <v>2003</v>
      </c>
      <c r="BH45" s="40" t="s">
        <v>84</v>
      </c>
      <c r="BI45" s="56">
        <f t="shared" si="0"/>
        <v>1591.9</v>
      </c>
      <c r="BJ45" s="56">
        <f t="shared" si="1"/>
        <v>1333.4</v>
      </c>
      <c r="BK45" s="56"/>
      <c r="BM45" s="64"/>
      <c r="BN45" s="64"/>
      <c r="BP45" s="64"/>
      <c r="BQ45" s="64"/>
      <c r="BR45" s="40"/>
      <c r="BS45" s="40"/>
      <c r="BT45" s="63">
        <v>2003</v>
      </c>
      <c r="BU45" s="40" t="s">
        <v>84</v>
      </c>
      <c r="BV45" s="65">
        <f t="shared" si="2"/>
        <v>1.19</v>
      </c>
      <c r="BW45" s="56"/>
      <c r="BX45" s="56"/>
      <c r="BY45" s="40"/>
      <c r="BZ45" s="66"/>
      <c r="CA45" s="66"/>
      <c r="CB45" s="40"/>
      <c r="CC45" s="56"/>
      <c r="CD45" s="56"/>
      <c r="CE45" s="40"/>
      <c r="CF45" s="40"/>
      <c r="CG45" s="40"/>
      <c r="CH45" s="40"/>
      <c r="CI45" s="40"/>
    </row>
    <row r="46" spans="2:87" x14ac:dyDescent="0.25">
      <c r="B46" s="71"/>
      <c r="C46" s="84" t="s">
        <v>81</v>
      </c>
      <c r="D46" s="59">
        <f t="shared" si="20"/>
        <v>2115.6</v>
      </c>
      <c r="E46" s="85">
        <f t="shared" si="3"/>
        <v>2085.1</v>
      </c>
      <c r="F46" s="85">
        <f t="shared" si="4"/>
        <v>2146.5</v>
      </c>
      <c r="G46" s="86">
        <f t="shared" si="5"/>
        <v>1099.8</v>
      </c>
      <c r="H46" s="85">
        <f t="shared" si="6"/>
        <v>1078.0999999999999</v>
      </c>
      <c r="I46" s="85">
        <f t="shared" si="7"/>
        <v>1121.9000000000001</v>
      </c>
      <c r="J46" s="86">
        <f t="shared" si="8"/>
        <v>1761.3</v>
      </c>
      <c r="K46" s="85">
        <f t="shared" si="9"/>
        <v>1749.7</v>
      </c>
      <c r="L46" s="85">
        <f t="shared" si="10"/>
        <v>1773.1</v>
      </c>
      <c r="M46" s="86">
        <f t="shared" si="11"/>
        <v>982.4</v>
      </c>
      <c r="N46" s="85">
        <f t="shared" si="12"/>
        <v>975.2</v>
      </c>
      <c r="O46" s="85">
        <f t="shared" si="13"/>
        <v>989.6</v>
      </c>
      <c r="P46" s="71"/>
      <c r="Q46" s="71"/>
      <c r="R46" s="84" t="s">
        <v>81</v>
      </c>
      <c r="S46" s="61">
        <f t="shared" si="14"/>
        <v>1.2</v>
      </c>
      <c r="T46" s="87">
        <f t="shared" si="15"/>
        <v>1.18</v>
      </c>
      <c r="U46" s="87">
        <f t="shared" si="16"/>
        <v>1.22</v>
      </c>
      <c r="V46" s="61">
        <f t="shared" si="17"/>
        <v>1.1200000000000001</v>
      </c>
      <c r="W46" s="87">
        <f t="shared" si="18"/>
        <v>1.0900000000000001</v>
      </c>
      <c r="X46" s="87">
        <f t="shared" si="19"/>
        <v>1.1399999999999999</v>
      </c>
      <c r="Y46" s="42"/>
      <c r="Z46" s="42"/>
      <c r="AA46" s="42"/>
      <c r="AB46" s="42"/>
      <c r="AC46" s="42"/>
      <c r="BD46" s="40"/>
      <c r="BG46" s="63">
        <v>2004</v>
      </c>
      <c r="BH46" s="56" t="s">
        <v>85</v>
      </c>
      <c r="BI46" s="56">
        <f t="shared" si="0"/>
        <v>1621.6</v>
      </c>
      <c r="BJ46" s="56">
        <f t="shared" si="1"/>
        <v>1331.8</v>
      </c>
      <c r="BK46" s="56"/>
      <c r="BM46" s="64"/>
      <c r="BN46" s="64"/>
      <c r="BP46" s="64"/>
      <c r="BQ46" s="64"/>
      <c r="BR46" s="40"/>
      <c r="BS46" s="40"/>
      <c r="BT46" s="63">
        <v>2004</v>
      </c>
      <c r="BU46" s="56" t="s">
        <v>85</v>
      </c>
      <c r="BV46" s="65">
        <f t="shared" si="2"/>
        <v>1.22</v>
      </c>
      <c r="BW46" s="56"/>
      <c r="BX46" s="56"/>
      <c r="BY46" s="40"/>
      <c r="BZ46" s="66"/>
      <c r="CA46" s="66"/>
      <c r="CB46" s="40"/>
      <c r="CC46" s="40"/>
      <c r="CD46" s="40"/>
      <c r="CE46" s="40"/>
      <c r="CF46" s="40"/>
      <c r="CG46" s="40"/>
      <c r="CH46" s="40"/>
      <c r="CI46" s="40"/>
    </row>
    <row r="47" spans="2:87" ht="12" customHeight="1" x14ac:dyDescent="0.25">
      <c r="B47" s="42"/>
      <c r="C47" s="90" t="s">
        <v>82</v>
      </c>
      <c r="D47" s="59">
        <f t="shared" si="20"/>
        <v>2123.8000000000002</v>
      </c>
      <c r="E47" s="85">
        <f t="shared" si="3"/>
        <v>2093.4</v>
      </c>
      <c r="F47" s="85">
        <f t="shared" si="4"/>
        <v>2154.5</v>
      </c>
      <c r="G47" s="86">
        <f t="shared" si="5"/>
        <v>1111.2</v>
      </c>
      <c r="H47" s="85">
        <f t="shared" si="6"/>
        <v>1089.5999999999999</v>
      </c>
      <c r="I47" s="85">
        <f t="shared" si="7"/>
        <v>1133.2</v>
      </c>
      <c r="J47" s="86">
        <f t="shared" si="8"/>
        <v>1746.4</v>
      </c>
      <c r="K47" s="85">
        <f t="shared" si="9"/>
        <v>1735</v>
      </c>
      <c r="L47" s="85">
        <f t="shared" si="10"/>
        <v>1758</v>
      </c>
      <c r="M47" s="86">
        <f t="shared" si="11"/>
        <v>978</v>
      </c>
      <c r="N47" s="85">
        <f t="shared" si="12"/>
        <v>971</v>
      </c>
      <c r="O47" s="85">
        <f t="shared" si="13"/>
        <v>985</v>
      </c>
      <c r="P47" s="71"/>
      <c r="Q47" s="71"/>
      <c r="R47" s="90" t="s">
        <v>82</v>
      </c>
      <c r="S47" s="61">
        <f t="shared" si="14"/>
        <v>1.22</v>
      </c>
      <c r="T47" s="87">
        <f t="shared" si="15"/>
        <v>1.2</v>
      </c>
      <c r="U47" s="87">
        <f t="shared" si="16"/>
        <v>1.24</v>
      </c>
      <c r="V47" s="61">
        <f t="shared" si="17"/>
        <v>1.1399999999999999</v>
      </c>
      <c r="W47" s="87">
        <f t="shared" si="18"/>
        <v>1.1100000000000001</v>
      </c>
      <c r="X47" s="87">
        <f t="shared" si="19"/>
        <v>1.1599999999999999</v>
      </c>
      <c r="Y47" s="42"/>
      <c r="Z47" s="42"/>
      <c r="AA47" s="42"/>
      <c r="AB47" s="42"/>
      <c r="AC47" s="42"/>
      <c r="BD47" s="40"/>
      <c r="BG47" s="63">
        <v>2005</v>
      </c>
      <c r="BH47" s="40" t="s">
        <v>86</v>
      </c>
      <c r="BI47" s="56">
        <f t="shared" si="0"/>
        <v>1649.6</v>
      </c>
      <c r="BJ47" s="56">
        <f t="shared" si="1"/>
        <v>1339.1</v>
      </c>
      <c r="BK47" s="56"/>
      <c r="BM47" s="64"/>
      <c r="BN47" s="64"/>
      <c r="BP47" s="64"/>
      <c r="BQ47" s="64"/>
      <c r="BR47" s="40"/>
      <c r="BS47" s="40"/>
      <c r="BT47" s="63">
        <v>2005</v>
      </c>
      <c r="BU47" s="40" t="s">
        <v>86</v>
      </c>
      <c r="BV47" s="65">
        <f t="shared" si="2"/>
        <v>1.23</v>
      </c>
      <c r="BW47" s="56"/>
      <c r="BX47" s="56"/>
      <c r="BY47" s="40"/>
      <c r="BZ47" s="66"/>
      <c r="CA47" s="66"/>
      <c r="CB47" s="40"/>
      <c r="CC47" s="63"/>
      <c r="CD47" s="63"/>
      <c r="CE47" s="40"/>
      <c r="CF47" s="40"/>
      <c r="CG47" s="40"/>
      <c r="CH47" s="40"/>
      <c r="CI47" s="40"/>
    </row>
    <row r="48" spans="2:87" x14ac:dyDescent="0.25">
      <c r="B48" s="42"/>
      <c r="C48" s="89" t="s">
        <v>83</v>
      </c>
      <c r="D48" s="59">
        <f t="shared" si="20"/>
        <v>2096.9</v>
      </c>
      <c r="E48" s="85">
        <f t="shared" si="3"/>
        <v>2066.8000000000002</v>
      </c>
      <c r="F48" s="85">
        <f t="shared" si="4"/>
        <v>2127.3000000000002</v>
      </c>
      <c r="G48" s="86">
        <f t="shared" si="5"/>
        <v>1091.8</v>
      </c>
      <c r="H48" s="85">
        <f t="shared" si="6"/>
        <v>1070.5</v>
      </c>
      <c r="I48" s="85">
        <f t="shared" si="7"/>
        <v>1113.4000000000001</v>
      </c>
      <c r="J48" s="86">
        <f t="shared" si="8"/>
        <v>1721.7</v>
      </c>
      <c r="K48" s="85">
        <f t="shared" si="9"/>
        <v>1710.6</v>
      </c>
      <c r="L48" s="85">
        <f t="shared" si="10"/>
        <v>1733</v>
      </c>
      <c r="M48" s="86">
        <f t="shared" si="11"/>
        <v>960.8</v>
      </c>
      <c r="N48" s="85">
        <f t="shared" si="12"/>
        <v>953.9</v>
      </c>
      <c r="O48" s="85">
        <f t="shared" si="13"/>
        <v>967.6</v>
      </c>
      <c r="P48" s="71"/>
      <c r="Q48" s="71"/>
      <c r="R48" s="89" t="s">
        <v>83</v>
      </c>
      <c r="S48" s="61">
        <f t="shared" si="14"/>
        <v>1.22</v>
      </c>
      <c r="T48" s="87">
        <f t="shared" si="15"/>
        <v>1.2</v>
      </c>
      <c r="U48" s="87">
        <f t="shared" si="16"/>
        <v>1.24</v>
      </c>
      <c r="V48" s="61">
        <f t="shared" si="17"/>
        <v>1.1399999999999999</v>
      </c>
      <c r="W48" s="87">
        <f t="shared" si="18"/>
        <v>1.1100000000000001</v>
      </c>
      <c r="X48" s="87">
        <f t="shared" si="19"/>
        <v>1.1599999999999999</v>
      </c>
      <c r="Y48" s="42"/>
      <c r="Z48" s="42"/>
      <c r="AA48" s="42"/>
      <c r="AB48" s="42"/>
      <c r="AC48" s="42"/>
      <c r="BD48" s="40"/>
      <c r="BG48" s="63">
        <v>2006</v>
      </c>
      <c r="BH48" s="40" t="s">
        <v>87</v>
      </c>
      <c r="BI48" s="56">
        <f t="shared" si="0"/>
        <v>1637.7</v>
      </c>
      <c r="BJ48" s="56">
        <f t="shared" si="1"/>
        <v>1328.2</v>
      </c>
      <c r="BK48" s="56"/>
      <c r="BM48" s="64"/>
      <c r="BN48" s="64"/>
      <c r="BP48" s="64"/>
      <c r="BQ48" s="64"/>
      <c r="BR48" s="40"/>
      <c r="BS48" s="40"/>
      <c r="BT48" s="63">
        <v>2006</v>
      </c>
      <c r="BU48" s="40" t="s">
        <v>87</v>
      </c>
      <c r="BV48" s="65">
        <f t="shared" si="2"/>
        <v>1.23</v>
      </c>
      <c r="BW48" s="56"/>
      <c r="BX48" s="56"/>
      <c r="BY48" s="40"/>
      <c r="BZ48" s="66"/>
      <c r="CA48" s="66"/>
      <c r="CB48" s="40"/>
      <c r="CC48" s="40"/>
      <c r="CD48" s="40"/>
      <c r="CE48" s="40"/>
      <c r="CF48" s="40"/>
      <c r="CG48" s="40"/>
      <c r="CH48" s="40"/>
      <c r="CI48" s="40"/>
    </row>
    <row r="49" spans="2:87" x14ac:dyDescent="0.25">
      <c r="B49" s="42"/>
      <c r="C49" s="90" t="s">
        <v>84</v>
      </c>
      <c r="D49" s="59">
        <f t="shared" si="20"/>
        <v>2105.6999999999998</v>
      </c>
      <c r="E49" s="85">
        <f t="shared" si="3"/>
        <v>2075.6999999999998</v>
      </c>
      <c r="F49" s="85">
        <f t="shared" si="4"/>
        <v>2136</v>
      </c>
      <c r="G49" s="86">
        <f t="shared" si="5"/>
        <v>1101.2</v>
      </c>
      <c r="H49" s="85">
        <f t="shared" si="6"/>
        <v>1080</v>
      </c>
      <c r="I49" s="85">
        <f t="shared" si="7"/>
        <v>1122.8</v>
      </c>
      <c r="J49" s="86">
        <f t="shared" si="8"/>
        <v>1716.6</v>
      </c>
      <c r="K49" s="85">
        <f t="shared" si="9"/>
        <v>1705.6</v>
      </c>
      <c r="L49" s="85">
        <f t="shared" si="10"/>
        <v>1727.7</v>
      </c>
      <c r="M49" s="86">
        <f t="shared" si="11"/>
        <v>945.7</v>
      </c>
      <c r="N49" s="85">
        <f t="shared" si="12"/>
        <v>939.1</v>
      </c>
      <c r="O49" s="85">
        <f t="shared" si="13"/>
        <v>952.4</v>
      </c>
      <c r="P49" s="71"/>
      <c r="Q49" s="71"/>
      <c r="R49" s="90" t="s">
        <v>84</v>
      </c>
      <c r="S49" s="61">
        <f t="shared" si="14"/>
        <v>1.23</v>
      </c>
      <c r="T49" s="87">
        <f t="shared" si="15"/>
        <v>1.21</v>
      </c>
      <c r="U49" s="87">
        <f t="shared" si="16"/>
        <v>1.25</v>
      </c>
      <c r="V49" s="61">
        <f t="shared" si="17"/>
        <v>1.1599999999999999</v>
      </c>
      <c r="W49" s="87">
        <f t="shared" si="18"/>
        <v>1.1399999999999999</v>
      </c>
      <c r="X49" s="87">
        <f t="shared" si="19"/>
        <v>1.19</v>
      </c>
      <c r="Y49" s="42"/>
      <c r="Z49" s="42"/>
      <c r="AA49" s="42"/>
      <c r="AB49" s="42"/>
      <c r="AC49" s="42"/>
      <c r="BD49" s="40"/>
      <c r="BG49" s="63">
        <v>2007</v>
      </c>
      <c r="BH49" s="40" t="s">
        <v>88</v>
      </c>
      <c r="BI49" s="56">
        <f t="shared" si="0"/>
        <v>1592.9</v>
      </c>
      <c r="BJ49" s="56">
        <f t="shared" si="1"/>
        <v>1312.3</v>
      </c>
      <c r="BK49" s="56"/>
      <c r="BM49" s="64"/>
      <c r="BN49" s="64"/>
      <c r="BP49" s="64"/>
      <c r="BQ49" s="64"/>
      <c r="BR49" s="40"/>
      <c r="BS49" s="40"/>
      <c r="BT49" s="63">
        <v>2007</v>
      </c>
      <c r="BU49" s="40" t="s">
        <v>88</v>
      </c>
      <c r="BV49" s="65">
        <f t="shared" si="2"/>
        <v>1.21</v>
      </c>
      <c r="BW49" s="56"/>
      <c r="BX49" s="56"/>
      <c r="BY49" s="40"/>
      <c r="BZ49" s="66"/>
      <c r="CA49" s="66"/>
      <c r="CB49" s="40"/>
      <c r="CC49" s="40"/>
      <c r="CD49" s="40"/>
      <c r="CE49" s="40"/>
      <c r="CF49" s="40"/>
      <c r="CG49" s="40"/>
      <c r="CH49" s="40"/>
      <c r="CI49" s="40"/>
    </row>
    <row r="50" spans="2:87" x14ac:dyDescent="0.25">
      <c r="B50" s="46"/>
      <c r="C50" s="84" t="s">
        <v>85</v>
      </c>
      <c r="D50" s="59">
        <f t="shared" si="20"/>
        <v>2155.8000000000002</v>
      </c>
      <c r="E50" s="85">
        <f t="shared" si="3"/>
        <v>2125.6999999999998</v>
      </c>
      <c r="F50" s="85">
        <f t="shared" si="4"/>
        <v>2186.3000000000002</v>
      </c>
      <c r="G50" s="86">
        <f t="shared" si="5"/>
        <v>1112.2</v>
      </c>
      <c r="H50" s="85">
        <f t="shared" si="6"/>
        <v>1091.0999999999999</v>
      </c>
      <c r="I50" s="85">
        <f t="shared" si="7"/>
        <v>1133.7</v>
      </c>
      <c r="J50" s="86">
        <f t="shared" si="8"/>
        <v>1724.5</v>
      </c>
      <c r="K50" s="85">
        <f t="shared" si="9"/>
        <v>1713.5</v>
      </c>
      <c r="L50" s="85">
        <f t="shared" si="10"/>
        <v>1735.5</v>
      </c>
      <c r="M50" s="86">
        <f t="shared" si="11"/>
        <v>935.6</v>
      </c>
      <c r="N50" s="85">
        <f t="shared" si="12"/>
        <v>929.1</v>
      </c>
      <c r="O50" s="85">
        <f t="shared" si="13"/>
        <v>942.1</v>
      </c>
      <c r="P50" s="71"/>
      <c r="Q50" s="71"/>
      <c r="R50" s="84" t="s">
        <v>85</v>
      </c>
      <c r="S50" s="61">
        <f t="shared" si="14"/>
        <v>1.25</v>
      </c>
      <c r="T50" s="87">
        <f t="shared" si="15"/>
        <v>1.23</v>
      </c>
      <c r="U50" s="87">
        <f t="shared" si="16"/>
        <v>1.27</v>
      </c>
      <c r="V50" s="61">
        <f t="shared" si="17"/>
        <v>1.19</v>
      </c>
      <c r="W50" s="87">
        <f t="shared" si="18"/>
        <v>1.1599999999999999</v>
      </c>
      <c r="X50" s="87">
        <f t="shared" si="19"/>
        <v>1.21</v>
      </c>
      <c r="Y50" s="42"/>
      <c r="Z50" s="42"/>
      <c r="AA50" s="42"/>
      <c r="AB50" s="42"/>
      <c r="AC50" s="42"/>
      <c r="BD50" s="40"/>
      <c r="BG50" s="63">
        <v>2008</v>
      </c>
      <c r="BH50" s="40" t="s">
        <v>89</v>
      </c>
      <c r="BI50" s="56">
        <f t="shared" si="0"/>
        <v>1567</v>
      </c>
      <c r="BJ50" s="56">
        <f t="shared" si="1"/>
        <v>1291.4000000000001</v>
      </c>
      <c r="BK50" s="56"/>
      <c r="BM50" s="64"/>
      <c r="BN50" s="64"/>
      <c r="BP50" s="64"/>
      <c r="BQ50" s="64"/>
      <c r="BR50" s="40"/>
      <c r="BS50" s="40"/>
      <c r="BT50" s="63">
        <v>2008</v>
      </c>
      <c r="BU50" s="40" t="s">
        <v>89</v>
      </c>
      <c r="BV50" s="65">
        <f t="shared" si="2"/>
        <v>1.21</v>
      </c>
      <c r="BW50" s="56"/>
      <c r="BX50" s="56"/>
      <c r="BY50" s="40"/>
      <c r="BZ50" s="66"/>
      <c r="CA50" s="66"/>
      <c r="CB50" s="40"/>
      <c r="CC50" s="40"/>
      <c r="CD50" s="40"/>
      <c r="CE50" s="40"/>
      <c r="CF50" s="40"/>
      <c r="CG50" s="40"/>
      <c r="CH50" s="40"/>
      <c r="CI50" s="40"/>
    </row>
    <row r="51" spans="2:87" x14ac:dyDescent="0.25">
      <c r="B51" s="71"/>
      <c r="C51" s="90" t="s">
        <v>86</v>
      </c>
      <c r="D51" s="59">
        <f t="shared" si="20"/>
        <v>2175.9</v>
      </c>
      <c r="E51" s="85">
        <f t="shared" si="3"/>
        <v>2145.8000000000002</v>
      </c>
      <c r="F51" s="85">
        <f t="shared" si="4"/>
        <v>2206.4</v>
      </c>
      <c r="G51" s="86">
        <f t="shared" si="5"/>
        <v>1149.5999999999999</v>
      </c>
      <c r="H51" s="85">
        <f t="shared" si="6"/>
        <v>1128.2</v>
      </c>
      <c r="I51" s="85">
        <f t="shared" si="7"/>
        <v>1171.2</v>
      </c>
      <c r="J51" s="86">
        <f t="shared" si="8"/>
        <v>1736.1</v>
      </c>
      <c r="K51" s="85">
        <f t="shared" si="9"/>
        <v>1725.2</v>
      </c>
      <c r="L51" s="85">
        <f t="shared" si="10"/>
        <v>1747</v>
      </c>
      <c r="M51" s="86">
        <f t="shared" si="11"/>
        <v>939.4</v>
      </c>
      <c r="N51" s="85">
        <f t="shared" si="12"/>
        <v>932.9</v>
      </c>
      <c r="O51" s="85">
        <f t="shared" si="13"/>
        <v>945.8</v>
      </c>
      <c r="P51" s="71"/>
      <c r="Q51" s="71"/>
      <c r="R51" s="90" t="s">
        <v>86</v>
      </c>
      <c r="S51" s="61">
        <f t="shared" si="14"/>
        <v>1.25</v>
      </c>
      <c r="T51" s="87">
        <f t="shared" si="15"/>
        <v>1.23</v>
      </c>
      <c r="U51" s="87">
        <f t="shared" si="16"/>
        <v>1.27</v>
      </c>
      <c r="V51" s="61">
        <f t="shared" si="17"/>
        <v>1.22</v>
      </c>
      <c r="W51" s="87">
        <f t="shared" si="18"/>
        <v>1.2</v>
      </c>
      <c r="X51" s="87">
        <f t="shared" si="19"/>
        <v>1.25</v>
      </c>
      <c r="Y51" s="42"/>
      <c r="Z51" s="42"/>
      <c r="AA51" s="42"/>
      <c r="AB51" s="42"/>
      <c r="AC51" s="42"/>
      <c r="BD51" s="40"/>
      <c r="BG51" s="63">
        <v>2009</v>
      </c>
      <c r="BH51" s="40" t="s">
        <v>90</v>
      </c>
      <c r="BI51" s="56">
        <f t="shared" si="0"/>
        <v>1548.3</v>
      </c>
      <c r="BJ51" s="56">
        <f t="shared" si="1"/>
        <v>1270.5</v>
      </c>
      <c r="BK51" s="56"/>
      <c r="BM51" s="64"/>
      <c r="BN51" s="64"/>
      <c r="BP51" s="64"/>
      <c r="BQ51" s="64"/>
      <c r="BR51" s="40"/>
      <c r="BS51" s="40"/>
      <c r="BT51" s="63">
        <v>2009</v>
      </c>
      <c r="BU51" s="40" t="s">
        <v>90</v>
      </c>
      <c r="BV51" s="65">
        <f t="shared" si="2"/>
        <v>1.22</v>
      </c>
      <c r="BW51" s="56"/>
      <c r="BX51" s="56"/>
      <c r="BY51" s="40"/>
      <c r="BZ51" s="66"/>
      <c r="CA51" s="66"/>
      <c r="CB51" s="40"/>
      <c r="CC51" s="40"/>
      <c r="CD51" s="40"/>
      <c r="CE51" s="40"/>
      <c r="CF51" s="40"/>
      <c r="CG51" s="40"/>
      <c r="CH51" s="40"/>
      <c r="CI51" s="40"/>
    </row>
    <row r="52" spans="2:87" x14ac:dyDescent="0.25">
      <c r="B52" s="46"/>
      <c r="C52" s="90" t="s">
        <v>87</v>
      </c>
      <c r="D52" s="59">
        <f t="shared" si="20"/>
        <v>2159.1</v>
      </c>
      <c r="E52" s="85">
        <f t="shared" si="3"/>
        <v>2129.3000000000002</v>
      </c>
      <c r="F52" s="85">
        <f t="shared" si="4"/>
        <v>2189.1</v>
      </c>
      <c r="G52" s="86">
        <f t="shared" si="5"/>
        <v>1144</v>
      </c>
      <c r="H52" s="85">
        <f t="shared" si="6"/>
        <v>1122.9000000000001</v>
      </c>
      <c r="I52" s="85">
        <f t="shared" si="7"/>
        <v>1165.4000000000001</v>
      </c>
      <c r="J52" s="86">
        <f t="shared" si="8"/>
        <v>1720</v>
      </c>
      <c r="K52" s="85">
        <f t="shared" si="9"/>
        <v>1709.3</v>
      </c>
      <c r="L52" s="85">
        <f t="shared" si="10"/>
        <v>1730.8</v>
      </c>
      <c r="M52" s="86">
        <f t="shared" si="11"/>
        <v>934.9</v>
      </c>
      <c r="N52" s="85">
        <f t="shared" si="12"/>
        <v>928.5</v>
      </c>
      <c r="O52" s="85">
        <f t="shared" si="13"/>
        <v>941.4</v>
      </c>
      <c r="P52" s="71"/>
      <c r="Q52" s="71"/>
      <c r="R52" s="90" t="s">
        <v>87</v>
      </c>
      <c r="S52" s="61">
        <f t="shared" si="14"/>
        <v>1.26</v>
      </c>
      <c r="T52" s="87">
        <f t="shared" si="15"/>
        <v>1.24</v>
      </c>
      <c r="U52" s="87">
        <f t="shared" si="16"/>
        <v>1.27</v>
      </c>
      <c r="V52" s="61">
        <f t="shared" si="17"/>
        <v>1.22</v>
      </c>
      <c r="W52" s="87">
        <f t="shared" si="18"/>
        <v>1.2</v>
      </c>
      <c r="X52" s="87">
        <f t="shared" si="19"/>
        <v>1.25</v>
      </c>
      <c r="Y52" s="42"/>
      <c r="Z52" s="42"/>
      <c r="AA52" s="42"/>
      <c r="AB52" s="42"/>
      <c r="AC52" s="42"/>
      <c r="BD52" s="40"/>
      <c r="BG52" s="63">
        <v>2010</v>
      </c>
      <c r="BH52" s="40" t="s">
        <v>91</v>
      </c>
      <c r="BI52" s="56">
        <f t="shared" si="0"/>
        <v>1535.8</v>
      </c>
      <c r="BJ52" s="56">
        <f t="shared" si="1"/>
        <v>1255.4000000000001</v>
      </c>
      <c r="BK52" s="56"/>
      <c r="BM52" s="64"/>
      <c r="BN52" s="64"/>
      <c r="BP52" s="64"/>
      <c r="BQ52" s="64"/>
      <c r="BR52" s="40"/>
      <c r="BS52" s="40"/>
      <c r="BT52" s="63">
        <v>2010</v>
      </c>
      <c r="BU52" s="40" t="s">
        <v>91</v>
      </c>
      <c r="BV52" s="65">
        <f t="shared" si="2"/>
        <v>1.22</v>
      </c>
      <c r="BW52" s="56"/>
      <c r="BX52" s="56"/>
      <c r="BY52" s="40"/>
      <c r="BZ52" s="66"/>
      <c r="CA52" s="66"/>
      <c r="CB52" s="40"/>
      <c r="CC52" s="40"/>
      <c r="CD52" s="56"/>
      <c r="CE52" s="40"/>
      <c r="CF52" s="40"/>
      <c r="CG52" s="40"/>
      <c r="CH52" s="40"/>
      <c r="CI52" s="40"/>
    </row>
    <row r="53" spans="2:87" x14ac:dyDescent="0.25">
      <c r="B53" s="46"/>
      <c r="C53" s="90" t="s">
        <v>88</v>
      </c>
      <c r="D53" s="59">
        <f t="shared" si="20"/>
        <v>2095.1</v>
      </c>
      <c r="E53" s="85">
        <f t="shared" si="3"/>
        <v>2066</v>
      </c>
      <c r="F53" s="85">
        <f t="shared" si="4"/>
        <v>2124.5</v>
      </c>
      <c r="G53" s="86">
        <f t="shared" si="5"/>
        <v>1118.5</v>
      </c>
      <c r="H53" s="85">
        <f t="shared" si="6"/>
        <v>1097.9000000000001</v>
      </c>
      <c r="I53" s="85">
        <f t="shared" si="7"/>
        <v>1139.4000000000001</v>
      </c>
      <c r="J53" s="86">
        <f t="shared" si="8"/>
        <v>1695.8</v>
      </c>
      <c r="K53" s="85">
        <f t="shared" si="9"/>
        <v>1685.2</v>
      </c>
      <c r="L53" s="85">
        <f t="shared" si="10"/>
        <v>1706.4</v>
      </c>
      <c r="M53" s="86">
        <f t="shared" si="11"/>
        <v>928</v>
      </c>
      <c r="N53" s="85">
        <f t="shared" si="12"/>
        <v>921.7</v>
      </c>
      <c r="O53" s="85">
        <f t="shared" si="13"/>
        <v>934.4</v>
      </c>
      <c r="P53" s="71"/>
      <c r="Q53" s="71"/>
      <c r="R53" s="90" t="s">
        <v>88</v>
      </c>
      <c r="S53" s="61">
        <f t="shared" si="14"/>
        <v>1.24</v>
      </c>
      <c r="T53" s="87">
        <f t="shared" si="15"/>
        <v>1.22</v>
      </c>
      <c r="U53" s="87">
        <f t="shared" si="16"/>
        <v>1.26</v>
      </c>
      <c r="V53" s="61">
        <f t="shared" si="17"/>
        <v>1.21</v>
      </c>
      <c r="W53" s="87">
        <f t="shared" si="18"/>
        <v>1.18</v>
      </c>
      <c r="X53" s="87">
        <f t="shared" si="19"/>
        <v>1.23</v>
      </c>
      <c r="Y53" s="42"/>
      <c r="Z53" s="42"/>
      <c r="AA53" s="42"/>
      <c r="AB53" s="42"/>
      <c r="AC53" s="42"/>
      <c r="BD53" s="40"/>
      <c r="BG53" s="63">
        <v>2011</v>
      </c>
      <c r="BH53" s="40" t="s">
        <v>92</v>
      </c>
      <c r="BI53" s="56">
        <f t="shared" si="0"/>
        <v>1524.5</v>
      </c>
      <c r="BJ53" s="56">
        <f t="shared" si="1"/>
        <v>1242.5</v>
      </c>
      <c r="BK53" s="56"/>
      <c r="BM53" s="64"/>
      <c r="BN53" s="64"/>
      <c r="BP53" s="64"/>
      <c r="BQ53" s="64"/>
      <c r="BR53" s="40"/>
      <c r="BS53" s="40"/>
      <c r="BT53" s="63">
        <v>2011</v>
      </c>
      <c r="BU53" s="40" t="s">
        <v>92</v>
      </c>
      <c r="BV53" s="65">
        <f t="shared" si="2"/>
        <v>1.23</v>
      </c>
      <c r="BW53" s="56"/>
      <c r="BX53" s="56"/>
      <c r="BY53" s="40"/>
      <c r="BZ53" s="66"/>
      <c r="CA53" s="66"/>
      <c r="CB53" s="40"/>
      <c r="CC53" s="40"/>
      <c r="CD53" s="40"/>
      <c r="CE53" s="40"/>
      <c r="CF53" s="40"/>
      <c r="CG53" s="40"/>
      <c r="CH53" s="40"/>
      <c r="CI53" s="40"/>
    </row>
    <row r="54" spans="2:87" x14ac:dyDescent="0.25">
      <c r="B54" s="42"/>
      <c r="C54" s="90" t="s">
        <v>89</v>
      </c>
      <c r="D54" s="59">
        <f t="shared" si="20"/>
        <v>2074</v>
      </c>
      <c r="E54" s="85">
        <f t="shared" si="3"/>
        <v>2045.2</v>
      </c>
      <c r="F54" s="85">
        <f t="shared" si="4"/>
        <v>2103</v>
      </c>
      <c r="G54" s="86">
        <f t="shared" si="5"/>
        <v>1089.3</v>
      </c>
      <c r="H54" s="85">
        <f t="shared" si="6"/>
        <v>1069.2</v>
      </c>
      <c r="I54" s="85">
        <f t="shared" si="7"/>
        <v>1109.7</v>
      </c>
      <c r="J54" s="86">
        <f t="shared" si="8"/>
        <v>1665.2</v>
      </c>
      <c r="K54" s="85">
        <f t="shared" si="9"/>
        <v>1654.9</v>
      </c>
      <c r="L54" s="85">
        <f t="shared" si="10"/>
        <v>1675.6</v>
      </c>
      <c r="M54" s="86">
        <f t="shared" si="11"/>
        <v>916.9</v>
      </c>
      <c r="N54" s="85">
        <f t="shared" si="12"/>
        <v>910.7</v>
      </c>
      <c r="O54" s="85">
        <f t="shared" si="13"/>
        <v>923.1</v>
      </c>
      <c r="P54" s="71"/>
      <c r="Q54" s="71"/>
      <c r="R54" s="90" t="s">
        <v>89</v>
      </c>
      <c r="S54" s="61">
        <f t="shared" si="14"/>
        <v>1.25</v>
      </c>
      <c r="T54" s="87">
        <f t="shared" si="15"/>
        <v>1.23</v>
      </c>
      <c r="U54" s="87">
        <f t="shared" si="16"/>
        <v>1.27</v>
      </c>
      <c r="V54" s="61">
        <f t="shared" si="17"/>
        <v>1.19</v>
      </c>
      <c r="W54" s="87">
        <f t="shared" si="18"/>
        <v>1.1599999999999999</v>
      </c>
      <c r="X54" s="87">
        <f t="shared" si="19"/>
        <v>1.21</v>
      </c>
      <c r="Y54" s="42"/>
      <c r="Z54" s="42"/>
      <c r="AA54" s="42"/>
      <c r="AB54" s="42"/>
      <c r="AC54" s="42"/>
      <c r="BD54" s="40"/>
      <c r="BG54" s="63">
        <v>2012</v>
      </c>
      <c r="BH54" s="40" t="s">
        <v>93</v>
      </c>
      <c r="BI54" s="56">
        <f t="shared" si="0"/>
        <v>1499.1</v>
      </c>
      <c r="BJ54" s="56">
        <f t="shared" si="1"/>
        <v>1243.5</v>
      </c>
      <c r="BK54" s="56"/>
      <c r="BM54" s="64"/>
      <c r="BN54" s="64"/>
      <c r="BP54" s="64"/>
      <c r="BQ54" s="64"/>
      <c r="BR54" s="40"/>
      <c r="BS54" s="40"/>
      <c r="BT54" s="63">
        <v>2012</v>
      </c>
      <c r="BU54" s="40" t="s">
        <v>93</v>
      </c>
      <c r="BV54" s="65">
        <f t="shared" si="2"/>
        <v>1.21</v>
      </c>
      <c r="BW54" s="56"/>
      <c r="BX54" s="56"/>
      <c r="BY54" s="40"/>
      <c r="BZ54" s="66"/>
      <c r="CA54" s="66"/>
      <c r="CB54" s="40"/>
      <c r="CC54" s="56"/>
      <c r="CD54" s="56"/>
      <c r="CE54" s="40"/>
      <c r="CF54" s="40"/>
      <c r="CG54" s="40"/>
      <c r="CH54" s="40"/>
      <c r="CI54" s="40"/>
    </row>
    <row r="55" spans="2:87" x14ac:dyDescent="0.25">
      <c r="B55" s="42"/>
      <c r="C55" s="90" t="s">
        <v>90</v>
      </c>
      <c r="D55" s="59">
        <f t="shared" si="20"/>
        <v>2051.3000000000002</v>
      </c>
      <c r="E55" s="85">
        <f t="shared" si="3"/>
        <v>2023</v>
      </c>
      <c r="F55" s="85">
        <f t="shared" si="4"/>
        <v>2079.9</v>
      </c>
      <c r="G55" s="86">
        <f t="shared" si="5"/>
        <v>1074.2</v>
      </c>
      <c r="H55" s="85">
        <f t="shared" si="6"/>
        <v>1054.5</v>
      </c>
      <c r="I55" s="85">
        <f t="shared" si="7"/>
        <v>1094.2</v>
      </c>
      <c r="J55" s="86">
        <f t="shared" si="8"/>
        <v>1629.4</v>
      </c>
      <c r="K55" s="85">
        <f t="shared" si="9"/>
        <v>1619.4</v>
      </c>
      <c r="L55" s="85">
        <f t="shared" si="10"/>
        <v>1639.5</v>
      </c>
      <c r="M55" s="86">
        <f t="shared" si="11"/>
        <v>911.1</v>
      </c>
      <c r="N55" s="85">
        <f t="shared" si="12"/>
        <v>905.1</v>
      </c>
      <c r="O55" s="85">
        <f t="shared" si="13"/>
        <v>917.2</v>
      </c>
      <c r="P55" s="71"/>
      <c r="Q55" s="71"/>
      <c r="R55" s="90" t="s">
        <v>90</v>
      </c>
      <c r="S55" s="61">
        <f t="shared" si="14"/>
        <v>1.26</v>
      </c>
      <c r="T55" s="87">
        <f t="shared" si="15"/>
        <v>1.24</v>
      </c>
      <c r="U55" s="87">
        <f t="shared" si="16"/>
        <v>1.28</v>
      </c>
      <c r="V55" s="61">
        <f t="shared" si="17"/>
        <v>1.18</v>
      </c>
      <c r="W55" s="87">
        <f t="shared" si="18"/>
        <v>1.1499999999999999</v>
      </c>
      <c r="X55" s="87">
        <f t="shared" si="19"/>
        <v>1.2</v>
      </c>
      <c r="Y55" s="42"/>
      <c r="Z55" s="42"/>
      <c r="AA55" s="42"/>
      <c r="AB55" s="42"/>
      <c r="AC55" s="42"/>
      <c r="BD55" s="40"/>
      <c r="BG55" s="63">
        <v>2013</v>
      </c>
      <c r="BH55" s="40" t="s">
        <v>111</v>
      </c>
      <c r="BI55" s="56">
        <f t="shared" si="0"/>
        <v>1515.2</v>
      </c>
      <c r="BJ55" s="56">
        <f t="shared" si="1"/>
        <v>1249.5</v>
      </c>
      <c r="BM55" s="64"/>
      <c r="BN55" s="64"/>
      <c r="BP55" s="64"/>
      <c r="BQ55" s="64"/>
      <c r="BR55" s="40"/>
      <c r="BS55" s="40"/>
      <c r="BT55" s="63">
        <v>2013</v>
      </c>
      <c r="BU55" s="40" t="s">
        <v>111</v>
      </c>
      <c r="BV55" s="65">
        <f t="shared" si="2"/>
        <v>1.21</v>
      </c>
      <c r="BW55" s="40"/>
      <c r="BX55" s="40"/>
      <c r="BY55" s="40"/>
      <c r="BZ55" s="66"/>
      <c r="CA55" s="66"/>
      <c r="CB55" s="40"/>
      <c r="CC55" s="40"/>
      <c r="CD55" s="40"/>
      <c r="CE55" s="40"/>
      <c r="CF55" s="40"/>
      <c r="CG55" s="40"/>
      <c r="CH55" s="40"/>
      <c r="CI55" s="40"/>
    </row>
    <row r="56" spans="2:87" x14ac:dyDescent="0.25">
      <c r="B56" s="42"/>
      <c r="C56" s="90" t="s">
        <v>91</v>
      </c>
      <c r="D56" s="59">
        <f t="shared" si="20"/>
        <v>2021.6</v>
      </c>
      <c r="E56" s="85">
        <f t="shared" si="3"/>
        <v>1993.7</v>
      </c>
      <c r="F56" s="85">
        <f t="shared" si="4"/>
        <v>2049.8000000000002</v>
      </c>
      <c r="G56" s="86">
        <f t="shared" si="5"/>
        <v>1080.3</v>
      </c>
      <c r="H56" s="85">
        <f t="shared" si="6"/>
        <v>1060.8</v>
      </c>
      <c r="I56" s="85">
        <f t="shared" si="7"/>
        <v>1100.0999999999999</v>
      </c>
      <c r="J56" s="86">
        <f t="shared" si="8"/>
        <v>1603.2</v>
      </c>
      <c r="K56" s="85">
        <f t="shared" si="9"/>
        <v>1593.4</v>
      </c>
      <c r="L56" s="85">
        <f t="shared" si="10"/>
        <v>1613.1</v>
      </c>
      <c r="M56" s="86">
        <f t="shared" si="11"/>
        <v>907.3</v>
      </c>
      <c r="N56" s="85">
        <f t="shared" si="12"/>
        <v>901.4</v>
      </c>
      <c r="O56" s="85">
        <f t="shared" si="13"/>
        <v>913.2</v>
      </c>
      <c r="P56" s="71"/>
      <c r="Q56" s="71"/>
      <c r="R56" s="90" t="s">
        <v>91</v>
      </c>
      <c r="S56" s="61">
        <f t="shared" si="14"/>
        <v>1.26</v>
      </c>
      <c r="T56" s="87">
        <f t="shared" si="15"/>
        <v>1.24</v>
      </c>
      <c r="U56" s="87">
        <f t="shared" si="16"/>
        <v>1.28</v>
      </c>
      <c r="V56" s="61">
        <f t="shared" si="17"/>
        <v>1.19</v>
      </c>
      <c r="W56" s="87">
        <f t="shared" si="18"/>
        <v>1.17</v>
      </c>
      <c r="X56" s="87">
        <f t="shared" si="19"/>
        <v>1.22</v>
      </c>
      <c r="Y56" s="42"/>
      <c r="Z56" s="42"/>
      <c r="AA56" s="42"/>
      <c r="AB56" s="42"/>
      <c r="AC56" s="42"/>
      <c r="BD56" s="40"/>
      <c r="BG56" s="63">
        <v>2014</v>
      </c>
      <c r="BH56" s="56" t="s">
        <v>112</v>
      </c>
      <c r="BI56" s="56">
        <f t="shared" si="0"/>
        <v>1534.6</v>
      </c>
      <c r="BJ56" s="56">
        <f t="shared" si="1"/>
        <v>1256.5999999999999</v>
      </c>
      <c r="BK56" s="56"/>
      <c r="BM56" s="56" t="s">
        <v>11</v>
      </c>
      <c r="BN56" s="56" t="s">
        <v>11</v>
      </c>
      <c r="BP56" s="56" t="s">
        <v>12</v>
      </c>
      <c r="BQ56" s="56" t="s">
        <v>12</v>
      </c>
      <c r="BR56" s="40"/>
      <c r="BS56" s="40"/>
      <c r="BT56" s="63">
        <v>2014</v>
      </c>
      <c r="BU56" s="56" t="s">
        <v>112</v>
      </c>
      <c r="BV56" s="65">
        <f t="shared" si="2"/>
        <v>1.22</v>
      </c>
      <c r="BW56" s="56"/>
      <c r="BX56" s="56"/>
      <c r="BY56" s="40"/>
      <c r="BZ56" s="66"/>
      <c r="CA56" s="66"/>
      <c r="CB56" s="40"/>
      <c r="CC56" s="63"/>
      <c r="CD56" s="63"/>
      <c r="CE56" s="40"/>
      <c r="CF56" s="40"/>
      <c r="CG56" s="40"/>
      <c r="CH56" s="40"/>
      <c r="CI56" s="40"/>
    </row>
    <row r="57" spans="2:87" x14ac:dyDescent="0.25">
      <c r="B57" s="42"/>
      <c r="C57" s="90" t="s">
        <v>92</v>
      </c>
      <c r="D57" s="59">
        <f t="shared" si="20"/>
        <v>2000.9</v>
      </c>
      <c r="E57" s="85">
        <f t="shared" si="3"/>
        <v>1973.3</v>
      </c>
      <c r="F57" s="85">
        <f t="shared" si="4"/>
        <v>2028.8</v>
      </c>
      <c r="G57" s="86">
        <f t="shared" si="5"/>
        <v>1079.2</v>
      </c>
      <c r="H57" s="85">
        <f t="shared" si="6"/>
        <v>1060</v>
      </c>
      <c r="I57" s="85">
        <f t="shared" si="7"/>
        <v>1098.8</v>
      </c>
      <c r="J57" s="86">
        <f t="shared" si="8"/>
        <v>1576.8</v>
      </c>
      <c r="K57" s="85">
        <f t="shared" si="9"/>
        <v>1567.2</v>
      </c>
      <c r="L57" s="85">
        <f t="shared" si="10"/>
        <v>1586.4</v>
      </c>
      <c r="M57" s="86">
        <f t="shared" si="11"/>
        <v>908.3</v>
      </c>
      <c r="N57" s="85">
        <f t="shared" si="12"/>
        <v>902.4</v>
      </c>
      <c r="O57" s="85">
        <f t="shared" si="13"/>
        <v>914.2</v>
      </c>
      <c r="P57" s="71"/>
      <c r="Q57" s="71"/>
      <c r="R57" s="90" t="s">
        <v>92</v>
      </c>
      <c r="S57" s="61">
        <f t="shared" si="14"/>
        <v>1.27</v>
      </c>
      <c r="T57" s="87">
        <f t="shared" si="15"/>
        <v>1.25</v>
      </c>
      <c r="U57" s="87">
        <f t="shared" si="16"/>
        <v>1.29</v>
      </c>
      <c r="V57" s="61">
        <f t="shared" si="17"/>
        <v>1.19</v>
      </c>
      <c r="W57" s="87">
        <f t="shared" si="18"/>
        <v>1.1599999999999999</v>
      </c>
      <c r="X57" s="87">
        <f t="shared" si="19"/>
        <v>1.21</v>
      </c>
      <c r="Y57" s="42"/>
      <c r="Z57" s="42"/>
      <c r="AA57" s="42"/>
      <c r="AB57" s="42"/>
      <c r="AC57" s="42"/>
      <c r="BD57" s="40"/>
      <c r="BG57" s="56"/>
      <c r="BI57" s="56"/>
      <c r="BJ57" s="56"/>
      <c r="BK57" s="56"/>
      <c r="BM57" s="40" t="s">
        <v>29</v>
      </c>
      <c r="BN57" s="40" t="s">
        <v>28</v>
      </c>
      <c r="BP57" s="40" t="s">
        <v>29</v>
      </c>
      <c r="BQ57" s="40" t="s">
        <v>28</v>
      </c>
      <c r="BR57" s="40"/>
      <c r="BS57" s="40"/>
      <c r="BT57" s="40"/>
      <c r="BU57" s="40"/>
      <c r="BV57" s="56"/>
      <c r="BW57" s="56"/>
      <c r="BX57" s="56"/>
      <c r="BY57" s="40"/>
      <c r="BZ57" s="40" t="s">
        <v>29</v>
      </c>
      <c r="CA57" s="40" t="s">
        <v>28</v>
      </c>
      <c r="CB57" s="40"/>
      <c r="CC57" s="40" t="s">
        <v>42</v>
      </c>
      <c r="CD57" s="40"/>
      <c r="CE57" s="40"/>
      <c r="CF57" s="40"/>
      <c r="CG57" s="40"/>
      <c r="CH57" s="40"/>
      <c r="CI57" s="40"/>
    </row>
    <row r="58" spans="2:87" x14ac:dyDescent="0.25">
      <c r="B58" s="42"/>
      <c r="C58" s="90" t="s">
        <v>93</v>
      </c>
      <c r="D58" s="59">
        <f t="shared" si="20"/>
        <v>1953.9</v>
      </c>
      <c r="E58" s="85">
        <f t="shared" si="3"/>
        <v>1926.9</v>
      </c>
      <c r="F58" s="85">
        <f t="shared" si="4"/>
        <v>1981.3</v>
      </c>
      <c r="G58" s="86">
        <f t="shared" si="5"/>
        <v>1074.9000000000001</v>
      </c>
      <c r="H58" s="85">
        <f t="shared" si="6"/>
        <v>1055.9000000000001</v>
      </c>
      <c r="I58" s="85">
        <f t="shared" si="7"/>
        <v>1094.2</v>
      </c>
      <c r="J58" s="86">
        <f t="shared" si="8"/>
        <v>1565.3</v>
      </c>
      <c r="K58" s="85">
        <f t="shared" si="9"/>
        <v>1555.8</v>
      </c>
      <c r="L58" s="85">
        <f t="shared" si="10"/>
        <v>1574.8</v>
      </c>
      <c r="M58" s="86">
        <f t="shared" si="11"/>
        <v>920.5</v>
      </c>
      <c r="N58" s="85">
        <f t="shared" si="12"/>
        <v>914.6</v>
      </c>
      <c r="O58" s="85">
        <f t="shared" si="13"/>
        <v>926.4</v>
      </c>
      <c r="P58" s="71"/>
      <c r="Q58" s="71"/>
      <c r="R58" s="90" t="s">
        <v>93</v>
      </c>
      <c r="S58" s="61">
        <f t="shared" si="14"/>
        <v>1.25</v>
      </c>
      <c r="T58" s="87">
        <f t="shared" si="15"/>
        <v>1.23</v>
      </c>
      <c r="U58" s="87">
        <f t="shared" si="16"/>
        <v>1.27</v>
      </c>
      <c r="V58" s="61">
        <f t="shared" si="17"/>
        <v>1.17</v>
      </c>
      <c r="W58" s="87">
        <f t="shared" si="18"/>
        <v>1.1399999999999999</v>
      </c>
      <c r="X58" s="87">
        <f t="shared" si="19"/>
        <v>1.19</v>
      </c>
      <c r="Y58" s="42"/>
      <c r="Z58" s="42"/>
      <c r="AA58" s="42"/>
      <c r="AB58" s="42"/>
      <c r="AC58" s="42"/>
      <c r="BD58" s="40"/>
      <c r="BF58" s="40" t="s">
        <v>6</v>
      </c>
      <c r="BG58" s="40" t="s">
        <v>106</v>
      </c>
      <c r="BH58" s="56">
        <v>1991</v>
      </c>
      <c r="BI58" s="56" t="str">
        <f t="shared" ref="BI58:BI81" si="21">IFERROR(VALUE(FIXED(VLOOKUP($BH58&amp;$BG$29&amp;$BI$12&amp;"Maori",ethnicdata,7,FALSE),1)),"N/A")</f>
        <v>N/A</v>
      </c>
      <c r="BJ58" s="56" t="str">
        <f t="shared" ref="BJ58:BJ81" si="22">IFERROR(VALUE(FIXED(VLOOKUP($BH58&amp;$BG$29&amp;$BI$12&amp;"nonMaori",ethnicdata,7,FALSE),1)),"N/A")</f>
        <v>N/A</v>
      </c>
      <c r="BK58" s="56"/>
      <c r="BM58" s="64">
        <f>D37-E37</f>
        <v>0</v>
      </c>
      <c r="BN58" s="64">
        <f>F37-D37</f>
        <v>0</v>
      </c>
      <c r="BP58" s="91">
        <f>J37-K37</f>
        <v>0</v>
      </c>
      <c r="BQ58" s="91">
        <f>L37-J37</f>
        <v>0</v>
      </c>
      <c r="BR58" s="40"/>
      <c r="BS58" s="40" t="s">
        <v>45</v>
      </c>
      <c r="BT58" s="40" t="s">
        <v>106</v>
      </c>
      <c r="BU58" s="56">
        <v>1991</v>
      </c>
      <c r="BV58" s="65" t="str">
        <f>IFERROR(VALUE(FIXED(VLOOKUP($BU58&amp;#REF!&amp;$BI$12&amp;"Maori",ethnicdata,10,FALSE),2)),"N/A")</f>
        <v>N/A</v>
      </c>
      <c r="BW58" s="56"/>
      <c r="BX58" s="56"/>
      <c r="BY58" s="40"/>
      <c r="BZ58" s="66">
        <f>S37-T37</f>
        <v>0</v>
      </c>
      <c r="CA58" s="66">
        <f>U37-S37</f>
        <v>0</v>
      </c>
      <c r="CB58" s="40"/>
      <c r="CC58" s="40">
        <v>1</v>
      </c>
      <c r="CD58" s="40"/>
      <c r="CE58" s="40"/>
      <c r="CF58" s="40"/>
      <c r="CG58" s="40"/>
      <c r="CH58" s="40"/>
      <c r="CI58" s="40"/>
    </row>
    <row r="59" spans="2:87" x14ac:dyDescent="0.25">
      <c r="B59" s="42"/>
      <c r="C59" s="92" t="s">
        <v>111</v>
      </c>
      <c r="D59" s="59">
        <f t="shared" si="20"/>
        <v>1970.5</v>
      </c>
      <c r="E59" s="85">
        <f t="shared" si="3"/>
        <v>1943.5</v>
      </c>
      <c r="F59" s="85">
        <f t="shared" si="4"/>
        <v>1997.7</v>
      </c>
      <c r="G59" s="86">
        <f t="shared" si="5"/>
        <v>1089.7</v>
      </c>
      <c r="H59" s="85">
        <f t="shared" si="6"/>
        <v>1070.5999999999999</v>
      </c>
      <c r="I59" s="85">
        <f t="shared" si="7"/>
        <v>1108.9000000000001</v>
      </c>
      <c r="J59" s="86">
        <f t="shared" si="8"/>
        <v>1558.8</v>
      </c>
      <c r="K59" s="85">
        <f t="shared" si="9"/>
        <v>1549.5</v>
      </c>
      <c r="L59" s="85">
        <f t="shared" si="10"/>
        <v>1568.2</v>
      </c>
      <c r="M59" s="86">
        <f t="shared" si="11"/>
        <v>937.2</v>
      </c>
      <c r="N59" s="85">
        <f t="shared" si="12"/>
        <v>931.3</v>
      </c>
      <c r="O59" s="85">
        <f t="shared" si="13"/>
        <v>943.1</v>
      </c>
      <c r="P59" s="71"/>
      <c r="Q59" s="71"/>
      <c r="R59" s="92" t="s">
        <v>111</v>
      </c>
      <c r="S59" s="61">
        <f t="shared" si="14"/>
        <v>1.26</v>
      </c>
      <c r="T59" s="87">
        <f t="shared" si="15"/>
        <v>1.24</v>
      </c>
      <c r="U59" s="87">
        <f t="shared" si="16"/>
        <v>1.28</v>
      </c>
      <c r="V59" s="61">
        <f t="shared" si="17"/>
        <v>1.1599999999999999</v>
      </c>
      <c r="W59" s="87">
        <f t="shared" si="18"/>
        <v>1.1399999999999999</v>
      </c>
      <c r="X59" s="87">
        <f t="shared" si="19"/>
        <v>1.19</v>
      </c>
      <c r="Y59" s="42"/>
      <c r="Z59" s="42"/>
      <c r="AA59" s="42"/>
      <c r="AB59" s="42"/>
      <c r="AC59" s="42"/>
      <c r="BD59" s="40"/>
      <c r="BG59" s="40" t="s">
        <v>107</v>
      </c>
      <c r="BH59" s="56">
        <v>1992</v>
      </c>
      <c r="BI59" s="56" t="str">
        <f t="shared" si="21"/>
        <v>N/A</v>
      </c>
      <c r="BJ59" s="56" t="str">
        <f t="shared" si="22"/>
        <v>N/A</v>
      </c>
      <c r="BK59" s="56"/>
      <c r="BM59" s="64">
        <f t="shared" ref="BM59:BM81" si="23">D38-E38</f>
        <v>0</v>
      </c>
      <c r="BN59" s="64">
        <f t="shared" ref="BN59:BN81" si="24">F38-D38</f>
        <v>0</v>
      </c>
      <c r="BP59" s="91">
        <f t="shared" ref="BP59:BP81" si="25">J38-K38</f>
        <v>0</v>
      </c>
      <c r="BQ59" s="91">
        <f t="shared" ref="BQ59:BQ81" si="26">L38-J38</f>
        <v>0</v>
      </c>
      <c r="BR59" s="40"/>
      <c r="BS59" s="40"/>
      <c r="BT59" s="40" t="s">
        <v>107</v>
      </c>
      <c r="BU59" s="56">
        <v>1992</v>
      </c>
      <c r="BV59" s="65" t="str">
        <f>IFERROR(VALUE(FIXED(VLOOKUP($BU59&amp;#REF!&amp;$BI$12&amp;"Maori",ethnicdata,10,FALSE),2)),"N/A")</f>
        <v>N/A</v>
      </c>
      <c r="BW59" s="56"/>
      <c r="BX59" s="56"/>
      <c r="BY59" s="40"/>
      <c r="BZ59" s="66">
        <f t="shared" ref="BZ59:BZ81" si="27">S38-T38</f>
        <v>0</v>
      </c>
      <c r="CA59" s="66">
        <f t="shared" ref="CA59:CA81" si="28">U38-S38</f>
        <v>0</v>
      </c>
      <c r="CB59" s="40"/>
      <c r="CC59" s="40">
        <v>1</v>
      </c>
      <c r="CD59" s="40"/>
      <c r="CE59" s="40"/>
      <c r="CF59" s="40"/>
      <c r="CG59" s="40"/>
      <c r="CH59" s="40"/>
      <c r="CI59" s="40"/>
    </row>
    <row r="60" spans="2:87" x14ac:dyDescent="0.25">
      <c r="B60" s="42"/>
      <c r="C60" s="93" t="s">
        <v>112</v>
      </c>
      <c r="D60" s="75">
        <f t="shared" si="20"/>
        <v>1980</v>
      </c>
      <c r="E60" s="76">
        <f t="shared" si="3"/>
        <v>1953.2</v>
      </c>
      <c r="F60" s="76">
        <f t="shared" si="4"/>
        <v>2007</v>
      </c>
      <c r="G60" s="94">
        <f t="shared" si="5"/>
        <v>1117.0999999999999</v>
      </c>
      <c r="H60" s="76">
        <f t="shared" si="6"/>
        <v>1097.9000000000001</v>
      </c>
      <c r="I60" s="76">
        <f t="shared" si="7"/>
        <v>1136.4000000000001</v>
      </c>
      <c r="J60" s="94">
        <f t="shared" si="8"/>
        <v>1557.3</v>
      </c>
      <c r="K60" s="76">
        <f t="shared" si="9"/>
        <v>1548</v>
      </c>
      <c r="L60" s="76">
        <f t="shared" si="10"/>
        <v>1566.6</v>
      </c>
      <c r="M60" s="94">
        <f t="shared" si="11"/>
        <v>951</v>
      </c>
      <c r="N60" s="76">
        <f t="shared" si="12"/>
        <v>945.1</v>
      </c>
      <c r="O60" s="76">
        <f t="shared" si="13"/>
        <v>956.9</v>
      </c>
      <c r="P60" s="71"/>
      <c r="Q60" s="71"/>
      <c r="R60" s="93" t="s">
        <v>112</v>
      </c>
      <c r="S60" s="77">
        <f t="shared" si="14"/>
        <v>1.27</v>
      </c>
      <c r="T60" s="78">
        <f t="shared" si="15"/>
        <v>1.25</v>
      </c>
      <c r="U60" s="78">
        <f t="shared" si="16"/>
        <v>1.29</v>
      </c>
      <c r="V60" s="77">
        <f t="shared" si="17"/>
        <v>1.17</v>
      </c>
      <c r="W60" s="78">
        <f t="shared" si="18"/>
        <v>1.1499999999999999</v>
      </c>
      <c r="X60" s="78">
        <f t="shared" si="19"/>
        <v>1.2</v>
      </c>
      <c r="Y60" s="42"/>
      <c r="Z60" s="42"/>
      <c r="AA60" s="42"/>
      <c r="AB60" s="42"/>
      <c r="AC60" s="42"/>
      <c r="BD60" s="40"/>
      <c r="BG60" s="40" t="s">
        <v>108</v>
      </c>
      <c r="BH60" s="63">
        <v>1993</v>
      </c>
      <c r="BI60" s="56" t="str">
        <f t="shared" si="21"/>
        <v>N/A</v>
      </c>
      <c r="BJ60" s="56" t="str">
        <f t="shared" si="22"/>
        <v>N/A</v>
      </c>
      <c r="BK60" s="56"/>
      <c r="BM60" s="64">
        <f t="shared" si="23"/>
        <v>0</v>
      </c>
      <c r="BN60" s="64">
        <f t="shared" si="24"/>
        <v>0</v>
      </c>
      <c r="BP60" s="91">
        <f t="shared" si="25"/>
        <v>0</v>
      </c>
      <c r="BQ60" s="91">
        <f t="shared" si="26"/>
        <v>0</v>
      </c>
      <c r="BR60" s="40"/>
      <c r="BS60" s="40"/>
      <c r="BT60" s="40" t="s">
        <v>108</v>
      </c>
      <c r="BU60" s="63">
        <v>1993</v>
      </c>
      <c r="BV60" s="65" t="str">
        <f>IFERROR(VALUE(FIXED(VLOOKUP($BU60&amp;#REF!&amp;$BI$12&amp;"Maori",ethnicdata,10,FALSE),2)),"N/A")</f>
        <v>N/A</v>
      </c>
      <c r="BW60" s="56"/>
      <c r="BX60" s="56"/>
      <c r="BY60" s="40"/>
      <c r="BZ60" s="66">
        <f t="shared" si="27"/>
        <v>0</v>
      </c>
      <c r="CA60" s="66">
        <f t="shared" si="28"/>
        <v>0</v>
      </c>
      <c r="CB60" s="40"/>
      <c r="CC60" s="40">
        <v>1</v>
      </c>
      <c r="CD60" s="40"/>
      <c r="CE60" s="40"/>
      <c r="CF60" s="40"/>
      <c r="CG60" s="40"/>
      <c r="CH60" s="40"/>
      <c r="CI60" s="40"/>
    </row>
    <row r="61" spans="2:87" x14ac:dyDescent="0.25">
      <c r="B61" s="42"/>
      <c r="C61" s="95"/>
      <c r="D61" s="59"/>
      <c r="E61" s="85"/>
      <c r="F61" s="85"/>
      <c r="G61" s="96"/>
      <c r="H61" s="85"/>
      <c r="I61" s="85"/>
      <c r="J61" s="96"/>
      <c r="K61" s="85"/>
      <c r="L61" s="85"/>
      <c r="M61" s="96"/>
      <c r="N61" s="85"/>
      <c r="O61" s="85"/>
      <c r="P61" s="42"/>
      <c r="Q61" s="42"/>
      <c r="R61" s="84"/>
      <c r="S61" s="71"/>
      <c r="T61" s="71"/>
      <c r="U61" s="42"/>
      <c r="V61" s="42"/>
      <c r="W61" s="42"/>
      <c r="X61" s="42"/>
      <c r="Y61" s="42"/>
      <c r="Z61" s="42"/>
      <c r="AA61" s="42"/>
      <c r="AB61" s="42"/>
      <c r="AC61" s="42"/>
      <c r="BD61" s="40"/>
      <c r="BG61" s="63" t="s">
        <v>109</v>
      </c>
      <c r="BH61" s="63">
        <v>1994</v>
      </c>
      <c r="BI61" s="56" t="str">
        <f t="shared" si="21"/>
        <v>N/A</v>
      </c>
      <c r="BJ61" s="56" t="str">
        <f t="shared" si="22"/>
        <v>N/A</v>
      </c>
      <c r="BK61" s="56"/>
      <c r="BM61" s="64" t="e">
        <f t="shared" si="23"/>
        <v>#VALUE!</v>
      </c>
      <c r="BN61" s="64" t="e">
        <f t="shared" si="24"/>
        <v>#VALUE!</v>
      </c>
      <c r="BP61" s="91" t="e">
        <f t="shared" si="25"/>
        <v>#VALUE!</v>
      </c>
      <c r="BQ61" s="91" t="e">
        <f t="shared" si="26"/>
        <v>#VALUE!</v>
      </c>
      <c r="BR61" s="40"/>
      <c r="BS61" s="40"/>
      <c r="BT61" s="63" t="s">
        <v>109</v>
      </c>
      <c r="BU61" s="63">
        <v>1994</v>
      </c>
      <c r="BV61" s="65" t="str">
        <f>IFERROR(VALUE(FIXED(VLOOKUP($BU61&amp;#REF!&amp;$BI$12&amp;"Maori",ethnicdata,10,FALSE),2)),"N/A")</f>
        <v>N/A</v>
      </c>
      <c r="BW61" s="56"/>
      <c r="BX61" s="56"/>
      <c r="BY61" s="40"/>
      <c r="BZ61" s="66" t="e">
        <f t="shared" si="27"/>
        <v>#VALUE!</v>
      </c>
      <c r="CA61" s="66" t="e">
        <f t="shared" si="28"/>
        <v>#VALUE!</v>
      </c>
      <c r="CB61" s="40"/>
      <c r="CC61" s="40">
        <v>1</v>
      </c>
      <c r="CD61" s="40"/>
      <c r="CE61" s="40"/>
      <c r="CF61" s="40"/>
      <c r="CG61" s="40"/>
      <c r="CH61" s="40"/>
      <c r="CI61" s="40"/>
    </row>
    <row r="62" spans="2:87" x14ac:dyDescent="0.25">
      <c r="B62" s="42"/>
      <c r="C62" s="46" t="s">
        <v>23</v>
      </c>
      <c r="D62" s="59"/>
      <c r="E62" s="85"/>
      <c r="F62" s="85"/>
      <c r="G62" s="96"/>
      <c r="H62" s="85"/>
      <c r="I62" s="85"/>
      <c r="J62" s="96"/>
      <c r="K62" s="85"/>
      <c r="L62" s="85"/>
      <c r="M62" s="96"/>
      <c r="N62" s="85"/>
      <c r="O62" s="85"/>
      <c r="P62" s="42"/>
      <c r="Q62" s="42"/>
      <c r="R62" s="46" t="s">
        <v>23</v>
      </c>
      <c r="S62" s="71"/>
      <c r="T62" s="71"/>
      <c r="U62" s="42"/>
      <c r="V62" s="42"/>
      <c r="W62" s="42"/>
      <c r="X62" s="42"/>
      <c r="Y62" s="42"/>
      <c r="Z62" s="42"/>
      <c r="AA62" s="42"/>
      <c r="AB62" s="42"/>
      <c r="AC62" s="42"/>
      <c r="BD62" s="40"/>
      <c r="BG62" s="40" t="s">
        <v>110</v>
      </c>
      <c r="BH62" s="63">
        <v>1995</v>
      </c>
      <c r="BI62" s="56" t="str">
        <f t="shared" si="21"/>
        <v>N/A</v>
      </c>
      <c r="BJ62" s="56" t="str">
        <f t="shared" si="22"/>
        <v>N/A</v>
      </c>
      <c r="BK62" s="56"/>
      <c r="BM62" s="64" t="e">
        <f t="shared" si="23"/>
        <v>#VALUE!</v>
      </c>
      <c r="BN62" s="64" t="e">
        <f t="shared" si="24"/>
        <v>#VALUE!</v>
      </c>
      <c r="BP62" s="91" t="e">
        <f t="shared" si="25"/>
        <v>#VALUE!</v>
      </c>
      <c r="BQ62" s="91" t="e">
        <f t="shared" si="26"/>
        <v>#VALUE!</v>
      </c>
      <c r="BR62" s="40"/>
      <c r="BS62" s="40"/>
      <c r="BT62" s="40" t="s">
        <v>110</v>
      </c>
      <c r="BU62" s="63">
        <v>1995</v>
      </c>
      <c r="BV62" s="65" t="str">
        <f>IFERROR(VALUE(FIXED(VLOOKUP($BU62&amp;#REF!&amp;$BI$12&amp;"Maori",ethnicdata,10,FALSE),2)),"N/A")</f>
        <v>N/A</v>
      </c>
      <c r="BW62" s="56"/>
      <c r="BX62" s="56"/>
      <c r="BY62" s="40"/>
      <c r="BZ62" s="66" t="e">
        <f t="shared" si="27"/>
        <v>#VALUE!</v>
      </c>
      <c r="CA62" s="66" t="e">
        <f t="shared" si="28"/>
        <v>#VALUE!</v>
      </c>
      <c r="CB62" s="40"/>
      <c r="CC62" s="40">
        <v>1</v>
      </c>
      <c r="CD62" s="40"/>
      <c r="CE62" s="40"/>
      <c r="CF62" s="40"/>
      <c r="CG62" s="40"/>
      <c r="CH62" s="40"/>
      <c r="CI62" s="40"/>
    </row>
    <row r="63" spans="2:87" x14ac:dyDescent="0.25">
      <c r="B63" s="42"/>
      <c r="C63" s="46" t="s">
        <v>120</v>
      </c>
      <c r="D63" s="72"/>
      <c r="E63" s="72"/>
      <c r="F63" s="72"/>
      <c r="G63" s="42"/>
      <c r="H63" s="42"/>
      <c r="I63" s="42"/>
      <c r="J63" s="42"/>
      <c r="K63" s="42"/>
      <c r="L63" s="42"/>
      <c r="M63" s="42"/>
      <c r="N63" s="42"/>
      <c r="O63" s="42"/>
      <c r="P63" s="71"/>
      <c r="Q63" s="71"/>
      <c r="R63" s="46" t="s">
        <v>26</v>
      </c>
      <c r="S63" s="71"/>
      <c r="T63" s="71"/>
      <c r="U63" s="42"/>
      <c r="V63" s="42"/>
      <c r="W63" s="42"/>
      <c r="X63" s="42"/>
      <c r="Y63" s="42"/>
      <c r="Z63" s="42"/>
      <c r="AA63" s="42"/>
      <c r="AB63" s="42"/>
      <c r="AC63" s="42"/>
      <c r="BD63" s="40"/>
      <c r="BF63" s="40" t="s">
        <v>6</v>
      </c>
      <c r="BG63" s="56" t="s">
        <v>77</v>
      </c>
      <c r="BH63" s="63">
        <v>1996</v>
      </c>
      <c r="BI63" s="56">
        <f t="shared" si="21"/>
        <v>1894.4</v>
      </c>
      <c r="BJ63" s="56">
        <f t="shared" si="22"/>
        <v>1769</v>
      </c>
      <c r="BK63" s="56"/>
      <c r="BM63" s="64">
        <f t="shared" si="23"/>
        <v>29.800000000000182</v>
      </c>
      <c r="BN63" s="64">
        <f t="shared" si="24"/>
        <v>30.199999999999818</v>
      </c>
      <c r="BP63" s="91">
        <f t="shared" si="25"/>
        <v>12.200000000000045</v>
      </c>
      <c r="BQ63" s="91">
        <f t="shared" si="26"/>
        <v>12.099999999999909</v>
      </c>
      <c r="BR63" s="40"/>
      <c r="BS63" s="40"/>
      <c r="BT63" s="56" t="s">
        <v>77</v>
      </c>
      <c r="BU63" s="63">
        <v>1996</v>
      </c>
      <c r="BV63" s="65">
        <f t="shared" ref="BV63:BV81" si="29">IFERROR(VALUE(FIXED(VLOOKUP($BU63&amp;$BG$29&amp;$BI$12&amp;"Maori",ethnicdata,10,FALSE),2)),"N/A")</f>
        <v>1.07</v>
      </c>
      <c r="BW63" s="56"/>
      <c r="BX63" s="56"/>
      <c r="BY63" s="40"/>
      <c r="BZ63" s="66">
        <f t="shared" si="27"/>
        <v>2.0000000000000018E-2</v>
      </c>
      <c r="CA63" s="66">
        <f t="shared" si="28"/>
        <v>2.0000000000000018E-2</v>
      </c>
      <c r="CB63" s="40"/>
      <c r="CC63" s="40">
        <v>1</v>
      </c>
      <c r="CD63" s="40"/>
      <c r="CE63" s="40"/>
      <c r="CF63" s="40"/>
      <c r="CG63" s="40"/>
      <c r="CH63" s="40"/>
      <c r="CI63" s="40"/>
    </row>
    <row r="64" spans="2:87" x14ac:dyDescent="0.25">
      <c r="B64" s="42"/>
      <c r="C64" s="46" t="s">
        <v>24</v>
      </c>
      <c r="D64" s="72"/>
      <c r="E64" s="72"/>
      <c r="F64" s="72"/>
      <c r="G64" s="42"/>
      <c r="H64" s="42"/>
      <c r="I64" s="42"/>
      <c r="J64" s="42"/>
      <c r="K64" s="42"/>
      <c r="L64" s="42"/>
      <c r="M64" s="42"/>
      <c r="N64" s="42"/>
      <c r="O64" s="42"/>
      <c r="P64" s="97"/>
      <c r="Q64" s="97"/>
      <c r="R64" s="46" t="s">
        <v>24</v>
      </c>
      <c r="S64" s="71"/>
      <c r="T64" s="71"/>
      <c r="U64" s="42"/>
      <c r="V64" s="42"/>
      <c r="W64" s="42"/>
      <c r="X64" s="42"/>
      <c r="Y64" s="42"/>
      <c r="Z64" s="42"/>
      <c r="AA64" s="42"/>
      <c r="AB64" s="42"/>
      <c r="AC64" s="42"/>
      <c r="BD64" s="40"/>
      <c r="BG64" s="40" t="s">
        <v>78</v>
      </c>
      <c r="BH64" s="63">
        <v>1997</v>
      </c>
      <c r="BI64" s="56">
        <f t="shared" si="21"/>
        <v>1934.2</v>
      </c>
      <c r="BJ64" s="56">
        <f t="shared" si="22"/>
        <v>1749.8</v>
      </c>
      <c r="BK64" s="56"/>
      <c r="BM64" s="64">
        <f t="shared" si="23"/>
        <v>30</v>
      </c>
      <c r="BN64" s="64">
        <f t="shared" si="24"/>
        <v>30.299999999999955</v>
      </c>
      <c r="BP64" s="91">
        <f t="shared" si="25"/>
        <v>11.899999999999864</v>
      </c>
      <c r="BQ64" s="91">
        <f t="shared" si="26"/>
        <v>12.100000000000136</v>
      </c>
      <c r="BR64" s="40"/>
      <c r="BS64" s="40"/>
      <c r="BT64" s="40" t="s">
        <v>78</v>
      </c>
      <c r="BU64" s="63">
        <v>1997</v>
      </c>
      <c r="BV64" s="65">
        <f t="shared" si="29"/>
        <v>1.1100000000000001</v>
      </c>
      <c r="BW64" s="56"/>
      <c r="BX64" s="56"/>
      <c r="BY64" s="40"/>
      <c r="BZ64" s="66">
        <f t="shared" si="27"/>
        <v>2.0000000000000018E-2</v>
      </c>
      <c r="CA64" s="66">
        <f t="shared" si="28"/>
        <v>1.0000000000000009E-2</v>
      </c>
      <c r="CB64" s="40"/>
      <c r="CC64" s="40">
        <v>1</v>
      </c>
      <c r="CD64" s="40"/>
      <c r="CE64" s="40"/>
      <c r="CF64" s="40"/>
      <c r="CG64" s="40"/>
      <c r="CH64" s="40"/>
      <c r="CI64" s="40"/>
    </row>
    <row r="65" spans="2:87" x14ac:dyDescent="0.25">
      <c r="B65" s="42"/>
      <c r="C65" s="46" t="s">
        <v>25</v>
      </c>
      <c r="D65" s="72"/>
      <c r="E65" s="72"/>
      <c r="F65" s="72"/>
      <c r="G65" s="42"/>
      <c r="H65" s="42"/>
      <c r="I65" s="42"/>
      <c r="J65" s="42"/>
      <c r="K65" s="42"/>
      <c r="L65" s="42"/>
      <c r="M65" s="42"/>
      <c r="N65" s="42"/>
      <c r="O65" s="42"/>
      <c r="P65" s="42"/>
      <c r="Q65" s="42"/>
      <c r="R65" s="46" t="s">
        <v>25</v>
      </c>
      <c r="S65" s="71"/>
      <c r="T65" s="71"/>
      <c r="U65" s="42"/>
      <c r="V65" s="42"/>
      <c r="W65" s="42"/>
      <c r="X65" s="42"/>
      <c r="Y65" s="42"/>
      <c r="Z65" s="42"/>
      <c r="AA65" s="42"/>
      <c r="AB65" s="42"/>
      <c r="AC65" s="42"/>
      <c r="BD65" s="40"/>
      <c r="BG65" s="63" t="s">
        <v>79</v>
      </c>
      <c r="BH65" s="63">
        <v>1998</v>
      </c>
      <c r="BI65" s="56">
        <f t="shared" si="21"/>
        <v>1993.2</v>
      </c>
      <c r="BJ65" s="56">
        <f t="shared" si="22"/>
        <v>1744.4</v>
      </c>
      <c r="BK65" s="56"/>
      <c r="BM65" s="64">
        <f t="shared" si="23"/>
        <v>30.200000000000045</v>
      </c>
      <c r="BN65" s="64">
        <f t="shared" si="24"/>
        <v>30.399999999999864</v>
      </c>
      <c r="BP65" s="91">
        <f t="shared" si="25"/>
        <v>11.900000000000091</v>
      </c>
      <c r="BQ65" s="91">
        <f t="shared" si="26"/>
        <v>11.899999999999864</v>
      </c>
      <c r="BR65" s="40"/>
      <c r="BS65" s="40"/>
      <c r="BT65" s="63" t="s">
        <v>79</v>
      </c>
      <c r="BU65" s="63">
        <v>1998</v>
      </c>
      <c r="BV65" s="65">
        <f t="shared" si="29"/>
        <v>1.1399999999999999</v>
      </c>
      <c r="BW65" s="56"/>
      <c r="BX65" s="56"/>
      <c r="BY65" s="40"/>
      <c r="BZ65" s="66">
        <f t="shared" si="27"/>
        <v>1.9999999999999796E-2</v>
      </c>
      <c r="CA65" s="66">
        <f t="shared" si="28"/>
        <v>2.0000000000000018E-2</v>
      </c>
      <c r="CB65" s="40"/>
      <c r="CC65" s="40">
        <v>1</v>
      </c>
      <c r="CD65" s="40"/>
      <c r="CE65" s="40"/>
      <c r="CF65" s="40"/>
      <c r="CG65" s="40"/>
      <c r="CH65" s="40"/>
      <c r="CI65" s="40"/>
    </row>
    <row r="66" spans="2:87" x14ac:dyDescent="0.25">
      <c r="B66" s="42"/>
      <c r="C66" s="46" t="s">
        <v>123</v>
      </c>
      <c r="D66" s="72"/>
      <c r="E66" s="72"/>
      <c r="F66" s="72"/>
      <c r="G66" s="42"/>
      <c r="H66" s="42"/>
      <c r="I66" s="42"/>
      <c r="J66" s="42"/>
      <c r="K66" s="42"/>
      <c r="L66" s="42"/>
      <c r="M66" s="42"/>
      <c r="N66" s="42"/>
      <c r="O66" s="42"/>
      <c r="P66" s="42"/>
      <c r="Q66" s="42"/>
      <c r="R66" s="46" t="s">
        <v>37</v>
      </c>
      <c r="S66" s="71"/>
      <c r="T66" s="71"/>
      <c r="U66" s="42"/>
      <c r="V66" s="42"/>
      <c r="W66" s="42"/>
      <c r="X66" s="42"/>
      <c r="Y66" s="42"/>
      <c r="Z66" s="42"/>
      <c r="AA66" s="42"/>
      <c r="AB66" s="42"/>
      <c r="AC66" s="42"/>
      <c r="BD66" s="40"/>
      <c r="BG66" s="40" t="s">
        <v>80</v>
      </c>
      <c r="BH66" s="63">
        <v>1999</v>
      </c>
      <c r="BI66" s="56">
        <f t="shared" si="21"/>
        <v>2049.6</v>
      </c>
      <c r="BJ66" s="56">
        <f t="shared" si="22"/>
        <v>1750</v>
      </c>
      <c r="BK66" s="56"/>
      <c r="BM66" s="64">
        <f t="shared" si="23"/>
        <v>30.299999999999955</v>
      </c>
      <c r="BN66" s="64">
        <f t="shared" si="24"/>
        <v>30.700000000000273</v>
      </c>
      <c r="BP66" s="91">
        <f t="shared" si="25"/>
        <v>11.799999999999955</v>
      </c>
      <c r="BQ66" s="91">
        <f t="shared" si="26"/>
        <v>11.799999999999955</v>
      </c>
      <c r="BR66" s="40"/>
      <c r="BS66" s="40"/>
      <c r="BT66" s="40" t="s">
        <v>80</v>
      </c>
      <c r="BU66" s="63">
        <v>1999</v>
      </c>
      <c r="BV66" s="65">
        <f t="shared" si="29"/>
        <v>1.17</v>
      </c>
      <c r="BW66" s="56"/>
      <c r="BX66" s="56"/>
      <c r="BY66" s="40"/>
      <c r="BZ66" s="66">
        <f t="shared" si="27"/>
        <v>2.0000000000000018E-2</v>
      </c>
      <c r="CA66" s="66">
        <f t="shared" si="28"/>
        <v>2.0000000000000018E-2</v>
      </c>
      <c r="CB66" s="40"/>
      <c r="CC66" s="40">
        <v>1</v>
      </c>
      <c r="CD66" s="40"/>
      <c r="CE66" s="40"/>
      <c r="CF66" s="40"/>
      <c r="CG66" s="40"/>
      <c r="CH66" s="40"/>
      <c r="CI66" s="40"/>
    </row>
    <row r="67" spans="2:87" x14ac:dyDescent="0.25">
      <c r="B67" s="42"/>
      <c r="C67" s="46"/>
      <c r="D67" s="72"/>
      <c r="E67" s="72"/>
      <c r="F67" s="72"/>
      <c r="G67" s="42"/>
      <c r="H67" s="42"/>
      <c r="I67" s="42"/>
      <c r="J67" s="42"/>
      <c r="K67" s="42"/>
      <c r="L67" s="42"/>
      <c r="M67" s="42"/>
      <c r="N67" s="42"/>
      <c r="O67" s="42"/>
      <c r="P67" s="42"/>
      <c r="Q67" s="42"/>
      <c r="R67" s="46"/>
      <c r="S67" s="71"/>
      <c r="T67" s="71"/>
      <c r="U67" s="42"/>
      <c r="V67" s="42"/>
      <c r="W67" s="42"/>
      <c r="X67" s="42"/>
      <c r="Y67" s="42"/>
      <c r="Z67" s="42"/>
      <c r="AA67" s="42"/>
      <c r="AB67" s="42"/>
      <c r="AC67" s="42"/>
      <c r="BD67" s="40"/>
      <c r="BG67" s="56" t="s">
        <v>81</v>
      </c>
      <c r="BH67" s="63">
        <v>2000</v>
      </c>
      <c r="BI67" s="56">
        <f t="shared" si="21"/>
        <v>2115.6</v>
      </c>
      <c r="BJ67" s="56">
        <f t="shared" si="22"/>
        <v>1761.3</v>
      </c>
      <c r="BK67" s="56"/>
      <c r="BM67" s="64">
        <f t="shared" si="23"/>
        <v>30.5</v>
      </c>
      <c r="BN67" s="64">
        <f t="shared" si="24"/>
        <v>30.900000000000091</v>
      </c>
      <c r="BP67" s="91">
        <f t="shared" si="25"/>
        <v>11.599999999999909</v>
      </c>
      <c r="BQ67" s="91">
        <f t="shared" si="26"/>
        <v>11.799999999999955</v>
      </c>
      <c r="BR67" s="40"/>
      <c r="BS67" s="40"/>
      <c r="BT67" s="56" t="s">
        <v>81</v>
      </c>
      <c r="BU67" s="63">
        <v>2000</v>
      </c>
      <c r="BV67" s="65">
        <f t="shared" si="29"/>
        <v>1.2</v>
      </c>
      <c r="BW67" s="56"/>
      <c r="BX67" s="56"/>
      <c r="BY67" s="40"/>
      <c r="BZ67" s="66">
        <f t="shared" si="27"/>
        <v>2.0000000000000018E-2</v>
      </c>
      <c r="CA67" s="66">
        <f t="shared" si="28"/>
        <v>2.0000000000000018E-2</v>
      </c>
      <c r="CB67" s="40"/>
      <c r="CC67" s="40">
        <v>1</v>
      </c>
      <c r="CD67" s="40"/>
      <c r="CE67" s="40"/>
      <c r="CF67" s="40"/>
      <c r="CG67" s="40"/>
      <c r="CH67" s="40"/>
      <c r="CI67" s="40"/>
    </row>
    <row r="68" spans="2:87" x14ac:dyDescent="0.25">
      <c r="B68" s="42"/>
      <c r="C68" s="46" t="s">
        <v>22</v>
      </c>
      <c r="D68" s="72"/>
      <c r="E68" s="72"/>
      <c r="F68" s="72"/>
      <c r="G68" s="42"/>
      <c r="H68" s="42"/>
      <c r="I68" s="42"/>
      <c r="J68" s="42"/>
      <c r="K68" s="42"/>
      <c r="L68" s="42"/>
      <c r="M68" s="42"/>
      <c r="N68" s="42"/>
      <c r="O68" s="42"/>
      <c r="P68" s="42"/>
      <c r="Q68" s="42"/>
      <c r="R68" s="46" t="s">
        <v>22</v>
      </c>
      <c r="S68" s="42"/>
      <c r="T68" s="42"/>
      <c r="U68" s="42"/>
      <c r="V68" s="42"/>
      <c r="W68" s="42"/>
      <c r="X68" s="42"/>
      <c r="Y68" s="42"/>
      <c r="Z68" s="42"/>
      <c r="AA68" s="42"/>
      <c r="AB68" s="42"/>
      <c r="AC68" s="42"/>
      <c r="BD68" s="40"/>
      <c r="BG68" s="40" t="s">
        <v>82</v>
      </c>
      <c r="BH68" s="63">
        <v>2001</v>
      </c>
      <c r="BI68" s="56">
        <f t="shared" si="21"/>
        <v>2123.8000000000002</v>
      </c>
      <c r="BJ68" s="56">
        <f t="shared" si="22"/>
        <v>1746.4</v>
      </c>
      <c r="BK68" s="56"/>
      <c r="BM68" s="64">
        <f t="shared" si="23"/>
        <v>30.400000000000091</v>
      </c>
      <c r="BN68" s="64">
        <f t="shared" si="24"/>
        <v>30.699999999999818</v>
      </c>
      <c r="BP68" s="91">
        <f t="shared" si="25"/>
        <v>11.400000000000091</v>
      </c>
      <c r="BQ68" s="91">
        <f t="shared" si="26"/>
        <v>11.599999999999909</v>
      </c>
      <c r="BR68" s="40"/>
      <c r="BS68" s="40"/>
      <c r="BT68" s="40" t="s">
        <v>82</v>
      </c>
      <c r="BU68" s="63">
        <v>2001</v>
      </c>
      <c r="BV68" s="65">
        <f t="shared" si="29"/>
        <v>1.22</v>
      </c>
      <c r="BW68" s="56"/>
      <c r="BX68" s="56"/>
      <c r="BY68" s="40"/>
      <c r="BZ68" s="66">
        <f t="shared" si="27"/>
        <v>2.0000000000000018E-2</v>
      </c>
      <c r="CA68" s="66">
        <f t="shared" si="28"/>
        <v>2.0000000000000018E-2</v>
      </c>
      <c r="CB68" s="40"/>
      <c r="CC68" s="40">
        <v>1</v>
      </c>
      <c r="CD68" s="40"/>
      <c r="CE68" s="40"/>
      <c r="CF68" s="40"/>
      <c r="CG68" s="40"/>
      <c r="CH68" s="40"/>
      <c r="CI68" s="40"/>
    </row>
    <row r="69" spans="2:87" x14ac:dyDescent="0.25">
      <c r="B69" s="42"/>
      <c r="C69" s="46" t="s">
        <v>121</v>
      </c>
      <c r="D69" s="72"/>
      <c r="E69" s="72"/>
      <c r="F69" s="72"/>
      <c r="G69" s="42"/>
      <c r="H69" s="42"/>
      <c r="I69" s="42"/>
      <c r="J69" s="42"/>
      <c r="K69" s="42"/>
      <c r="L69" s="42"/>
      <c r="M69" s="42"/>
      <c r="N69" s="42"/>
      <c r="O69" s="42"/>
      <c r="P69" s="42"/>
      <c r="Q69" s="42"/>
      <c r="R69" s="46" t="s">
        <v>121</v>
      </c>
      <c r="S69" s="42"/>
      <c r="T69" s="42"/>
      <c r="U69" s="42"/>
      <c r="V69" s="42"/>
      <c r="W69" s="42"/>
      <c r="X69" s="42"/>
      <c r="Y69" s="42"/>
      <c r="Z69" s="42"/>
      <c r="AA69" s="42"/>
      <c r="AB69" s="42"/>
      <c r="AC69" s="42"/>
      <c r="BD69" s="40"/>
      <c r="BG69" s="40" t="s">
        <v>83</v>
      </c>
      <c r="BH69" s="63">
        <v>2002</v>
      </c>
      <c r="BI69" s="56">
        <f t="shared" si="21"/>
        <v>2096.9</v>
      </c>
      <c r="BJ69" s="56">
        <f t="shared" si="22"/>
        <v>1721.7</v>
      </c>
      <c r="BM69" s="64">
        <f t="shared" si="23"/>
        <v>30.099999999999909</v>
      </c>
      <c r="BN69" s="64">
        <f t="shared" si="24"/>
        <v>30.400000000000091</v>
      </c>
      <c r="BP69" s="91">
        <f t="shared" si="25"/>
        <v>11.100000000000136</v>
      </c>
      <c r="BQ69" s="91">
        <f t="shared" si="26"/>
        <v>11.299999999999955</v>
      </c>
      <c r="BR69" s="40"/>
      <c r="BS69" s="40"/>
      <c r="BT69" s="40" t="s">
        <v>83</v>
      </c>
      <c r="BU69" s="63">
        <v>2002</v>
      </c>
      <c r="BV69" s="65">
        <f t="shared" si="29"/>
        <v>1.22</v>
      </c>
      <c r="BW69" s="40"/>
      <c r="BX69" s="40"/>
      <c r="BY69" s="40"/>
      <c r="BZ69" s="66">
        <f t="shared" si="27"/>
        <v>2.0000000000000018E-2</v>
      </c>
      <c r="CA69" s="66">
        <f t="shared" si="28"/>
        <v>2.0000000000000018E-2</v>
      </c>
      <c r="CB69" s="40"/>
      <c r="CC69" s="40">
        <v>1</v>
      </c>
      <c r="CD69" s="40"/>
      <c r="CE69" s="40"/>
      <c r="CF69" s="40"/>
      <c r="CG69" s="40"/>
      <c r="CH69" s="40"/>
      <c r="CI69" s="40"/>
    </row>
    <row r="70" spans="2:87" x14ac:dyDescent="0.25">
      <c r="B70" s="42"/>
      <c r="C70" s="46"/>
      <c r="D70" s="72"/>
      <c r="E70" s="72"/>
      <c r="F70" s="72"/>
      <c r="G70" s="42"/>
      <c r="H70" s="42"/>
      <c r="I70" s="42"/>
      <c r="J70" s="42"/>
      <c r="K70" s="42"/>
      <c r="L70" s="42"/>
      <c r="M70" s="42"/>
      <c r="N70" s="42"/>
      <c r="O70" s="42"/>
      <c r="P70" s="42"/>
      <c r="Q70" s="42"/>
      <c r="R70" s="71"/>
      <c r="S70" s="42"/>
      <c r="T70" s="42"/>
      <c r="U70" s="42"/>
      <c r="V70" s="42"/>
      <c r="W70" s="42"/>
      <c r="X70" s="42"/>
      <c r="Y70" s="42"/>
      <c r="Z70" s="42"/>
      <c r="AA70" s="42"/>
      <c r="AB70" s="42"/>
      <c r="AC70" s="42"/>
      <c r="BD70" s="40"/>
      <c r="BG70" s="40" t="s">
        <v>84</v>
      </c>
      <c r="BH70" s="63">
        <v>2003</v>
      </c>
      <c r="BI70" s="56">
        <f t="shared" si="21"/>
        <v>2105.6999999999998</v>
      </c>
      <c r="BJ70" s="56">
        <f t="shared" si="22"/>
        <v>1716.6</v>
      </c>
      <c r="BK70" s="56"/>
      <c r="BM70" s="64">
        <f t="shared" si="23"/>
        <v>30</v>
      </c>
      <c r="BN70" s="64">
        <f t="shared" si="24"/>
        <v>30.300000000000182</v>
      </c>
      <c r="BP70" s="91">
        <f t="shared" si="25"/>
        <v>11</v>
      </c>
      <c r="BQ70" s="91">
        <f t="shared" si="26"/>
        <v>11.100000000000136</v>
      </c>
      <c r="BR70" s="40"/>
      <c r="BS70" s="40"/>
      <c r="BT70" s="40" t="s">
        <v>84</v>
      </c>
      <c r="BU70" s="63">
        <v>2003</v>
      </c>
      <c r="BV70" s="65">
        <f t="shared" si="29"/>
        <v>1.23</v>
      </c>
      <c r="BW70" s="56"/>
      <c r="BX70" s="56"/>
      <c r="BY70" s="40"/>
      <c r="BZ70" s="66">
        <f t="shared" si="27"/>
        <v>2.0000000000000018E-2</v>
      </c>
      <c r="CA70" s="66">
        <f t="shared" si="28"/>
        <v>2.0000000000000018E-2</v>
      </c>
      <c r="CB70" s="40"/>
      <c r="CC70" s="40">
        <v>1</v>
      </c>
      <c r="CD70" s="40"/>
      <c r="CE70" s="40"/>
      <c r="CF70" s="40"/>
      <c r="CG70" s="40"/>
      <c r="CH70" s="40"/>
      <c r="CI70" s="40"/>
    </row>
    <row r="71" spans="2:87" x14ac:dyDescent="0.25">
      <c r="BD71" s="40"/>
      <c r="BG71" s="40" t="s">
        <v>85</v>
      </c>
      <c r="BH71" s="63">
        <v>2004</v>
      </c>
      <c r="BI71" s="56">
        <f t="shared" si="21"/>
        <v>2155.8000000000002</v>
      </c>
      <c r="BJ71" s="56">
        <f t="shared" si="22"/>
        <v>1724.5</v>
      </c>
      <c r="BK71" s="56"/>
      <c r="BM71" s="64">
        <f t="shared" si="23"/>
        <v>30.100000000000364</v>
      </c>
      <c r="BN71" s="64">
        <f t="shared" si="24"/>
        <v>30.5</v>
      </c>
      <c r="BP71" s="91">
        <f t="shared" si="25"/>
        <v>11</v>
      </c>
      <c r="BQ71" s="91">
        <f t="shared" si="26"/>
        <v>11</v>
      </c>
      <c r="BR71" s="40"/>
      <c r="BS71" s="40"/>
      <c r="BT71" s="40" t="s">
        <v>85</v>
      </c>
      <c r="BU71" s="63">
        <v>2004</v>
      </c>
      <c r="BV71" s="65">
        <f t="shared" si="29"/>
        <v>1.25</v>
      </c>
      <c r="BW71" s="56"/>
      <c r="BX71" s="56"/>
      <c r="BY71" s="40"/>
      <c r="BZ71" s="66">
        <f t="shared" si="27"/>
        <v>2.0000000000000018E-2</v>
      </c>
      <c r="CA71" s="66">
        <f t="shared" si="28"/>
        <v>2.0000000000000018E-2</v>
      </c>
      <c r="CB71" s="40"/>
      <c r="CC71" s="40">
        <v>1</v>
      </c>
      <c r="CD71" s="40"/>
      <c r="CE71" s="40"/>
      <c r="CF71" s="40"/>
      <c r="CG71" s="40"/>
      <c r="CH71" s="40"/>
      <c r="CI71" s="40"/>
    </row>
    <row r="72" spans="2:87" x14ac:dyDescent="0.25">
      <c r="BD72" s="40"/>
      <c r="BG72" s="40" t="s">
        <v>86</v>
      </c>
      <c r="BH72" s="63">
        <v>2005</v>
      </c>
      <c r="BI72" s="56">
        <f t="shared" si="21"/>
        <v>2175.9</v>
      </c>
      <c r="BJ72" s="56">
        <f t="shared" si="22"/>
        <v>1736.1</v>
      </c>
      <c r="BK72" s="56"/>
      <c r="BM72" s="64">
        <f t="shared" si="23"/>
        <v>30.099999999999909</v>
      </c>
      <c r="BN72" s="64">
        <f t="shared" si="24"/>
        <v>30.5</v>
      </c>
      <c r="BP72" s="91">
        <f t="shared" si="25"/>
        <v>10.899999999999864</v>
      </c>
      <c r="BQ72" s="91">
        <f t="shared" si="26"/>
        <v>10.900000000000091</v>
      </c>
      <c r="BR72" s="40"/>
      <c r="BS72" s="40"/>
      <c r="BT72" s="40" t="s">
        <v>86</v>
      </c>
      <c r="BU72" s="63">
        <v>2005</v>
      </c>
      <c r="BV72" s="65">
        <f t="shared" si="29"/>
        <v>1.25</v>
      </c>
      <c r="BW72" s="56"/>
      <c r="BX72" s="56"/>
      <c r="BY72" s="40"/>
      <c r="BZ72" s="66">
        <f t="shared" si="27"/>
        <v>2.0000000000000018E-2</v>
      </c>
      <c r="CA72" s="66">
        <f t="shared" si="28"/>
        <v>2.0000000000000018E-2</v>
      </c>
      <c r="CB72" s="40"/>
      <c r="CC72" s="40">
        <v>1</v>
      </c>
      <c r="CD72" s="40"/>
      <c r="CE72" s="40"/>
      <c r="CF72" s="40"/>
      <c r="CG72" s="40"/>
      <c r="CH72" s="40"/>
      <c r="CI72" s="40"/>
    </row>
    <row r="73" spans="2:87" x14ac:dyDescent="0.25">
      <c r="C73" s="40"/>
      <c r="D73" s="40"/>
      <c r="E73" s="40"/>
      <c r="F73" s="40"/>
      <c r="G73" s="40"/>
      <c r="H73" s="40"/>
      <c r="I73" s="40"/>
      <c r="J73" s="40"/>
      <c r="K73" s="40"/>
      <c r="L73" s="40"/>
      <c r="M73" s="40"/>
      <c r="N73" s="40"/>
      <c r="O73" s="40"/>
      <c r="P73" s="40"/>
      <c r="BD73" s="40"/>
      <c r="BG73" s="40" t="s">
        <v>87</v>
      </c>
      <c r="BH73" s="63">
        <v>2006</v>
      </c>
      <c r="BI73" s="56">
        <f t="shared" si="21"/>
        <v>2159.1</v>
      </c>
      <c r="BJ73" s="56">
        <f t="shared" si="22"/>
        <v>1720</v>
      </c>
      <c r="BK73" s="56"/>
      <c r="BM73" s="64">
        <f t="shared" si="23"/>
        <v>29.799999999999727</v>
      </c>
      <c r="BN73" s="64">
        <f t="shared" si="24"/>
        <v>30</v>
      </c>
      <c r="BP73" s="91">
        <f t="shared" si="25"/>
        <v>10.700000000000045</v>
      </c>
      <c r="BQ73" s="91">
        <f t="shared" si="26"/>
        <v>10.799999999999955</v>
      </c>
      <c r="BR73" s="40"/>
      <c r="BS73" s="40"/>
      <c r="BT73" s="40" t="s">
        <v>87</v>
      </c>
      <c r="BU73" s="63">
        <v>2006</v>
      </c>
      <c r="BV73" s="65">
        <f t="shared" si="29"/>
        <v>1.26</v>
      </c>
      <c r="BW73" s="56"/>
      <c r="BX73" s="56"/>
      <c r="BY73" s="40"/>
      <c r="BZ73" s="66">
        <f t="shared" si="27"/>
        <v>2.0000000000000018E-2</v>
      </c>
      <c r="CA73" s="66">
        <f t="shared" si="28"/>
        <v>1.0000000000000009E-2</v>
      </c>
      <c r="CB73" s="40"/>
      <c r="CC73" s="40">
        <v>1</v>
      </c>
      <c r="CD73" s="40"/>
      <c r="CE73" s="40"/>
      <c r="CF73" s="40"/>
      <c r="CG73" s="40"/>
      <c r="CH73" s="40"/>
      <c r="CI73" s="40"/>
    </row>
    <row r="74" spans="2:87" x14ac:dyDescent="0.25">
      <c r="C74" s="40"/>
      <c r="D74" s="40" t="s">
        <v>137</v>
      </c>
      <c r="E74" s="40"/>
      <c r="F74" s="40"/>
      <c r="G74" s="40" t="s">
        <v>138</v>
      </c>
      <c r="H74" s="40"/>
      <c r="I74" s="40"/>
      <c r="J74" s="40" t="s">
        <v>139</v>
      </c>
      <c r="K74" s="40"/>
      <c r="L74" s="40"/>
      <c r="M74" s="40" t="s">
        <v>140</v>
      </c>
      <c r="N74" s="40"/>
      <c r="O74" s="40"/>
      <c r="P74" s="40"/>
      <c r="BD74" s="40"/>
      <c r="BG74" s="40" t="s">
        <v>88</v>
      </c>
      <c r="BH74" s="63">
        <v>2007</v>
      </c>
      <c r="BI74" s="56">
        <f t="shared" si="21"/>
        <v>2095.1</v>
      </c>
      <c r="BJ74" s="56">
        <f t="shared" si="22"/>
        <v>1695.8</v>
      </c>
      <c r="BK74" s="56"/>
      <c r="BM74" s="64">
        <f t="shared" si="23"/>
        <v>29.099999999999909</v>
      </c>
      <c r="BN74" s="64">
        <f t="shared" si="24"/>
        <v>29.400000000000091</v>
      </c>
      <c r="BP74" s="91">
        <f t="shared" si="25"/>
        <v>10.599999999999909</v>
      </c>
      <c r="BQ74" s="91">
        <f t="shared" si="26"/>
        <v>10.600000000000136</v>
      </c>
      <c r="BR74" s="40"/>
      <c r="BS74" s="40"/>
      <c r="BT74" s="40" t="s">
        <v>88</v>
      </c>
      <c r="BU74" s="63">
        <v>2007</v>
      </c>
      <c r="BV74" s="65">
        <f t="shared" si="29"/>
        <v>1.24</v>
      </c>
      <c r="BW74" s="56"/>
      <c r="BX74" s="56"/>
      <c r="BY74" s="40"/>
      <c r="BZ74" s="66">
        <f t="shared" si="27"/>
        <v>2.0000000000000018E-2</v>
      </c>
      <c r="CA74" s="66">
        <f t="shared" si="28"/>
        <v>2.0000000000000018E-2</v>
      </c>
      <c r="CB74" s="40"/>
      <c r="CC74" s="40">
        <v>1</v>
      </c>
      <c r="CD74" s="40"/>
      <c r="CE74" s="40"/>
      <c r="CF74" s="40"/>
      <c r="CG74" s="40"/>
      <c r="CH74" s="40"/>
      <c r="CI74" s="40"/>
    </row>
    <row r="75" spans="2:87" x14ac:dyDescent="0.25">
      <c r="C75" s="40"/>
      <c r="D75" s="107">
        <f>D76/D42</f>
        <v>4.5185810810810759E-2</v>
      </c>
      <c r="E75" s="107"/>
      <c r="F75" s="107"/>
      <c r="G75" s="107">
        <f>G76/G42</f>
        <v>8.2146662791824046E-2</v>
      </c>
      <c r="H75" s="107"/>
      <c r="I75" s="107"/>
      <c r="J75" s="107">
        <f>J76/J42</f>
        <v>-0.11967213114754101</v>
      </c>
      <c r="K75" s="107"/>
      <c r="L75" s="107"/>
      <c r="M75" s="107">
        <f>M76/M42</f>
        <v>-3.5496957403651115E-2</v>
      </c>
      <c r="N75" s="40"/>
      <c r="O75" s="40"/>
      <c r="P75" s="40"/>
      <c r="BD75" s="40"/>
      <c r="BG75" s="40" t="s">
        <v>89</v>
      </c>
      <c r="BH75" s="63">
        <v>2008</v>
      </c>
      <c r="BI75" s="56">
        <f t="shared" si="21"/>
        <v>2074</v>
      </c>
      <c r="BJ75" s="56">
        <f t="shared" si="22"/>
        <v>1665.2</v>
      </c>
      <c r="BK75" s="56"/>
      <c r="BM75" s="64">
        <f t="shared" si="23"/>
        <v>28.799999999999955</v>
      </c>
      <c r="BN75" s="64">
        <f t="shared" si="24"/>
        <v>29</v>
      </c>
      <c r="BP75" s="91">
        <f t="shared" si="25"/>
        <v>10.299999999999955</v>
      </c>
      <c r="BQ75" s="91">
        <f t="shared" si="26"/>
        <v>10.399999999999864</v>
      </c>
      <c r="BR75" s="40"/>
      <c r="BS75" s="40"/>
      <c r="BT75" s="40" t="s">
        <v>89</v>
      </c>
      <c r="BU75" s="63">
        <v>2008</v>
      </c>
      <c r="BV75" s="65">
        <f t="shared" si="29"/>
        <v>1.25</v>
      </c>
      <c r="BW75" s="56"/>
      <c r="BX75" s="56"/>
      <c r="BY75" s="40"/>
      <c r="BZ75" s="66">
        <f t="shared" si="27"/>
        <v>2.0000000000000018E-2</v>
      </c>
      <c r="CA75" s="66">
        <f t="shared" si="28"/>
        <v>2.0000000000000018E-2</v>
      </c>
      <c r="CB75" s="40"/>
      <c r="CC75" s="40">
        <v>1</v>
      </c>
      <c r="CD75" s="40"/>
      <c r="CE75" s="40"/>
      <c r="CF75" s="40"/>
      <c r="CG75" s="40"/>
      <c r="CH75" s="40"/>
      <c r="CI75" s="40"/>
    </row>
    <row r="76" spans="2:87" x14ac:dyDescent="0.25">
      <c r="C76" s="40"/>
      <c r="D76" s="91">
        <f>D60-D42</f>
        <v>85.599999999999909</v>
      </c>
      <c r="E76" s="40"/>
      <c r="F76" s="40"/>
      <c r="G76" s="91">
        <f>G60-G42</f>
        <v>84.799999999999955</v>
      </c>
      <c r="H76" s="40"/>
      <c r="I76" s="40"/>
      <c r="J76" s="91">
        <f>J60-J42</f>
        <v>-211.70000000000005</v>
      </c>
      <c r="K76" s="40"/>
      <c r="L76" s="40"/>
      <c r="M76" s="91">
        <f>M60-M42</f>
        <v>-35</v>
      </c>
      <c r="N76" s="40"/>
      <c r="O76" s="40"/>
      <c r="P76" s="40"/>
      <c r="BD76" s="40"/>
      <c r="BG76" s="40" t="s">
        <v>90</v>
      </c>
      <c r="BH76" s="63">
        <v>2009</v>
      </c>
      <c r="BI76" s="56">
        <f t="shared" si="21"/>
        <v>2051.3000000000002</v>
      </c>
      <c r="BJ76" s="56">
        <f t="shared" si="22"/>
        <v>1629.4</v>
      </c>
      <c r="BK76" s="56"/>
      <c r="BM76" s="64">
        <f t="shared" si="23"/>
        <v>28.300000000000182</v>
      </c>
      <c r="BN76" s="64">
        <f t="shared" si="24"/>
        <v>28.599999999999909</v>
      </c>
      <c r="BP76" s="91">
        <f t="shared" si="25"/>
        <v>10</v>
      </c>
      <c r="BQ76" s="91">
        <f t="shared" si="26"/>
        <v>10.099999999999909</v>
      </c>
      <c r="BR76" s="40"/>
      <c r="BS76" s="40"/>
      <c r="BT76" s="40" t="s">
        <v>90</v>
      </c>
      <c r="BU76" s="63">
        <v>2009</v>
      </c>
      <c r="BV76" s="65">
        <f t="shared" si="29"/>
        <v>1.26</v>
      </c>
      <c r="BW76" s="56"/>
      <c r="BX76" s="56"/>
      <c r="BY76" s="40"/>
      <c r="BZ76" s="66">
        <f t="shared" si="27"/>
        <v>2.0000000000000018E-2</v>
      </c>
      <c r="CA76" s="66">
        <f t="shared" si="28"/>
        <v>2.0000000000000018E-2</v>
      </c>
      <c r="CB76" s="40"/>
      <c r="CC76" s="40">
        <v>1</v>
      </c>
      <c r="CD76" s="40"/>
      <c r="CE76" s="40"/>
      <c r="CF76" s="40"/>
      <c r="CG76" s="40"/>
      <c r="CH76" s="40"/>
      <c r="CI76" s="40"/>
    </row>
    <row r="77" spans="2:87" x14ac:dyDescent="0.25">
      <c r="C77" s="40"/>
      <c r="D77" s="40"/>
      <c r="E77" s="40"/>
      <c r="F77" s="40"/>
      <c r="G77" s="40"/>
      <c r="H77" s="40"/>
      <c r="I77" s="40"/>
      <c r="J77" s="40"/>
      <c r="K77" s="40"/>
      <c r="L77" s="40"/>
      <c r="M77" s="40"/>
      <c r="N77" s="40"/>
      <c r="O77" s="40"/>
      <c r="P77" s="40"/>
      <c r="BD77" s="40"/>
      <c r="BG77" s="56" t="s">
        <v>91</v>
      </c>
      <c r="BH77" s="63">
        <v>2010</v>
      </c>
      <c r="BI77" s="56">
        <f t="shared" si="21"/>
        <v>2021.6</v>
      </c>
      <c r="BJ77" s="56">
        <f t="shared" si="22"/>
        <v>1603.2</v>
      </c>
      <c r="BK77" s="56"/>
      <c r="BM77" s="64">
        <f t="shared" si="23"/>
        <v>27.899999999999864</v>
      </c>
      <c r="BN77" s="64">
        <f t="shared" si="24"/>
        <v>28.200000000000273</v>
      </c>
      <c r="BP77" s="91">
        <f t="shared" si="25"/>
        <v>9.7999999999999545</v>
      </c>
      <c r="BQ77" s="91">
        <f t="shared" si="26"/>
        <v>9.8999999999998636</v>
      </c>
      <c r="BR77" s="40"/>
      <c r="BS77" s="40"/>
      <c r="BT77" s="56" t="s">
        <v>91</v>
      </c>
      <c r="BU77" s="63">
        <v>2010</v>
      </c>
      <c r="BV77" s="65">
        <f t="shared" si="29"/>
        <v>1.26</v>
      </c>
      <c r="BW77" s="56"/>
      <c r="BX77" s="56"/>
      <c r="BY77" s="56"/>
      <c r="BZ77" s="66">
        <f t="shared" si="27"/>
        <v>2.0000000000000018E-2</v>
      </c>
      <c r="CA77" s="66">
        <f t="shared" si="28"/>
        <v>2.0000000000000018E-2</v>
      </c>
      <c r="CB77" s="40"/>
      <c r="CC77" s="40">
        <v>1</v>
      </c>
      <c r="CD77" s="40"/>
      <c r="CE77" s="40"/>
      <c r="CF77" s="40"/>
      <c r="CG77" s="40"/>
      <c r="CH77" s="40"/>
      <c r="CI77" s="40"/>
    </row>
    <row r="78" spans="2:87" x14ac:dyDescent="0.25">
      <c r="BD78" s="40"/>
      <c r="BG78" s="40" t="s">
        <v>92</v>
      </c>
      <c r="BH78" s="63">
        <v>2011</v>
      </c>
      <c r="BI78" s="56">
        <f t="shared" si="21"/>
        <v>2000.9</v>
      </c>
      <c r="BJ78" s="56">
        <f t="shared" si="22"/>
        <v>1576.8</v>
      </c>
      <c r="BK78" s="56"/>
      <c r="BM78" s="64">
        <f t="shared" si="23"/>
        <v>27.600000000000136</v>
      </c>
      <c r="BN78" s="64">
        <f t="shared" si="24"/>
        <v>27.899999999999864</v>
      </c>
      <c r="BP78" s="91">
        <f t="shared" si="25"/>
        <v>9.5999999999999091</v>
      </c>
      <c r="BQ78" s="91">
        <f t="shared" si="26"/>
        <v>9.6000000000001364</v>
      </c>
      <c r="BR78" s="40"/>
      <c r="BS78" s="40"/>
      <c r="BT78" s="40" t="s">
        <v>92</v>
      </c>
      <c r="BU78" s="63">
        <v>2011</v>
      </c>
      <c r="BV78" s="65">
        <f t="shared" si="29"/>
        <v>1.27</v>
      </c>
      <c r="BW78" s="56"/>
      <c r="BX78" s="56"/>
      <c r="BY78" s="56"/>
      <c r="BZ78" s="66">
        <f t="shared" si="27"/>
        <v>2.0000000000000018E-2</v>
      </c>
      <c r="CA78" s="66">
        <f t="shared" si="28"/>
        <v>2.0000000000000018E-2</v>
      </c>
      <c r="CB78" s="40"/>
      <c r="CC78" s="40">
        <v>1</v>
      </c>
      <c r="CD78" s="40"/>
      <c r="CE78" s="40"/>
      <c r="CF78" s="40"/>
      <c r="CG78" s="40"/>
      <c r="CH78" s="40"/>
      <c r="CI78" s="40"/>
    </row>
    <row r="79" spans="2:87" x14ac:dyDescent="0.25">
      <c r="BD79" s="40"/>
      <c r="BG79" s="63" t="s">
        <v>93</v>
      </c>
      <c r="BH79" s="63">
        <v>2012</v>
      </c>
      <c r="BI79" s="56">
        <f t="shared" si="21"/>
        <v>1953.9</v>
      </c>
      <c r="BJ79" s="56">
        <f t="shared" si="22"/>
        <v>1565.3</v>
      </c>
      <c r="BK79" s="56"/>
      <c r="BM79" s="64">
        <f t="shared" si="23"/>
        <v>27</v>
      </c>
      <c r="BN79" s="64">
        <f t="shared" si="24"/>
        <v>27.399999999999864</v>
      </c>
      <c r="BP79" s="91">
        <f t="shared" si="25"/>
        <v>9.5</v>
      </c>
      <c r="BQ79" s="91">
        <f t="shared" si="26"/>
        <v>9.5</v>
      </c>
      <c r="BR79" s="40"/>
      <c r="BS79" s="40"/>
      <c r="BT79" s="63" t="s">
        <v>93</v>
      </c>
      <c r="BU79" s="63">
        <v>2012</v>
      </c>
      <c r="BV79" s="65">
        <f t="shared" si="29"/>
        <v>1.25</v>
      </c>
      <c r="BW79" s="56"/>
      <c r="BX79" s="56"/>
      <c r="BY79" s="56"/>
      <c r="BZ79" s="66">
        <f t="shared" si="27"/>
        <v>2.0000000000000018E-2</v>
      </c>
      <c r="CA79" s="66">
        <f t="shared" si="28"/>
        <v>2.0000000000000018E-2</v>
      </c>
      <c r="CB79" s="40"/>
      <c r="CC79" s="40">
        <v>1</v>
      </c>
      <c r="CD79" s="40"/>
      <c r="CE79" s="40"/>
      <c r="CF79" s="40"/>
      <c r="CG79" s="40"/>
      <c r="CH79" s="40"/>
      <c r="CI79" s="40"/>
    </row>
    <row r="80" spans="2:87" x14ac:dyDescent="0.25">
      <c r="D80" s="98"/>
      <c r="E80" s="98"/>
      <c r="F80" s="98"/>
      <c r="G80" s="98"/>
      <c r="H80" s="98"/>
      <c r="I80" s="98"/>
      <c r="J80" s="98"/>
      <c r="BD80" s="40"/>
      <c r="BG80" s="40" t="s">
        <v>111</v>
      </c>
      <c r="BH80" s="63">
        <v>2013</v>
      </c>
      <c r="BI80" s="56">
        <f t="shared" si="21"/>
        <v>1970.5</v>
      </c>
      <c r="BJ80" s="56">
        <f t="shared" si="22"/>
        <v>1558.8</v>
      </c>
      <c r="BK80" s="56"/>
      <c r="BM80" s="64">
        <f t="shared" si="23"/>
        <v>27</v>
      </c>
      <c r="BN80" s="64">
        <f t="shared" si="24"/>
        <v>27.200000000000045</v>
      </c>
      <c r="BP80" s="91">
        <f t="shared" si="25"/>
        <v>9.2999999999999545</v>
      </c>
      <c r="BQ80" s="91">
        <f t="shared" si="26"/>
        <v>9.4000000000000909</v>
      </c>
      <c r="BR80" s="40"/>
      <c r="BS80" s="40"/>
      <c r="BT80" s="40" t="s">
        <v>111</v>
      </c>
      <c r="BU80" s="63">
        <v>2013</v>
      </c>
      <c r="BV80" s="65">
        <f t="shared" si="29"/>
        <v>1.26</v>
      </c>
      <c r="BW80" s="56"/>
      <c r="BX80" s="56"/>
      <c r="BY80" s="56"/>
      <c r="BZ80" s="66">
        <f t="shared" si="27"/>
        <v>2.0000000000000018E-2</v>
      </c>
      <c r="CA80" s="66">
        <f t="shared" si="28"/>
        <v>2.0000000000000018E-2</v>
      </c>
      <c r="CB80" s="40"/>
      <c r="CC80" s="40">
        <v>1</v>
      </c>
      <c r="CD80" s="40"/>
      <c r="CE80" s="40"/>
      <c r="CF80" s="40"/>
      <c r="CG80" s="40"/>
      <c r="CH80" s="40"/>
      <c r="CI80" s="40"/>
    </row>
    <row r="81" spans="1:87" x14ac:dyDescent="0.25">
      <c r="D81" s="98"/>
      <c r="E81" s="98"/>
      <c r="F81" s="98"/>
      <c r="G81" s="98"/>
      <c r="H81" s="98"/>
      <c r="I81" s="98"/>
      <c r="J81" s="98"/>
      <c r="BD81" s="40"/>
      <c r="BG81" s="56" t="s">
        <v>112</v>
      </c>
      <c r="BH81" s="63">
        <v>2014</v>
      </c>
      <c r="BI81" s="56">
        <f t="shared" si="21"/>
        <v>1980</v>
      </c>
      <c r="BJ81" s="56">
        <f t="shared" si="22"/>
        <v>1557.3</v>
      </c>
      <c r="BM81" s="64">
        <f t="shared" si="23"/>
        <v>26.799999999999955</v>
      </c>
      <c r="BN81" s="64">
        <f t="shared" si="24"/>
        <v>27</v>
      </c>
      <c r="BP81" s="91">
        <f t="shared" si="25"/>
        <v>9.2999999999999545</v>
      </c>
      <c r="BQ81" s="91">
        <f t="shared" si="26"/>
        <v>9.2999999999999545</v>
      </c>
      <c r="BR81" s="40"/>
      <c r="BS81" s="40"/>
      <c r="BT81" s="56" t="s">
        <v>112</v>
      </c>
      <c r="BU81" s="63">
        <v>2014</v>
      </c>
      <c r="BV81" s="65">
        <f t="shared" si="29"/>
        <v>1.27</v>
      </c>
      <c r="BW81" s="56"/>
      <c r="BX81" s="56"/>
      <c r="BY81" s="40"/>
      <c r="BZ81" s="66">
        <f t="shared" si="27"/>
        <v>2.0000000000000018E-2</v>
      </c>
      <c r="CA81" s="66">
        <f t="shared" si="28"/>
        <v>2.0000000000000018E-2</v>
      </c>
      <c r="CB81" s="40"/>
      <c r="CC81" s="40">
        <v>1</v>
      </c>
      <c r="CD81" s="40"/>
      <c r="CE81" s="40"/>
      <c r="CF81" s="40"/>
      <c r="CG81" s="40"/>
      <c r="CH81" s="40"/>
      <c r="CI81" s="40"/>
    </row>
    <row r="82" spans="1:87" x14ac:dyDescent="0.25">
      <c r="D82" s="98"/>
      <c r="E82" s="98"/>
      <c r="F82" s="98"/>
      <c r="G82" s="98"/>
      <c r="H82" s="98"/>
      <c r="I82" s="98"/>
      <c r="J82" s="98"/>
      <c r="BD82" s="40"/>
      <c r="BF82" s="40" t="s">
        <v>7</v>
      </c>
      <c r="BG82" s="40" t="s">
        <v>106</v>
      </c>
      <c r="BH82" s="56">
        <v>1991</v>
      </c>
      <c r="BI82" s="56" t="str">
        <f t="shared" ref="BI82:BI105" si="30">IFERROR(VALUE(FIXED(VLOOKUP($BH82&amp;$BG$29&amp;$BH$12&amp;"Maori",ethnicdata,7,FALSE),1)),"N/A")</f>
        <v>N/A</v>
      </c>
      <c r="BJ82" s="56" t="str">
        <f t="shared" ref="BJ82:BJ105" si="31">IFERROR(VALUE(FIXED(VLOOKUP($BH82&amp;$BG$29&amp;$BH$12&amp;"nonMaori",ethnicdata,7,FALSE),1)),"N/A")</f>
        <v>N/A</v>
      </c>
      <c r="BM82" s="91">
        <f>G37-H37</f>
        <v>0</v>
      </c>
      <c r="BN82" s="91">
        <f>I37-G37</f>
        <v>0</v>
      </c>
      <c r="BP82" s="91">
        <f>M37-N37</f>
        <v>0</v>
      </c>
      <c r="BQ82" s="91">
        <f>O37-M37</f>
        <v>0</v>
      </c>
      <c r="BR82" s="40"/>
      <c r="BS82" s="40" t="s">
        <v>46</v>
      </c>
      <c r="BT82" s="40" t="s">
        <v>106</v>
      </c>
      <c r="BU82" s="56">
        <v>1991</v>
      </c>
      <c r="BV82" s="65" t="str">
        <f>IFERROR(VALUE(FIXED(VLOOKUP($BU82&amp;#REF!&amp;$BH$12&amp;"Maori",ethnicdata,10,FALSE),2)),"N/A")</f>
        <v>N/A</v>
      </c>
      <c r="BW82" s="40"/>
      <c r="BX82" s="40"/>
      <c r="BY82" s="40"/>
      <c r="BZ82" s="73">
        <f>V37-W37</f>
        <v>0</v>
      </c>
      <c r="CA82" s="66">
        <f>X37-V37</f>
        <v>0</v>
      </c>
      <c r="CB82" s="40"/>
      <c r="CC82" s="40">
        <v>1</v>
      </c>
      <c r="CD82" s="40"/>
      <c r="CE82" s="40"/>
      <c r="CF82" s="40"/>
      <c r="CG82" s="40"/>
      <c r="CH82" s="40"/>
      <c r="CI82" s="40"/>
    </row>
    <row r="83" spans="1:87" x14ac:dyDescent="0.25">
      <c r="D83" s="98"/>
      <c r="E83" s="98"/>
      <c r="F83" s="98"/>
      <c r="G83" s="98"/>
      <c r="H83" s="98"/>
      <c r="I83" s="98"/>
      <c r="J83" s="98"/>
      <c r="BD83" s="40"/>
      <c r="BG83" s="40" t="s">
        <v>107</v>
      </c>
      <c r="BH83" s="56">
        <v>1992</v>
      </c>
      <c r="BI83" s="56" t="str">
        <f t="shared" si="30"/>
        <v>N/A</v>
      </c>
      <c r="BJ83" s="56" t="str">
        <f t="shared" si="31"/>
        <v>N/A</v>
      </c>
      <c r="BM83" s="91">
        <f t="shared" ref="BM83:BM105" si="32">G38-H38</f>
        <v>0</v>
      </c>
      <c r="BN83" s="91">
        <f t="shared" ref="BN83:BN105" si="33">I38-G38</f>
        <v>0</v>
      </c>
      <c r="BP83" s="91">
        <f t="shared" ref="BP83:BP105" si="34">M38-N38</f>
        <v>0</v>
      </c>
      <c r="BQ83" s="91">
        <f t="shared" ref="BQ83:BQ105" si="35">O38-M38</f>
        <v>0</v>
      </c>
      <c r="BR83" s="40"/>
      <c r="BS83" s="40"/>
      <c r="BT83" s="40" t="s">
        <v>107</v>
      </c>
      <c r="BU83" s="56">
        <v>1992</v>
      </c>
      <c r="BV83" s="65" t="str">
        <f>IFERROR(VALUE(FIXED(VLOOKUP($BU83&amp;#REF!&amp;$BH$12&amp;"Maori",ethnicdata,10,FALSE),2)),"N/A")</f>
        <v>N/A</v>
      </c>
      <c r="BW83" s="40"/>
      <c r="BX83" s="40"/>
      <c r="BY83" s="40"/>
      <c r="BZ83" s="73">
        <f t="shared" ref="BZ83:BZ105" si="36">V38-W38</f>
        <v>0</v>
      </c>
      <c r="CA83" s="66">
        <f t="shared" ref="CA83:CA105" si="37">X38-V38</f>
        <v>0</v>
      </c>
      <c r="CB83" s="40"/>
      <c r="CC83" s="40">
        <v>1</v>
      </c>
      <c r="CD83" s="40"/>
      <c r="CE83" s="40"/>
      <c r="CF83" s="40"/>
      <c r="CG83" s="40"/>
      <c r="CH83" s="40"/>
      <c r="CI83" s="40"/>
    </row>
    <row r="84" spans="1:87" x14ac:dyDescent="0.25">
      <c r="D84" s="98"/>
      <c r="E84" s="98"/>
      <c r="F84" s="98"/>
      <c r="G84" s="98"/>
      <c r="H84" s="98"/>
      <c r="I84" s="98"/>
      <c r="J84" s="98"/>
      <c r="BD84" s="40"/>
      <c r="BG84" s="40" t="s">
        <v>108</v>
      </c>
      <c r="BH84" s="63">
        <v>1993</v>
      </c>
      <c r="BI84" s="56" t="str">
        <f t="shared" si="30"/>
        <v>N/A</v>
      </c>
      <c r="BJ84" s="56" t="str">
        <f t="shared" si="31"/>
        <v>N/A</v>
      </c>
      <c r="BM84" s="91">
        <f t="shared" si="32"/>
        <v>0</v>
      </c>
      <c r="BN84" s="91">
        <f t="shared" si="33"/>
        <v>0</v>
      </c>
      <c r="BP84" s="91">
        <f t="shared" si="34"/>
        <v>0</v>
      </c>
      <c r="BQ84" s="91">
        <f t="shared" si="35"/>
        <v>0</v>
      </c>
      <c r="BR84" s="40"/>
      <c r="BS84" s="40"/>
      <c r="BT84" s="40" t="s">
        <v>108</v>
      </c>
      <c r="BU84" s="63">
        <v>1993</v>
      </c>
      <c r="BV84" s="65" t="str">
        <f>IFERROR(VALUE(FIXED(VLOOKUP($BU84&amp;#REF!&amp;$BH$12&amp;"Maori",ethnicdata,10,FALSE),2)),"N/A")</f>
        <v>N/A</v>
      </c>
      <c r="BW84" s="40"/>
      <c r="BX84" s="40"/>
      <c r="BY84" s="40"/>
      <c r="BZ84" s="73">
        <f t="shared" si="36"/>
        <v>0</v>
      </c>
      <c r="CA84" s="66">
        <f t="shared" si="37"/>
        <v>0</v>
      </c>
      <c r="CB84" s="40"/>
      <c r="CC84" s="40">
        <v>1</v>
      </c>
      <c r="CD84" s="40"/>
      <c r="CE84" s="40"/>
      <c r="CF84" s="40"/>
      <c r="CG84" s="40"/>
      <c r="CH84" s="40"/>
      <c r="CI84" s="40"/>
    </row>
    <row r="85" spans="1:87" s="79" customFormat="1" x14ac:dyDescent="0.25">
      <c r="A85" s="11"/>
      <c r="B85" s="11"/>
      <c r="C85" s="11"/>
      <c r="D85" s="98"/>
      <c r="E85" s="98"/>
      <c r="F85" s="98"/>
      <c r="G85" s="98"/>
      <c r="H85" s="98"/>
      <c r="I85" s="98"/>
      <c r="J85" s="98"/>
      <c r="K85" s="11"/>
      <c r="L85" s="11"/>
      <c r="M85" s="11"/>
      <c r="N85" s="11"/>
      <c r="O85" s="11"/>
      <c r="AE85" s="80"/>
      <c r="AF85" s="80"/>
      <c r="AG85" s="80"/>
      <c r="AH85" s="80"/>
      <c r="AI85" s="80"/>
      <c r="AJ85" s="80"/>
      <c r="AK85" s="80"/>
      <c r="AL85" s="80"/>
      <c r="AM85" s="80"/>
      <c r="AN85" s="80"/>
      <c r="AO85" s="80"/>
      <c r="AP85" s="80"/>
      <c r="AQ85" s="80"/>
      <c r="AR85" s="80"/>
      <c r="AS85" s="80"/>
      <c r="AT85" s="80"/>
      <c r="AU85" s="80"/>
      <c r="AV85" s="80"/>
      <c r="AW85" s="80"/>
      <c r="AX85" s="80"/>
      <c r="AY85" s="80"/>
      <c r="AZ85" s="80"/>
      <c r="BA85" s="80"/>
      <c r="BB85" s="80"/>
      <c r="BC85" s="80"/>
      <c r="BD85" s="49"/>
      <c r="BE85" s="49"/>
      <c r="BF85" s="40"/>
      <c r="BG85" s="63" t="s">
        <v>109</v>
      </c>
      <c r="BH85" s="63">
        <v>1994</v>
      </c>
      <c r="BI85" s="56" t="str">
        <f t="shared" si="30"/>
        <v>N/A</v>
      </c>
      <c r="BJ85" s="56" t="str">
        <f t="shared" si="31"/>
        <v>N/A</v>
      </c>
      <c r="BK85" s="40"/>
      <c r="BL85" s="40"/>
      <c r="BM85" s="91" t="e">
        <f t="shared" si="32"/>
        <v>#VALUE!</v>
      </c>
      <c r="BN85" s="91" t="e">
        <f t="shared" si="33"/>
        <v>#VALUE!</v>
      </c>
      <c r="BO85" s="40"/>
      <c r="BP85" s="91" t="e">
        <f t="shared" si="34"/>
        <v>#VALUE!</v>
      </c>
      <c r="BQ85" s="91" t="e">
        <f t="shared" si="35"/>
        <v>#VALUE!</v>
      </c>
      <c r="BR85" s="40"/>
      <c r="BS85" s="40"/>
      <c r="BT85" s="63" t="s">
        <v>109</v>
      </c>
      <c r="BU85" s="63">
        <v>1994</v>
      </c>
      <c r="BV85" s="65" t="str">
        <f>IFERROR(VALUE(FIXED(VLOOKUP($BU85&amp;#REF!&amp;$BH$12&amp;"Maori",ethnicdata,10,FALSE),2)),"N/A")</f>
        <v>N/A</v>
      </c>
      <c r="BW85" s="40"/>
      <c r="BX85" s="40"/>
      <c r="BY85" s="40"/>
      <c r="BZ85" s="73" t="e">
        <f t="shared" si="36"/>
        <v>#VALUE!</v>
      </c>
      <c r="CA85" s="66" t="e">
        <f t="shared" si="37"/>
        <v>#VALUE!</v>
      </c>
      <c r="CB85" s="40"/>
      <c r="CC85" s="40">
        <v>1</v>
      </c>
      <c r="CD85" s="40"/>
      <c r="CE85" s="49"/>
      <c r="CF85" s="49"/>
      <c r="CG85" s="49"/>
      <c r="CH85" s="49"/>
      <c r="CI85" s="49"/>
    </row>
    <row r="86" spans="1:87" s="79" customFormat="1" x14ac:dyDescent="0.25">
      <c r="A86" s="11"/>
      <c r="B86" s="11"/>
      <c r="C86" s="11"/>
      <c r="D86" s="98"/>
      <c r="E86" s="98"/>
      <c r="F86" s="98"/>
      <c r="G86" s="98"/>
      <c r="H86" s="98"/>
      <c r="I86" s="98"/>
      <c r="J86" s="98"/>
      <c r="K86" s="11"/>
      <c r="L86" s="11"/>
      <c r="M86" s="11"/>
      <c r="N86" s="11"/>
      <c r="O86" s="11"/>
      <c r="AE86" s="80"/>
      <c r="AF86" s="80"/>
      <c r="AG86" s="80"/>
      <c r="AH86" s="80"/>
      <c r="AI86" s="80"/>
      <c r="AJ86" s="80"/>
      <c r="AK86" s="80"/>
      <c r="AL86" s="80"/>
      <c r="AM86" s="80"/>
      <c r="AN86" s="80"/>
      <c r="AO86" s="80"/>
      <c r="AP86" s="80"/>
      <c r="AQ86" s="80"/>
      <c r="AR86" s="80"/>
      <c r="AS86" s="80"/>
      <c r="AT86" s="80"/>
      <c r="AU86" s="80"/>
      <c r="AV86" s="80"/>
      <c r="AW86" s="80"/>
      <c r="AX86" s="80"/>
      <c r="AY86" s="80"/>
      <c r="AZ86" s="80"/>
      <c r="BA86" s="80"/>
      <c r="BB86" s="80"/>
      <c r="BC86" s="80"/>
      <c r="BD86" s="49"/>
      <c r="BE86" s="49"/>
      <c r="BF86" s="40"/>
      <c r="BG86" s="40" t="s">
        <v>110</v>
      </c>
      <c r="BH86" s="63">
        <v>1995</v>
      </c>
      <c r="BI86" s="56" t="str">
        <f t="shared" si="30"/>
        <v>N/A</v>
      </c>
      <c r="BJ86" s="56" t="str">
        <f t="shared" si="31"/>
        <v>N/A</v>
      </c>
      <c r="BK86" s="40"/>
      <c r="BL86" s="40"/>
      <c r="BM86" s="91" t="e">
        <f t="shared" si="32"/>
        <v>#VALUE!</v>
      </c>
      <c r="BN86" s="91" t="e">
        <f t="shared" si="33"/>
        <v>#VALUE!</v>
      </c>
      <c r="BO86" s="40"/>
      <c r="BP86" s="91" t="e">
        <f t="shared" si="34"/>
        <v>#VALUE!</v>
      </c>
      <c r="BQ86" s="91" t="e">
        <f t="shared" si="35"/>
        <v>#VALUE!</v>
      </c>
      <c r="BR86" s="40"/>
      <c r="BS86" s="40"/>
      <c r="BT86" s="40" t="s">
        <v>110</v>
      </c>
      <c r="BU86" s="63">
        <v>1995</v>
      </c>
      <c r="BV86" s="65" t="str">
        <f>IFERROR(VALUE(FIXED(VLOOKUP($BU86&amp;#REF!&amp;$BH$12&amp;"Maori",ethnicdata,10,FALSE),2)),"N/A")</f>
        <v>N/A</v>
      </c>
      <c r="BW86" s="40"/>
      <c r="BX86" s="40"/>
      <c r="BY86" s="40"/>
      <c r="BZ86" s="73" t="e">
        <f t="shared" si="36"/>
        <v>#VALUE!</v>
      </c>
      <c r="CA86" s="66" t="e">
        <f t="shared" si="37"/>
        <v>#VALUE!</v>
      </c>
      <c r="CB86" s="40"/>
      <c r="CC86" s="40">
        <v>1</v>
      </c>
      <c r="CD86" s="40"/>
      <c r="CE86" s="49"/>
      <c r="CF86" s="49"/>
      <c r="CG86" s="49"/>
      <c r="CH86" s="49"/>
      <c r="CI86" s="49"/>
    </row>
    <row r="87" spans="1:87" s="79" customFormat="1" x14ac:dyDescent="0.25">
      <c r="A87" s="11"/>
      <c r="B87" s="11"/>
      <c r="C87" s="11"/>
      <c r="D87" s="98"/>
      <c r="E87" s="98"/>
      <c r="F87" s="98"/>
      <c r="G87" s="98"/>
      <c r="H87" s="98"/>
      <c r="I87" s="98"/>
      <c r="J87" s="98"/>
      <c r="K87" s="11"/>
      <c r="L87" s="11"/>
      <c r="M87" s="11"/>
      <c r="N87" s="11"/>
      <c r="O87" s="11"/>
      <c r="AE87" s="80"/>
      <c r="AF87" s="80"/>
      <c r="AG87" s="80"/>
      <c r="AH87" s="80"/>
      <c r="AI87" s="80"/>
      <c r="AJ87" s="80"/>
      <c r="AK87" s="80"/>
      <c r="AL87" s="80"/>
      <c r="AM87" s="80"/>
      <c r="AN87" s="80"/>
      <c r="AO87" s="80"/>
      <c r="AP87" s="80"/>
      <c r="AQ87" s="80"/>
      <c r="AR87" s="80"/>
      <c r="AS87" s="80"/>
      <c r="AT87" s="80"/>
      <c r="AU87" s="80"/>
      <c r="AV87" s="80"/>
      <c r="AW87" s="80"/>
      <c r="AX87" s="80"/>
      <c r="AY87" s="80"/>
      <c r="AZ87" s="80"/>
      <c r="BA87" s="80"/>
      <c r="BB87" s="80"/>
      <c r="BC87" s="80"/>
      <c r="BD87" s="49"/>
      <c r="BE87" s="49"/>
      <c r="BF87" s="40" t="s">
        <v>7</v>
      </c>
      <c r="BG87" s="56" t="s">
        <v>77</v>
      </c>
      <c r="BH87" s="63">
        <v>1996</v>
      </c>
      <c r="BI87" s="56">
        <f t="shared" si="30"/>
        <v>1032.3</v>
      </c>
      <c r="BJ87" s="56">
        <f t="shared" si="31"/>
        <v>986</v>
      </c>
      <c r="BK87" s="40"/>
      <c r="BL87" s="40"/>
      <c r="BM87" s="91">
        <f t="shared" si="32"/>
        <v>21.799999999999955</v>
      </c>
      <c r="BN87" s="91">
        <f t="shared" si="33"/>
        <v>22.100000000000136</v>
      </c>
      <c r="BO87" s="40"/>
      <c r="BP87" s="91">
        <f t="shared" si="34"/>
        <v>7.6000000000000227</v>
      </c>
      <c r="BQ87" s="91">
        <f t="shared" si="35"/>
        <v>7.7000000000000455</v>
      </c>
      <c r="BR87" s="40"/>
      <c r="BS87" s="40"/>
      <c r="BT87" s="56" t="s">
        <v>77</v>
      </c>
      <c r="BU87" s="63">
        <v>1996</v>
      </c>
      <c r="BV87" s="65">
        <f t="shared" ref="BV87:BV105" si="38">IFERROR(VALUE(FIXED(VLOOKUP($BU87&amp;$BG$29&amp;$BH$12&amp;"Maori",ethnicdata,10,FALSE),2)),"N/A")</f>
        <v>1.05</v>
      </c>
      <c r="BW87" s="40"/>
      <c r="BX87" s="40"/>
      <c r="BY87" s="40"/>
      <c r="BZ87" s="73">
        <f t="shared" si="36"/>
        <v>3.0000000000000027E-2</v>
      </c>
      <c r="CA87" s="66">
        <f t="shared" si="37"/>
        <v>2.0000000000000018E-2</v>
      </c>
      <c r="CB87" s="40"/>
      <c r="CC87" s="40">
        <v>1</v>
      </c>
      <c r="CD87" s="40"/>
      <c r="CE87" s="49"/>
      <c r="CF87" s="49"/>
      <c r="CG87" s="49"/>
      <c r="CH87" s="49"/>
      <c r="CI87" s="49"/>
    </row>
    <row r="88" spans="1:87" s="79" customFormat="1" x14ac:dyDescent="0.25">
      <c r="D88" s="98"/>
      <c r="E88" s="99"/>
      <c r="F88" s="99"/>
      <c r="G88" s="99"/>
      <c r="H88" s="99"/>
      <c r="I88" s="99"/>
      <c r="J88" s="98"/>
      <c r="AE88" s="80"/>
      <c r="AF88" s="80"/>
      <c r="AG88" s="80"/>
      <c r="AH88" s="80"/>
      <c r="AI88" s="80"/>
      <c r="AJ88" s="80"/>
      <c r="AK88" s="80"/>
      <c r="AL88" s="80"/>
      <c r="AM88" s="80"/>
      <c r="AN88" s="80"/>
      <c r="AO88" s="80"/>
      <c r="AP88" s="80"/>
      <c r="AQ88" s="80"/>
      <c r="AR88" s="80"/>
      <c r="AS88" s="80"/>
      <c r="AT88" s="80"/>
      <c r="AU88" s="80"/>
      <c r="AV88" s="80"/>
      <c r="AW88" s="80"/>
      <c r="AX88" s="80"/>
      <c r="AY88" s="80"/>
      <c r="AZ88" s="80"/>
      <c r="BA88" s="80"/>
      <c r="BB88" s="80"/>
      <c r="BC88" s="80"/>
      <c r="BD88" s="49"/>
      <c r="BE88" s="49"/>
      <c r="BF88" s="40"/>
      <c r="BG88" s="40" t="s">
        <v>78</v>
      </c>
      <c r="BH88" s="63">
        <v>1997</v>
      </c>
      <c r="BI88" s="56">
        <f t="shared" si="30"/>
        <v>1041.9000000000001</v>
      </c>
      <c r="BJ88" s="56">
        <f t="shared" si="31"/>
        <v>978.7</v>
      </c>
      <c r="BK88" s="40"/>
      <c r="BL88" s="40"/>
      <c r="BM88" s="91">
        <f t="shared" si="32"/>
        <v>21.700000000000045</v>
      </c>
      <c r="BN88" s="91">
        <f t="shared" si="33"/>
        <v>22</v>
      </c>
      <c r="BO88" s="40"/>
      <c r="BP88" s="91">
        <f t="shared" si="34"/>
        <v>7.5</v>
      </c>
      <c r="BQ88" s="91">
        <f t="shared" si="35"/>
        <v>7.5</v>
      </c>
      <c r="BR88" s="40"/>
      <c r="BS88" s="40"/>
      <c r="BT88" s="40" t="s">
        <v>78</v>
      </c>
      <c r="BU88" s="63">
        <v>1997</v>
      </c>
      <c r="BV88" s="65">
        <f t="shared" si="38"/>
        <v>1.06</v>
      </c>
      <c r="BW88" s="40"/>
      <c r="BX88" s="40"/>
      <c r="BY88" s="40"/>
      <c r="BZ88" s="73">
        <f t="shared" si="36"/>
        <v>2.0000000000000018E-2</v>
      </c>
      <c r="CA88" s="66">
        <f t="shared" si="37"/>
        <v>3.0000000000000027E-2</v>
      </c>
      <c r="CB88" s="40"/>
      <c r="CC88" s="40">
        <v>1</v>
      </c>
      <c r="CD88" s="40"/>
      <c r="CE88" s="49"/>
      <c r="CF88" s="49"/>
      <c r="CG88" s="49"/>
      <c r="CH88" s="49"/>
      <c r="CI88" s="49"/>
    </row>
    <row r="89" spans="1:87" s="79" customFormat="1" x14ac:dyDescent="0.25">
      <c r="D89" s="98"/>
      <c r="E89" s="99"/>
      <c r="F89" s="99"/>
      <c r="G89" s="99"/>
      <c r="H89" s="99"/>
      <c r="I89" s="99"/>
      <c r="J89" s="98"/>
      <c r="AE89" s="80"/>
      <c r="AF89" s="80"/>
      <c r="AG89" s="80"/>
      <c r="AH89" s="80"/>
      <c r="AI89" s="80"/>
      <c r="AJ89" s="80"/>
      <c r="AK89" s="80"/>
      <c r="AL89" s="80"/>
      <c r="AM89" s="80"/>
      <c r="AN89" s="80"/>
      <c r="AO89" s="80"/>
      <c r="AP89" s="80"/>
      <c r="AQ89" s="80"/>
      <c r="AR89" s="80"/>
      <c r="AS89" s="80"/>
      <c r="AT89" s="80"/>
      <c r="AU89" s="80"/>
      <c r="AV89" s="80"/>
      <c r="AW89" s="80"/>
      <c r="AX89" s="80"/>
      <c r="AY89" s="80"/>
      <c r="AZ89" s="80"/>
      <c r="BA89" s="80"/>
      <c r="BB89" s="80"/>
      <c r="BC89" s="80"/>
      <c r="BD89" s="49"/>
      <c r="BE89" s="49"/>
      <c r="BF89" s="40"/>
      <c r="BG89" s="63" t="s">
        <v>79</v>
      </c>
      <c r="BH89" s="63">
        <v>1998</v>
      </c>
      <c r="BI89" s="56">
        <f t="shared" si="30"/>
        <v>1063.9000000000001</v>
      </c>
      <c r="BJ89" s="56">
        <f t="shared" si="31"/>
        <v>978.7</v>
      </c>
      <c r="BK89" s="40"/>
      <c r="BL89" s="40"/>
      <c r="BM89" s="91">
        <f t="shared" si="32"/>
        <v>21.700000000000045</v>
      </c>
      <c r="BN89" s="91">
        <f t="shared" si="33"/>
        <v>22.099999999999909</v>
      </c>
      <c r="BO89" s="40"/>
      <c r="BP89" s="91">
        <f t="shared" si="34"/>
        <v>7.3000000000000682</v>
      </c>
      <c r="BQ89" s="91">
        <f t="shared" si="35"/>
        <v>7.3999999999999773</v>
      </c>
      <c r="BR89" s="40"/>
      <c r="BS89" s="40"/>
      <c r="BT89" s="63" t="s">
        <v>79</v>
      </c>
      <c r="BU89" s="63">
        <v>1998</v>
      </c>
      <c r="BV89" s="65">
        <f t="shared" si="38"/>
        <v>1.0900000000000001</v>
      </c>
      <c r="BW89" s="40"/>
      <c r="BX89" s="40"/>
      <c r="BY89" s="40"/>
      <c r="BZ89" s="73">
        <f t="shared" si="36"/>
        <v>3.0000000000000027E-2</v>
      </c>
      <c r="CA89" s="66">
        <f t="shared" si="37"/>
        <v>2.0000000000000018E-2</v>
      </c>
      <c r="CB89" s="40"/>
      <c r="CC89" s="40">
        <v>1</v>
      </c>
      <c r="CD89" s="40"/>
      <c r="CE89" s="49"/>
      <c r="CF89" s="49"/>
      <c r="CG89" s="49"/>
      <c r="CH89" s="49"/>
      <c r="CI89" s="49"/>
    </row>
    <row r="90" spans="1:87" s="79" customFormat="1" x14ac:dyDescent="0.25">
      <c r="D90" s="98"/>
      <c r="E90" s="99"/>
      <c r="F90" s="99"/>
      <c r="G90" s="99"/>
      <c r="H90" s="99"/>
      <c r="I90" s="99"/>
      <c r="J90" s="98"/>
      <c r="AE90" s="80"/>
      <c r="AF90" s="80"/>
      <c r="AG90" s="80"/>
      <c r="AH90" s="80"/>
      <c r="AI90" s="80"/>
      <c r="AJ90" s="80"/>
      <c r="AK90" s="80"/>
      <c r="AL90" s="80"/>
      <c r="AM90" s="80"/>
      <c r="AN90" s="80"/>
      <c r="AO90" s="80"/>
      <c r="AP90" s="80"/>
      <c r="AQ90" s="80"/>
      <c r="AR90" s="80"/>
      <c r="AS90" s="80"/>
      <c r="AT90" s="80"/>
      <c r="AU90" s="80"/>
      <c r="AV90" s="80"/>
      <c r="AW90" s="80"/>
      <c r="AX90" s="80"/>
      <c r="AY90" s="80"/>
      <c r="AZ90" s="80"/>
      <c r="BA90" s="80"/>
      <c r="BB90" s="80"/>
      <c r="BC90" s="80"/>
      <c r="BD90" s="49"/>
      <c r="BE90" s="49"/>
      <c r="BF90" s="40"/>
      <c r="BG90" s="40" t="s">
        <v>80</v>
      </c>
      <c r="BH90" s="63">
        <v>1999</v>
      </c>
      <c r="BI90" s="56">
        <f t="shared" si="30"/>
        <v>1082.4000000000001</v>
      </c>
      <c r="BJ90" s="56">
        <f t="shared" si="31"/>
        <v>978.1</v>
      </c>
      <c r="BK90" s="40"/>
      <c r="BL90" s="40"/>
      <c r="BM90" s="91">
        <f t="shared" si="32"/>
        <v>21.700000000000045</v>
      </c>
      <c r="BN90" s="91">
        <f t="shared" si="33"/>
        <v>22.099999999999909</v>
      </c>
      <c r="BO90" s="40"/>
      <c r="BP90" s="91">
        <f t="shared" si="34"/>
        <v>7.3000000000000682</v>
      </c>
      <c r="BQ90" s="91">
        <f t="shared" si="35"/>
        <v>7.1999999999999318</v>
      </c>
      <c r="BR90" s="40"/>
      <c r="BS90" s="40"/>
      <c r="BT90" s="40" t="s">
        <v>80</v>
      </c>
      <c r="BU90" s="63">
        <v>1999</v>
      </c>
      <c r="BV90" s="65">
        <f t="shared" si="38"/>
        <v>1.1100000000000001</v>
      </c>
      <c r="BW90" s="40"/>
      <c r="BX90" s="40"/>
      <c r="BY90" s="40"/>
      <c r="BZ90" s="73">
        <f t="shared" si="36"/>
        <v>3.0000000000000027E-2</v>
      </c>
      <c r="CA90" s="66">
        <f t="shared" si="37"/>
        <v>1.9999999999999796E-2</v>
      </c>
      <c r="CB90" s="40"/>
      <c r="CC90" s="40">
        <v>1</v>
      </c>
      <c r="CD90" s="40"/>
      <c r="CE90" s="49"/>
      <c r="CF90" s="49"/>
      <c r="CG90" s="49"/>
      <c r="CH90" s="49"/>
      <c r="CI90" s="49"/>
    </row>
    <row r="91" spans="1:87" s="79" customFormat="1" x14ac:dyDescent="0.25">
      <c r="D91" s="98"/>
      <c r="E91" s="99"/>
      <c r="F91" s="99"/>
      <c r="G91" s="99"/>
      <c r="H91" s="99"/>
      <c r="I91" s="99"/>
      <c r="J91" s="98"/>
      <c r="AE91" s="80"/>
      <c r="AF91" s="80"/>
      <c r="AG91" s="80"/>
      <c r="AH91" s="80"/>
      <c r="AI91" s="80"/>
      <c r="AJ91" s="80"/>
      <c r="AK91" s="80"/>
      <c r="AL91" s="80"/>
      <c r="AM91" s="80"/>
      <c r="AN91" s="80"/>
      <c r="AO91" s="80"/>
      <c r="AP91" s="80"/>
      <c r="AQ91" s="80"/>
      <c r="AR91" s="80"/>
      <c r="AS91" s="80"/>
      <c r="AT91" s="80"/>
      <c r="AU91" s="80"/>
      <c r="AV91" s="80"/>
      <c r="AW91" s="80"/>
      <c r="AX91" s="80"/>
      <c r="AY91" s="80"/>
      <c r="AZ91" s="80"/>
      <c r="BA91" s="80"/>
      <c r="BB91" s="80"/>
      <c r="BC91" s="80"/>
      <c r="BD91" s="49"/>
      <c r="BE91" s="49"/>
      <c r="BF91" s="40"/>
      <c r="BG91" s="56" t="s">
        <v>81</v>
      </c>
      <c r="BH91" s="63">
        <v>2000</v>
      </c>
      <c r="BI91" s="56">
        <f t="shared" si="30"/>
        <v>1099.8</v>
      </c>
      <c r="BJ91" s="56">
        <f t="shared" si="31"/>
        <v>982.4</v>
      </c>
      <c r="BK91" s="40"/>
      <c r="BL91" s="40"/>
      <c r="BM91" s="91">
        <f t="shared" si="32"/>
        <v>21.700000000000045</v>
      </c>
      <c r="BN91" s="91">
        <f t="shared" si="33"/>
        <v>22.100000000000136</v>
      </c>
      <c r="BO91" s="40"/>
      <c r="BP91" s="91">
        <f t="shared" si="34"/>
        <v>7.1999999999999318</v>
      </c>
      <c r="BQ91" s="91">
        <f t="shared" si="35"/>
        <v>7.2000000000000455</v>
      </c>
      <c r="BR91" s="40"/>
      <c r="BS91" s="40"/>
      <c r="BT91" s="56" t="s">
        <v>81</v>
      </c>
      <c r="BU91" s="63">
        <v>2000</v>
      </c>
      <c r="BV91" s="65">
        <f t="shared" si="38"/>
        <v>1.1200000000000001</v>
      </c>
      <c r="BW91" s="40"/>
      <c r="BX91" s="40"/>
      <c r="BY91" s="40"/>
      <c r="BZ91" s="73">
        <f t="shared" si="36"/>
        <v>3.0000000000000027E-2</v>
      </c>
      <c r="CA91" s="66">
        <f t="shared" si="37"/>
        <v>1.9999999999999796E-2</v>
      </c>
      <c r="CB91" s="40"/>
      <c r="CC91" s="40">
        <v>1</v>
      </c>
      <c r="CD91" s="40"/>
      <c r="CE91" s="49"/>
      <c r="CF91" s="49"/>
      <c r="CG91" s="49"/>
      <c r="CH91" s="49"/>
      <c r="CI91" s="49"/>
    </row>
    <row r="92" spans="1:87" s="79" customFormat="1" x14ac:dyDescent="0.25">
      <c r="D92" s="98"/>
      <c r="E92" s="99"/>
      <c r="F92" s="99"/>
      <c r="G92" s="99"/>
      <c r="H92" s="99"/>
      <c r="I92" s="99"/>
      <c r="J92" s="98"/>
      <c r="AE92" s="80"/>
      <c r="AF92" s="80"/>
      <c r="AG92" s="80"/>
      <c r="AH92" s="80"/>
      <c r="AI92" s="80"/>
      <c r="AJ92" s="80"/>
      <c r="AK92" s="80"/>
      <c r="AL92" s="80"/>
      <c r="AM92" s="80"/>
      <c r="AN92" s="80"/>
      <c r="AO92" s="80"/>
      <c r="AP92" s="80"/>
      <c r="AQ92" s="80"/>
      <c r="AR92" s="80"/>
      <c r="AS92" s="80"/>
      <c r="AT92" s="80"/>
      <c r="AU92" s="80"/>
      <c r="AV92" s="80"/>
      <c r="AW92" s="80"/>
      <c r="AX92" s="80"/>
      <c r="AY92" s="80"/>
      <c r="AZ92" s="80"/>
      <c r="BA92" s="80"/>
      <c r="BB92" s="80"/>
      <c r="BC92" s="80"/>
      <c r="BD92" s="49"/>
      <c r="BE92" s="49"/>
      <c r="BF92" s="49"/>
      <c r="BG92" s="40" t="s">
        <v>82</v>
      </c>
      <c r="BH92" s="63">
        <v>2001</v>
      </c>
      <c r="BI92" s="56">
        <f t="shared" si="30"/>
        <v>1111.2</v>
      </c>
      <c r="BJ92" s="56">
        <f t="shared" si="31"/>
        <v>978</v>
      </c>
      <c r="BK92" s="49"/>
      <c r="BL92" s="49"/>
      <c r="BM92" s="91">
        <f t="shared" si="32"/>
        <v>21.600000000000136</v>
      </c>
      <c r="BN92" s="91">
        <f t="shared" si="33"/>
        <v>22</v>
      </c>
      <c r="BO92" s="49"/>
      <c r="BP92" s="91">
        <f t="shared" si="34"/>
        <v>7</v>
      </c>
      <c r="BQ92" s="91">
        <f t="shared" si="35"/>
        <v>7</v>
      </c>
      <c r="BR92" s="49"/>
      <c r="BS92" s="49"/>
      <c r="BT92" s="40" t="s">
        <v>82</v>
      </c>
      <c r="BU92" s="63">
        <v>2001</v>
      </c>
      <c r="BV92" s="65">
        <f t="shared" si="38"/>
        <v>1.1399999999999999</v>
      </c>
      <c r="BW92" s="49"/>
      <c r="BX92" s="49"/>
      <c r="BY92" s="40"/>
      <c r="BZ92" s="73">
        <f t="shared" si="36"/>
        <v>2.9999999999999805E-2</v>
      </c>
      <c r="CA92" s="66">
        <f t="shared" si="37"/>
        <v>2.0000000000000018E-2</v>
      </c>
      <c r="CB92" s="40"/>
      <c r="CC92" s="40">
        <v>1</v>
      </c>
      <c r="CD92" s="40"/>
      <c r="CE92" s="49"/>
      <c r="CF92" s="49"/>
      <c r="CG92" s="49"/>
      <c r="CH92" s="49"/>
      <c r="CI92" s="49"/>
    </row>
    <row r="93" spans="1:87" x14ac:dyDescent="0.25">
      <c r="A93" s="79"/>
      <c r="B93" s="79"/>
      <c r="C93" s="79"/>
      <c r="D93" s="98"/>
      <c r="E93" s="99"/>
      <c r="F93" s="99"/>
      <c r="G93" s="99"/>
      <c r="H93" s="99"/>
      <c r="I93" s="99"/>
      <c r="J93" s="98"/>
      <c r="K93" s="79"/>
      <c r="L93" s="79"/>
      <c r="M93" s="79"/>
      <c r="N93" s="79"/>
      <c r="O93" s="79"/>
      <c r="BD93" s="40"/>
      <c r="BF93" s="49"/>
      <c r="BG93" s="40" t="s">
        <v>83</v>
      </c>
      <c r="BH93" s="63">
        <v>2002</v>
      </c>
      <c r="BI93" s="56">
        <f t="shared" si="30"/>
        <v>1091.8</v>
      </c>
      <c r="BJ93" s="56">
        <f t="shared" si="31"/>
        <v>960.8</v>
      </c>
      <c r="BK93" s="49"/>
      <c r="BL93" s="49"/>
      <c r="BM93" s="91">
        <f t="shared" si="32"/>
        <v>21.299999999999955</v>
      </c>
      <c r="BN93" s="91">
        <f t="shared" si="33"/>
        <v>21.600000000000136</v>
      </c>
      <c r="BO93" s="49"/>
      <c r="BP93" s="91">
        <f t="shared" si="34"/>
        <v>6.8999999999999773</v>
      </c>
      <c r="BQ93" s="91">
        <f t="shared" si="35"/>
        <v>6.8000000000000682</v>
      </c>
      <c r="BR93" s="49"/>
      <c r="BS93" s="49"/>
      <c r="BT93" s="40" t="s">
        <v>83</v>
      </c>
      <c r="BU93" s="63">
        <v>2002</v>
      </c>
      <c r="BV93" s="65">
        <f t="shared" si="38"/>
        <v>1.1399999999999999</v>
      </c>
      <c r="BW93" s="49"/>
      <c r="BX93" s="49"/>
      <c r="BY93" s="40"/>
      <c r="BZ93" s="73">
        <f t="shared" si="36"/>
        <v>2.9999999999999805E-2</v>
      </c>
      <c r="CA93" s="66">
        <f t="shared" si="37"/>
        <v>2.0000000000000018E-2</v>
      </c>
      <c r="CB93" s="40"/>
      <c r="CC93" s="40">
        <v>1</v>
      </c>
      <c r="CD93" s="40"/>
      <c r="CE93" s="40"/>
      <c r="CF93" s="40"/>
      <c r="CG93" s="40"/>
      <c r="CH93" s="40"/>
      <c r="CI93" s="40"/>
    </row>
    <row r="94" spans="1:87" x14ac:dyDescent="0.25">
      <c r="A94" s="79"/>
      <c r="B94" s="79"/>
      <c r="C94" s="79"/>
      <c r="D94" s="98"/>
      <c r="E94" s="99"/>
      <c r="F94" s="99"/>
      <c r="G94" s="99"/>
      <c r="H94" s="99"/>
      <c r="I94" s="99"/>
      <c r="J94" s="98"/>
      <c r="K94" s="79"/>
      <c r="L94" s="79"/>
      <c r="M94" s="79"/>
      <c r="N94" s="79"/>
      <c r="O94" s="79"/>
      <c r="BD94" s="40"/>
      <c r="BF94" s="49"/>
      <c r="BG94" s="40" t="s">
        <v>84</v>
      </c>
      <c r="BH94" s="63">
        <v>2003</v>
      </c>
      <c r="BI94" s="56">
        <f t="shared" si="30"/>
        <v>1101.2</v>
      </c>
      <c r="BJ94" s="56">
        <f t="shared" si="31"/>
        <v>945.7</v>
      </c>
      <c r="BK94" s="49"/>
      <c r="BL94" s="49"/>
      <c r="BM94" s="91">
        <f t="shared" si="32"/>
        <v>21.200000000000045</v>
      </c>
      <c r="BN94" s="91">
        <f t="shared" si="33"/>
        <v>21.599999999999909</v>
      </c>
      <c r="BO94" s="49"/>
      <c r="BP94" s="91">
        <f t="shared" si="34"/>
        <v>6.6000000000000227</v>
      </c>
      <c r="BQ94" s="91">
        <f t="shared" si="35"/>
        <v>6.6999999999999318</v>
      </c>
      <c r="BR94" s="49"/>
      <c r="BS94" s="49"/>
      <c r="BT94" s="40" t="s">
        <v>84</v>
      </c>
      <c r="BU94" s="63">
        <v>2003</v>
      </c>
      <c r="BV94" s="65">
        <f t="shared" si="38"/>
        <v>1.1599999999999999</v>
      </c>
      <c r="BW94" s="49"/>
      <c r="BX94" s="49"/>
      <c r="BY94" s="40"/>
      <c r="BZ94" s="73">
        <f t="shared" si="36"/>
        <v>2.0000000000000018E-2</v>
      </c>
      <c r="CA94" s="66">
        <f t="shared" si="37"/>
        <v>3.0000000000000027E-2</v>
      </c>
      <c r="CB94" s="40"/>
      <c r="CC94" s="40">
        <v>1</v>
      </c>
      <c r="CD94" s="49"/>
      <c r="CE94" s="40"/>
      <c r="CF94" s="40"/>
      <c r="CG94" s="40"/>
      <c r="CH94" s="40"/>
      <c r="CI94" s="40"/>
    </row>
    <row r="95" spans="1:87" x14ac:dyDescent="0.25">
      <c r="A95" s="79"/>
      <c r="B95" s="79"/>
      <c r="C95" s="79"/>
      <c r="D95" s="98"/>
      <c r="E95" s="99"/>
      <c r="F95" s="99"/>
      <c r="G95" s="99"/>
      <c r="H95" s="99"/>
      <c r="I95" s="99"/>
      <c r="J95" s="98"/>
      <c r="K95" s="79"/>
      <c r="L95" s="79"/>
      <c r="M95" s="79"/>
      <c r="N95" s="79"/>
      <c r="O95" s="79"/>
      <c r="BD95" s="40"/>
      <c r="BF95" s="49"/>
      <c r="BG95" s="40" t="s">
        <v>85</v>
      </c>
      <c r="BH95" s="63">
        <v>2004</v>
      </c>
      <c r="BI95" s="56">
        <f t="shared" si="30"/>
        <v>1112.2</v>
      </c>
      <c r="BJ95" s="56">
        <f t="shared" si="31"/>
        <v>935.6</v>
      </c>
      <c r="BK95" s="49"/>
      <c r="BL95" s="49"/>
      <c r="BM95" s="91">
        <f t="shared" si="32"/>
        <v>21.100000000000136</v>
      </c>
      <c r="BN95" s="91">
        <f t="shared" si="33"/>
        <v>21.5</v>
      </c>
      <c r="BO95" s="49"/>
      <c r="BP95" s="91">
        <f t="shared" si="34"/>
        <v>6.5</v>
      </c>
      <c r="BQ95" s="91">
        <f t="shared" si="35"/>
        <v>6.5</v>
      </c>
      <c r="BR95" s="49"/>
      <c r="BS95" s="49"/>
      <c r="BT95" s="40" t="s">
        <v>85</v>
      </c>
      <c r="BU95" s="63">
        <v>2004</v>
      </c>
      <c r="BV95" s="65">
        <f t="shared" si="38"/>
        <v>1.19</v>
      </c>
      <c r="BW95" s="49"/>
      <c r="BX95" s="49"/>
      <c r="BY95" s="40"/>
      <c r="BZ95" s="73">
        <f t="shared" si="36"/>
        <v>3.0000000000000027E-2</v>
      </c>
      <c r="CA95" s="66">
        <f t="shared" si="37"/>
        <v>2.0000000000000018E-2</v>
      </c>
      <c r="CB95" s="40"/>
      <c r="CC95" s="40">
        <v>1</v>
      </c>
      <c r="CD95" s="49"/>
      <c r="CE95" s="40"/>
      <c r="CF95" s="40"/>
      <c r="CG95" s="40"/>
      <c r="CH95" s="40"/>
      <c r="CI95" s="40"/>
    </row>
    <row r="96" spans="1:87" x14ac:dyDescent="0.25">
      <c r="D96" s="98"/>
      <c r="E96" s="98"/>
      <c r="F96" s="98"/>
      <c r="G96" s="98"/>
      <c r="H96" s="98"/>
      <c r="I96" s="98"/>
      <c r="J96" s="98"/>
      <c r="BD96" s="40"/>
      <c r="BF96" s="49"/>
      <c r="BG96" s="40" t="s">
        <v>86</v>
      </c>
      <c r="BH96" s="63">
        <v>2005</v>
      </c>
      <c r="BI96" s="56">
        <f t="shared" si="30"/>
        <v>1149.5999999999999</v>
      </c>
      <c r="BJ96" s="56">
        <f t="shared" si="31"/>
        <v>939.4</v>
      </c>
      <c r="BK96" s="49"/>
      <c r="BL96" s="49"/>
      <c r="BM96" s="91">
        <f t="shared" si="32"/>
        <v>21.399999999999864</v>
      </c>
      <c r="BN96" s="91">
        <f t="shared" si="33"/>
        <v>21.600000000000136</v>
      </c>
      <c r="BO96" s="49"/>
      <c r="BP96" s="91">
        <f t="shared" si="34"/>
        <v>6.5</v>
      </c>
      <c r="BQ96" s="91">
        <f t="shared" si="35"/>
        <v>6.3999999999999773</v>
      </c>
      <c r="BR96" s="49"/>
      <c r="BS96" s="49"/>
      <c r="BT96" s="40" t="s">
        <v>86</v>
      </c>
      <c r="BU96" s="63">
        <v>2005</v>
      </c>
      <c r="BV96" s="65">
        <f t="shared" si="38"/>
        <v>1.22</v>
      </c>
      <c r="BW96" s="49"/>
      <c r="BX96" s="49"/>
      <c r="BY96" s="40"/>
      <c r="BZ96" s="73">
        <f t="shared" si="36"/>
        <v>2.0000000000000018E-2</v>
      </c>
      <c r="CA96" s="66">
        <f t="shared" si="37"/>
        <v>3.0000000000000027E-2</v>
      </c>
      <c r="CB96" s="40"/>
      <c r="CC96" s="40">
        <v>1</v>
      </c>
      <c r="CD96" s="49"/>
      <c r="CE96" s="40"/>
      <c r="CF96" s="40"/>
      <c r="CG96" s="40"/>
      <c r="CH96" s="40"/>
      <c r="CI96" s="40"/>
    </row>
    <row r="97" spans="4:87" x14ac:dyDescent="0.25">
      <c r="D97" s="98"/>
      <c r="E97" s="98"/>
      <c r="F97" s="98"/>
      <c r="G97" s="98"/>
      <c r="H97" s="98"/>
      <c r="I97" s="98"/>
      <c r="J97" s="98"/>
      <c r="BD97" s="40"/>
      <c r="BF97" s="49"/>
      <c r="BG97" s="40" t="s">
        <v>87</v>
      </c>
      <c r="BH97" s="63">
        <v>2006</v>
      </c>
      <c r="BI97" s="56">
        <f t="shared" si="30"/>
        <v>1144</v>
      </c>
      <c r="BJ97" s="56">
        <f t="shared" si="31"/>
        <v>934.9</v>
      </c>
      <c r="BK97" s="49"/>
      <c r="BL97" s="49"/>
      <c r="BM97" s="91">
        <f t="shared" si="32"/>
        <v>21.099999999999909</v>
      </c>
      <c r="BN97" s="91">
        <f t="shared" si="33"/>
        <v>21.400000000000091</v>
      </c>
      <c r="BO97" s="49"/>
      <c r="BP97" s="91">
        <f t="shared" si="34"/>
        <v>6.3999999999999773</v>
      </c>
      <c r="BQ97" s="91">
        <f t="shared" si="35"/>
        <v>6.5</v>
      </c>
      <c r="BR97" s="49"/>
      <c r="BS97" s="49"/>
      <c r="BT97" s="40" t="s">
        <v>87</v>
      </c>
      <c r="BU97" s="63">
        <v>2006</v>
      </c>
      <c r="BV97" s="65">
        <f t="shared" si="38"/>
        <v>1.22</v>
      </c>
      <c r="BW97" s="49"/>
      <c r="BX97" s="49"/>
      <c r="BY97" s="40"/>
      <c r="BZ97" s="73">
        <f t="shared" si="36"/>
        <v>2.0000000000000018E-2</v>
      </c>
      <c r="CA97" s="66">
        <f t="shared" si="37"/>
        <v>3.0000000000000027E-2</v>
      </c>
      <c r="CB97" s="40"/>
      <c r="CC97" s="40">
        <v>1</v>
      </c>
      <c r="CD97" s="49"/>
      <c r="CE97" s="40"/>
      <c r="CF97" s="40"/>
      <c r="CG97" s="40"/>
      <c r="CH97" s="40"/>
      <c r="CI97" s="40"/>
    </row>
    <row r="98" spans="4:87" x14ac:dyDescent="0.25">
      <c r="D98" s="98"/>
      <c r="E98" s="98"/>
      <c r="F98" s="98"/>
      <c r="G98" s="98"/>
      <c r="H98" s="98"/>
      <c r="I98" s="98"/>
      <c r="J98" s="98"/>
      <c r="BD98" s="40"/>
      <c r="BF98" s="49"/>
      <c r="BG98" s="40" t="s">
        <v>88</v>
      </c>
      <c r="BH98" s="63">
        <v>2007</v>
      </c>
      <c r="BI98" s="56">
        <f t="shared" si="30"/>
        <v>1118.5</v>
      </c>
      <c r="BJ98" s="56">
        <f t="shared" si="31"/>
        <v>928</v>
      </c>
      <c r="BK98" s="49"/>
      <c r="BL98" s="49"/>
      <c r="BM98" s="91">
        <f t="shared" si="32"/>
        <v>20.599999999999909</v>
      </c>
      <c r="BN98" s="91">
        <f t="shared" si="33"/>
        <v>20.900000000000091</v>
      </c>
      <c r="BO98" s="49"/>
      <c r="BP98" s="91">
        <f t="shared" si="34"/>
        <v>6.2999999999999545</v>
      </c>
      <c r="BQ98" s="91">
        <f t="shared" si="35"/>
        <v>6.3999999999999773</v>
      </c>
      <c r="BR98" s="49"/>
      <c r="BS98" s="49"/>
      <c r="BT98" s="40" t="s">
        <v>88</v>
      </c>
      <c r="BU98" s="63">
        <v>2007</v>
      </c>
      <c r="BV98" s="65">
        <f t="shared" si="38"/>
        <v>1.21</v>
      </c>
      <c r="BW98" s="49"/>
      <c r="BX98" s="49"/>
      <c r="BY98" s="49"/>
      <c r="BZ98" s="73">
        <f t="shared" si="36"/>
        <v>3.0000000000000027E-2</v>
      </c>
      <c r="CA98" s="66">
        <f t="shared" si="37"/>
        <v>2.0000000000000018E-2</v>
      </c>
      <c r="CB98" s="49"/>
      <c r="CC98" s="40">
        <v>1</v>
      </c>
      <c r="CD98" s="49"/>
      <c r="CE98" s="40"/>
      <c r="CF98" s="40"/>
      <c r="CG98" s="40"/>
      <c r="CH98" s="40"/>
      <c r="CI98" s="40"/>
    </row>
    <row r="99" spans="4:87" x14ac:dyDescent="0.25">
      <c r="D99" s="98"/>
      <c r="E99" s="98"/>
      <c r="F99" s="98"/>
      <c r="G99" s="98"/>
      <c r="H99" s="98"/>
      <c r="I99" s="98"/>
      <c r="J99" s="98"/>
      <c r="BD99" s="40"/>
      <c r="BG99" s="40" t="s">
        <v>89</v>
      </c>
      <c r="BH99" s="63">
        <v>2008</v>
      </c>
      <c r="BI99" s="56">
        <f t="shared" si="30"/>
        <v>1089.3</v>
      </c>
      <c r="BJ99" s="56">
        <f t="shared" si="31"/>
        <v>916.9</v>
      </c>
      <c r="BM99" s="91">
        <f t="shared" si="32"/>
        <v>20.099999999999909</v>
      </c>
      <c r="BN99" s="91">
        <f t="shared" si="33"/>
        <v>20.400000000000091</v>
      </c>
      <c r="BP99" s="91">
        <f t="shared" si="34"/>
        <v>6.1999999999999318</v>
      </c>
      <c r="BQ99" s="91">
        <f t="shared" si="35"/>
        <v>6.2000000000000455</v>
      </c>
      <c r="BR99" s="40"/>
      <c r="BS99" s="40"/>
      <c r="BT99" s="40" t="s">
        <v>89</v>
      </c>
      <c r="BU99" s="63">
        <v>2008</v>
      </c>
      <c r="BV99" s="65">
        <f t="shared" si="38"/>
        <v>1.19</v>
      </c>
      <c r="BW99" s="40"/>
      <c r="BX99" s="40"/>
      <c r="BY99" s="49"/>
      <c r="BZ99" s="73">
        <f t="shared" si="36"/>
        <v>3.0000000000000027E-2</v>
      </c>
      <c r="CA99" s="66">
        <f t="shared" si="37"/>
        <v>2.0000000000000018E-2</v>
      </c>
      <c r="CB99" s="49"/>
      <c r="CC99" s="40">
        <v>1</v>
      </c>
      <c r="CD99" s="49"/>
      <c r="CE99" s="40"/>
      <c r="CF99" s="40"/>
      <c r="CG99" s="40"/>
      <c r="CH99" s="40"/>
      <c r="CI99" s="40"/>
    </row>
    <row r="100" spans="4:87" x14ac:dyDescent="0.25">
      <c r="D100" s="98"/>
      <c r="J100" s="98"/>
      <c r="BD100" s="40"/>
      <c r="BG100" s="40" t="s">
        <v>90</v>
      </c>
      <c r="BH100" s="63">
        <v>2009</v>
      </c>
      <c r="BI100" s="56">
        <f t="shared" si="30"/>
        <v>1074.2</v>
      </c>
      <c r="BJ100" s="56">
        <f t="shared" si="31"/>
        <v>911.1</v>
      </c>
      <c r="BM100" s="91">
        <f t="shared" si="32"/>
        <v>19.700000000000045</v>
      </c>
      <c r="BN100" s="91">
        <f t="shared" si="33"/>
        <v>20</v>
      </c>
      <c r="BP100" s="91">
        <f t="shared" si="34"/>
        <v>6</v>
      </c>
      <c r="BQ100" s="91">
        <f t="shared" si="35"/>
        <v>6.1000000000000227</v>
      </c>
      <c r="BR100" s="40"/>
      <c r="BS100" s="40"/>
      <c r="BT100" s="40" t="s">
        <v>90</v>
      </c>
      <c r="BU100" s="63">
        <v>2009</v>
      </c>
      <c r="BV100" s="65">
        <f t="shared" si="38"/>
        <v>1.18</v>
      </c>
      <c r="BW100" s="40"/>
      <c r="BX100" s="40"/>
      <c r="BY100" s="49"/>
      <c r="BZ100" s="73">
        <f t="shared" si="36"/>
        <v>3.0000000000000027E-2</v>
      </c>
      <c r="CA100" s="66">
        <f t="shared" si="37"/>
        <v>2.0000000000000018E-2</v>
      </c>
      <c r="CB100" s="49"/>
      <c r="CC100" s="40">
        <v>1</v>
      </c>
      <c r="CD100" s="49"/>
      <c r="CE100" s="40"/>
      <c r="CF100" s="40"/>
      <c r="CG100" s="40"/>
      <c r="CH100" s="40"/>
      <c r="CI100" s="40"/>
    </row>
    <row r="101" spans="4:87" x14ac:dyDescent="0.25">
      <c r="D101" s="98"/>
      <c r="J101" s="98"/>
      <c r="BD101" s="40"/>
      <c r="BG101" s="56" t="s">
        <v>91</v>
      </c>
      <c r="BH101" s="63">
        <v>2010</v>
      </c>
      <c r="BI101" s="56">
        <f t="shared" si="30"/>
        <v>1080.3</v>
      </c>
      <c r="BJ101" s="56">
        <f t="shared" si="31"/>
        <v>907.3</v>
      </c>
      <c r="BM101" s="91">
        <f t="shared" si="32"/>
        <v>19.5</v>
      </c>
      <c r="BN101" s="91">
        <f t="shared" si="33"/>
        <v>19.799999999999955</v>
      </c>
      <c r="BP101" s="91">
        <f t="shared" si="34"/>
        <v>5.8999999999999773</v>
      </c>
      <c r="BQ101" s="91">
        <f t="shared" si="35"/>
        <v>5.9000000000000909</v>
      </c>
      <c r="BR101" s="40"/>
      <c r="BS101" s="40"/>
      <c r="BT101" s="56" t="s">
        <v>91</v>
      </c>
      <c r="BU101" s="63">
        <v>2010</v>
      </c>
      <c r="BV101" s="65">
        <f t="shared" si="38"/>
        <v>1.19</v>
      </c>
      <c r="BW101" s="40"/>
      <c r="BX101" s="40"/>
      <c r="BY101" s="49"/>
      <c r="BZ101" s="73">
        <f t="shared" si="36"/>
        <v>2.0000000000000018E-2</v>
      </c>
      <c r="CA101" s="66">
        <f t="shared" si="37"/>
        <v>3.0000000000000027E-2</v>
      </c>
      <c r="CB101" s="49"/>
      <c r="CC101" s="40">
        <v>1</v>
      </c>
      <c r="CD101" s="49"/>
      <c r="CE101" s="40"/>
      <c r="CF101" s="40"/>
      <c r="CG101" s="40"/>
      <c r="CH101" s="40"/>
      <c r="CI101" s="40"/>
    </row>
    <row r="102" spans="4:87" x14ac:dyDescent="0.25">
      <c r="D102" s="98"/>
      <c r="J102" s="98"/>
      <c r="BD102" s="40"/>
      <c r="BG102" s="40" t="s">
        <v>92</v>
      </c>
      <c r="BH102" s="63">
        <v>2011</v>
      </c>
      <c r="BI102" s="56">
        <f t="shared" si="30"/>
        <v>1079.2</v>
      </c>
      <c r="BJ102" s="56">
        <f t="shared" si="31"/>
        <v>908.3</v>
      </c>
      <c r="BM102" s="91">
        <f t="shared" si="32"/>
        <v>19.200000000000045</v>
      </c>
      <c r="BN102" s="91">
        <f t="shared" si="33"/>
        <v>19.599999999999909</v>
      </c>
      <c r="BP102" s="91">
        <f t="shared" si="34"/>
        <v>5.8999999999999773</v>
      </c>
      <c r="BQ102" s="91">
        <f t="shared" si="35"/>
        <v>5.9000000000000909</v>
      </c>
      <c r="BR102" s="40"/>
      <c r="BS102" s="40"/>
      <c r="BT102" s="40" t="s">
        <v>92</v>
      </c>
      <c r="BU102" s="63">
        <v>2011</v>
      </c>
      <c r="BV102" s="65">
        <f t="shared" si="38"/>
        <v>1.19</v>
      </c>
      <c r="BW102" s="40"/>
      <c r="BX102" s="40"/>
      <c r="BY102" s="49"/>
      <c r="BZ102" s="73">
        <f t="shared" si="36"/>
        <v>3.0000000000000027E-2</v>
      </c>
      <c r="CA102" s="66">
        <f t="shared" si="37"/>
        <v>2.0000000000000018E-2</v>
      </c>
      <c r="CB102" s="49"/>
      <c r="CC102" s="40">
        <v>1</v>
      </c>
      <c r="CD102" s="40"/>
      <c r="CE102" s="40"/>
      <c r="CF102" s="40"/>
      <c r="CG102" s="40"/>
      <c r="CH102" s="40"/>
      <c r="CI102" s="40"/>
    </row>
    <row r="103" spans="4:87" x14ac:dyDescent="0.25">
      <c r="D103" s="98"/>
      <c r="J103" s="98"/>
      <c r="BD103" s="40"/>
      <c r="BG103" s="63" t="s">
        <v>93</v>
      </c>
      <c r="BH103" s="63">
        <v>2012</v>
      </c>
      <c r="BI103" s="56">
        <f t="shared" si="30"/>
        <v>1074.9000000000001</v>
      </c>
      <c r="BJ103" s="56">
        <f t="shared" si="31"/>
        <v>920.5</v>
      </c>
      <c r="BM103" s="91">
        <f t="shared" si="32"/>
        <v>19</v>
      </c>
      <c r="BN103" s="91">
        <f t="shared" si="33"/>
        <v>19.299999999999955</v>
      </c>
      <c r="BP103" s="91">
        <f t="shared" si="34"/>
        <v>5.8999999999999773</v>
      </c>
      <c r="BQ103" s="91">
        <f t="shared" si="35"/>
        <v>5.8999999999999773</v>
      </c>
      <c r="BR103" s="40"/>
      <c r="BS103" s="40"/>
      <c r="BT103" s="63" t="s">
        <v>93</v>
      </c>
      <c r="BU103" s="63">
        <v>2012</v>
      </c>
      <c r="BV103" s="65">
        <f t="shared" si="38"/>
        <v>1.17</v>
      </c>
      <c r="BW103" s="40"/>
      <c r="BX103" s="40"/>
      <c r="BY103" s="49"/>
      <c r="BZ103" s="73">
        <f t="shared" si="36"/>
        <v>3.0000000000000027E-2</v>
      </c>
      <c r="CA103" s="66">
        <f t="shared" si="37"/>
        <v>2.0000000000000018E-2</v>
      </c>
      <c r="CB103" s="49"/>
      <c r="CC103" s="40">
        <v>1</v>
      </c>
      <c r="CD103" s="40"/>
      <c r="CE103" s="40"/>
      <c r="CF103" s="40"/>
      <c r="CG103" s="40"/>
      <c r="CH103" s="40"/>
      <c r="CI103" s="40"/>
    </row>
    <row r="104" spans="4:87" x14ac:dyDescent="0.25">
      <c r="D104" s="98"/>
      <c r="J104" s="98"/>
      <c r="BD104" s="40"/>
      <c r="BG104" s="40" t="s">
        <v>111</v>
      </c>
      <c r="BH104" s="63">
        <v>2013</v>
      </c>
      <c r="BI104" s="56">
        <f t="shared" si="30"/>
        <v>1089.7</v>
      </c>
      <c r="BJ104" s="56">
        <f t="shared" si="31"/>
        <v>937.2</v>
      </c>
      <c r="BM104" s="91">
        <f t="shared" si="32"/>
        <v>19.100000000000136</v>
      </c>
      <c r="BN104" s="91">
        <f t="shared" si="33"/>
        <v>19.200000000000045</v>
      </c>
      <c r="BP104" s="91">
        <f t="shared" si="34"/>
        <v>5.9000000000000909</v>
      </c>
      <c r="BQ104" s="91">
        <f t="shared" si="35"/>
        <v>5.8999999999999773</v>
      </c>
      <c r="BR104" s="40"/>
      <c r="BS104" s="40"/>
      <c r="BT104" s="40" t="s">
        <v>111</v>
      </c>
      <c r="BU104" s="63">
        <v>2013</v>
      </c>
      <c r="BV104" s="65">
        <f t="shared" si="38"/>
        <v>1.1599999999999999</v>
      </c>
      <c r="BW104" s="40"/>
      <c r="BX104" s="40"/>
      <c r="BY104" s="49"/>
      <c r="BZ104" s="73">
        <f t="shared" si="36"/>
        <v>2.0000000000000018E-2</v>
      </c>
      <c r="CA104" s="66">
        <f t="shared" si="37"/>
        <v>3.0000000000000027E-2</v>
      </c>
      <c r="CB104" s="49"/>
      <c r="CC104" s="40">
        <v>1</v>
      </c>
      <c r="CD104" s="40"/>
      <c r="CE104" s="40"/>
      <c r="CF104" s="40"/>
      <c r="CG104" s="40"/>
      <c r="CH104" s="40"/>
      <c r="CI104" s="40"/>
    </row>
    <row r="105" spans="4:87" x14ac:dyDescent="0.25">
      <c r="D105" s="98"/>
      <c r="BD105" s="40"/>
      <c r="BG105" s="56" t="s">
        <v>112</v>
      </c>
      <c r="BH105" s="63">
        <v>2014</v>
      </c>
      <c r="BI105" s="56">
        <f t="shared" si="30"/>
        <v>1117.0999999999999</v>
      </c>
      <c r="BJ105" s="56">
        <f t="shared" si="31"/>
        <v>951</v>
      </c>
      <c r="BM105" s="91">
        <f t="shared" si="32"/>
        <v>19.199999999999818</v>
      </c>
      <c r="BN105" s="91">
        <f t="shared" si="33"/>
        <v>19.300000000000182</v>
      </c>
      <c r="BP105" s="91">
        <f t="shared" si="34"/>
        <v>5.8999999999999773</v>
      </c>
      <c r="BQ105" s="91">
        <f t="shared" si="35"/>
        <v>5.8999999999999773</v>
      </c>
      <c r="BR105" s="40"/>
      <c r="BS105" s="40"/>
      <c r="BT105" s="56" t="s">
        <v>112</v>
      </c>
      <c r="BU105" s="63">
        <v>2014</v>
      </c>
      <c r="BV105" s="65">
        <f t="shared" si="38"/>
        <v>1.17</v>
      </c>
      <c r="BW105" s="40"/>
      <c r="BX105" s="40"/>
      <c r="BY105" s="49"/>
      <c r="BZ105" s="73">
        <f t="shared" si="36"/>
        <v>2.0000000000000018E-2</v>
      </c>
      <c r="CA105" s="66">
        <f t="shared" si="37"/>
        <v>3.0000000000000027E-2</v>
      </c>
      <c r="CB105" s="49"/>
      <c r="CC105" s="40">
        <v>1</v>
      </c>
      <c r="CD105" s="40"/>
      <c r="CE105" s="40"/>
      <c r="CF105" s="40"/>
      <c r="CG105" s="40"/>
      <c r="CH105" s="40"/>
      <c r="CI105" s="40"/>
    </row>
    <row r="106" spans="4:87" x14ac:dyDescent="0.25">
      <c r="D106" s="98"/>
      <c r="BD106" s="40"/>
      <c r="BP106" s="40"/>
      <c r="BQ106" s="40"/>
      <c r="BR106" s="40"/>
      <c r="BS106" s="40"/>
      <c r="BT106" s="40"/>
      <c r="BU106" s="40"/>
      <c r="BV106" s="40"/>
      <c r="BW106" s="40"/>
      <c r="BX106" s="40"/>
      <c r="BY106" s="40"/>
      <c r="BZ106" s="40"/>
      <c r="CA106" s="40"/>
      <c r="CB106" s="40"/>
      <c r="CC106" s="40"/>
      <c r="CD106" s="40"/>
      <c r="CE106" s="40"/>
      <c r="CF106" s="40"/>
      <c r="CG106" s="40"/>
      <c r="CH106" s="40"/>
      <c r="CI106" s="40"/>
    </row>
    <row r="107" spans="4:87" x14ac:dyDescent="0.25">
      <c r="BD107" s="40"/>
      <c r="BP107" s="40"/>
      <c r="BQ107" s="40"/>
      <c r="BR107" s="40"/>
      <c r="BS107" s="40"/>
      <c r="BT107" s="40"/>
      <c r="BU107" s="40"/>
      <c r="BV107" s="40"/>
      <c r="BW107" s="40"/>
      <c r="BX107" s="40"/>
      <c r="BY107" s="40"/>
      <c r="BZ107" s="40"/>
      <c r="CA107" s="40"/>
      <c r="CB107" s="40"/>
      <c r="CC107" s="40"/>
      <c r="CD107" s="40"/>
      <c r="CE107" s="40"/>
      <c r="CF107" s="40"/>
      <c r="CG107" s="40"/>
      <c r="CH107" s="40"/>
      <c r="CI107" s="40"/>
    </row>
  </sheetData>
  <sheetProtection selectLockedCells="1" autoFilter="0" selectUnlockedCells="1"/>
  <mergeCells count="12">
    <mergeCell ref="S40:U40"/>
    <mergeCell ref="V40:X40"/>
    <mergeCell ref="D40:F40"/>
    <mergeCell ref="G40:I40"/>
    <mergeCell ref="J40:L40"/>
    <mergeCell ref="M40:O40"/>
    <mergeCell ref="V35:X35"/>
    <mergeCell ref="D35:F35"/>
    <mergeCell ref="G35:I35"/>
    <mergeCell ref="S35:U35"/>
    <mergeCell ref="J35:L35"/>
    <mergeCell ref="M35:O35"/>
  </mergeCells>
  <conditionalFormatting sqref="D63:F70 E37:F39 H37:I39 K37:L39 N37:O39 E42:F62 H42:I62 K42:L62 N42:O62 T42:U60 W42:X60">
    <cfRule type="expression" dxfId="7" priority="8">
      <formula>IF($BH$4=1, VALUE(FIXED($D$40:$F$70,1)),0)</formula>
    </cfRule>
  </conditionalFormatting>
  <conditionalFormatting sqref="V37 S42:S60 V42:V60 BV58:BV105">
    <cfRule type="expression" dxfId="6" priority="7">
      <formula>IF($BE$4=1, VALUE(FIXED($D$42:$F$85,1)),0)</formula>
    </cfRule>
  </conditionalFormatting>
  <conditionalFormatting sqref="S37">
    <cfRule type="expression" dxfId="5" priority="6">
      <formula>IF($BE$4=1, VALUE(FIXED($D$42:$F$85,1)),0)</formula>
    </cfRule>
  </conditionalFormatting>
  <conditionalFormatting sqref="T37">
    <cfRule type="expression" dxfId="4" priority="5">
      <formula>IF($BH$4=1, VALUE(FIXED($D$40:$F$70,1)),0)</formula>
    </cfRule>
  </conditionalFormatting>
  <conditionalFormatting sqref="U37">
    <cfRule type="expression" dxfId="3" priority="4">
      <formula>IF($BH$4=1, VALUE(FIXED($D$40:$F$70,1)),0)</formula>
    </cfRule>
  </conditionalFormatting>
  <conditionalFormatting sqref="W37">
    <cfRule type="expression" dxfId="2" priority="3">
      <formula>IF($BH$4=1, VALUE(FIXED($D$40:$F$70,1)),0)</formula>
    </cfRule>
  </conditionalFormatting>
  <conditionalFormatting sqref="X37">
    <cfRule type="expression" dxfId="1" priority="2">
      <formula>IF($BH$4=1, VALUE(FIXED($D$40:$F$70,1)),0)</formula>
    </cfRule>
  </conditionalFormatting>
  <conditionalFormatting sqref="BV33:BV56">
    <cfRule type="expression" dxfId="0" priority="1">
      <formula>IF($BE$4=1, VALUE(FIXED($D$42:$F$85,1)),0)</formula>
    </cfRule>
  </conditionalFormatting>
  <pageMargins left="0.7" right="0.7" top="0.75" bottom="0.75" header="0.3" footer="0.3"/>
  <pageSetup paperSize="9" scale="56" orientation="landscape" r:id="rId1"/>
  <rowBreaks count="1" manualBreakCount="1">
    <brk id="54" max="16383" man="1"/>
  </rowBreaks>
  <colBreaks count="1" manualBreakCount="1">
    <brk id="29"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24577" r:id="rId4" name="Drop Down 1">
              <controlPr defaultSize="0" autoLine="0" autoPict="0">
                <anchor moveWithCells="1">
                  <from>
                    <xdr:col>4</xdr:col>
                    <xdr:colOff>350520</xdr:colOff>
                    <xdr:row>3</xdr:row>
                    <xdr:rowOff>0</xdr:rowOff>
                  </from>
                  <to>
                    <xdr:col>13</xdr:col>
                    <xdr:colOff>68580</xdr:colOff>
                    <xdr:row>4</xdr:row>
                    <xdr:rowOff>22860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1483"/>
  <sheetViews>
    <sheetView zoomScaleNormal="100" workbookViewId="0">
      <pane ySplit="1" topLeftCell="A2" activePane="bottomLeft" state="frozen"/>
      <selection activeCell="B6" sqref="B6"/>
      <selection pane="bottomLeft" activeCell="B6" sqref="B6"/>
    </sheetView>
  </sheetViews>
  <sheetFormatPr defaultRowHeight="13.2" x14ac:dyDescent="0.25"/>
  <cols>
    <col min="1" max="1" width="58" bestFit="1" customWidth="1"/>
    <col min="2" max="2" width="5" bestFit="1" customWidth="1"/>
    <col min="3" max="3" width="44.6640625" bestFit="1" customWidth="1"/>
    <col min="4" max="4" width="4" bestFit="1" customWidth="1"/>
    <col min="5" max="5" width="8.5546875" bestFit="1" customWidth="1"/>
    <col min="6" max="11" width="12" bestFit="1" customWidth="1"/>
  </cols>
  <sheetData>
    <row r="1" spans="1:12" x14ac:dyDescent="0.25">
      <c r="A1" s="1" t="s">
        <v>10</v>
      </c>
      <c r="B1" s="1" t="s">
        <v>0</v>
      </c>
      <c r="C1" s="1" t="s">
        <v>1</v>
      </c>
      <c r="D1" s="1" t="s">
        <v>2</v>
      </c>
      <c r="E1" s="1" t="s">
        <v>3</v>
      </c>
      <c r="F1" s="1" t="s">
        <v>31</v>
      </c>
      <c r="G1" s="1" t="s">
        <v>4</v>
      </c>
      <c r="H1" s="1" t="s">
        <v>32</v>
      </c>
      <c r="I1" s="1" t="s">
        <v>34</v>
      </c>
      <c r="J1" s="1" t="s">
        <v>33</v>
      </c>
      <c r="K1" s="1" t="s">
        <v>35</v>
      </c>
      <c r="L1" s="1"/>
    </row>
    <row r="2" spans="1:12" x14ac:dyDescent="0.25">
      <c r="A2" t="str">
        <f t="shared" ref="A2:A34" si="0">B2&amp;C2&amp;D2&amp;E2</f>
        <v>1996All unintentional injury hospitalisations, all age groupsTMaori</v>
      </c>
      <c r="B2" s="5">
        <v>1996</v>
      </c>
      <c r="C2" s="5" t="s">
        <v>131</v>
      </c>
      <c r="D2" s="5" t="s">
        <v>76</v>
      </c>
      <c r="E2" s="5" t="s">
        <v>9</v>
      </c>
      <c r="F2" s="6">
        <v>1437.1063266234728</v>
      </c>
      <c r="G2" s="6">
        <v>1455.5075753864201</v>
      </c>
      <c r="H2" s="6">
        <v>1474.0855912440668</v>
      </c>
      <c r="I2" s="6">
        <v>1.0371393943435223</v>
      </c>
      <c r="J2" s="6">
        <v>1.0517988348662954</v>
      </c>
      <c r="K2" s="6">
        <v>1.0666654791628456</v>
      </c>
    </row>
    <row r="3" spans="1:12" x14ac:dyDescent="0.25">
      <c r="A3" t="str">
        <f t="shared" si="0"/>
        <v>1997All unintentional injury hospitalisations, all age groupsTMaori</v>
      </c>
      <c r="B3" s="5">
        <v>1997</v>
      </c>
      <c r="C3" s="5" t="s">
        <v>131</v>
      </c>
      <c r="D3" s="5" t="s">
        <v>76</v>
      </c>
      <c r="E3" s="5" t="s">
        <v>9</v>
      </c>
      <c r="F3" s="6">
        <v>1461.5865680313432</v>
      </c>
      <c r="G3" s="6">
        <v>1479.993740732488</v>
      </c>
      <c r="H3" s="6">
        <v>1498.5748439216982</v>
      </c>
      <c r="I3" s="6">
        <v>1.0656805312834243</v>
      </c>
      <c r="J3" s="6">
        <v>1.0805348821826297</v>
      </c>
      <c r="K3" s="6">
        <v>1.0955962855090491</v>
      </c>
    </row>
    <row r="4" spans="1:12" x14ac:dyDescent="0.25">
      <c r="A4" t="str">
        <f t="shared" si="0"/>
        <v>1998All unintentional injury hospitalisations, all age groupsTMaori</v>
      </c>
      <c r="B4" s="5">
        <v>1998</v>
      </c>
      <c r="C4" s="5" t="s">
        <v>131</v>
      </c>
      <c r="D4" s="5" t="s">
        <v>76</v>
      </c>
      <c r="E4" s="5" t="s">
        <v>9</v>
      </c>
      <c r="F4" s="6">
        <v>1501.2027374485683</v>
      </c>
      <c r="G4" s="6">
        <v>1519.6940728603561</v>
      </c>
      <c r="H4" s="6">
        <v>1538.3563165704293</v>
      </c>
      <c r="I4" s="6">
        <v>1.0974843644964352</v>
      </c>
      <c r="J4" s="6">
        <v>1.1125033414470251</v>
      </c>
      <c r="K4" s="6">
        <v>1.1277278517755287</v>
      </c>
    </row>
    <row r="5" spans="1:12" x14ac:dyDescent="0.25">
      <c r="A5" t="str">
        <f t="shared" si="0"/>
        <v>1999All unintentional injury hospitalisations, all age groupsTMaori</v>
      </c>
      <c r="B5" s="5">
        <v>1999</v>
      </c>
      <c r="C5" s="5" t="s">
        <v>131</v>
      </c>
      <c r="D5" s="5" t="s">
        <v>76</v>
      </c>
      <c r="E5" s="5" t="s">
        <v>9</v>
      </c>
      <c r="F5" s="6">
        <v>1538.8430588964256</v>
      </c>
      <c r="G5" s="6">
        <v>1557.4034344137146</v>
      </c>
      <c r="H5" s="6">
        <v>1576.1317994289832</v>
      </c>
      <c r="I5" s="6">
        <v>1.123601942499808</v>
      </c>
      <c r="J5" s="6">
        <v>1.1387092540304435</v>
      </c>
      <c r="K5" s="6">
        <v>1.154019689864314</v>
      </c>
    </row>
    <row r="6" spans="1:12" x14ac:dyDescent="0.25">
      <c r="A6" t="str">
        <f t="shared" si="0"/>
        <v>2000All unintentional injury hospitalisations, all age groupsTMaori</v>
      </c>
      <c r="B6" s="5">
        <v>2000</v>
      </c>
      <c r="C6" s="5" t="s">
        <v>131</v>
      </c>
      <c r="D6" s="5" t="s">
        <v>76</v>
      </c>
      <c r="E6" s="5" t="s">
        <v>9</v>
      </c>
      <c r="F6" s="6">
        <v>1579.49505115632</v>
      </c>
      <c r="G6" s="6">
        <v>1598.1417554169298</v>
      </c>
      <c r="H6" s="6">
        <v>1616.9536656524549</v>
      </c>
      <c r="I6" s="6">
        <v>1.1471238687816567</v>
      </c>
      <c r="J6" s="6">
        <v>1.1622673584559882</v>
      </c>
      <c r="K6" s="6">
        <v>1.17761076139667</v>
      </c>
    </row>
    <row r="7" spans="1:12" x14ac:dyDescent="0.25">
      <c r="A7" t="str">
        <f t="shared" si="0"/>
        <v>2001All unintentional injury hospitalisations, all age groupsTMaori</v>
      </c>
      <c r="B7" s="5">
        <v>2001</v>
      </c>
      <c r="C7" s="5" t="s">
        <v>131</v>
      </c>
      <c r="D7" s="5" t="s">
        <v>76</v>
      </c>
      <c r="E7" s="5" t="s">
        <v>9</v>
      </c>
      <c r="F7" s="6">
        <v>1589.0596636351822</v>
      </c>
      <c r="G7" s="6">
        <v>1607.6237040005853</v>
      </c>
      <c r="H7" s="6">
        <v>1626.3505098900393</v>
      </c>
      <c r="I7" s="6">
        <v>1.1624999508957414</v>
      </c>
      <c r="J7" s="6">
        <v>1.1777142498227102</v>
      </c>
      <c r="K7" s="6">
        <v>1.193127666944618</v>
      </c>
    </row>
    <row r="8" spans="1:12" x14ac:dyDescent="0.25">
      <c r="A8" t="str">
        <f t="shared" si="0"/>
        <v>2002All unintentional injury hospitalisations, all age groupsTMaori</v>
      </c>
      <c r="B8" s="5">
        <v>2002</v>
      </c>
      <c r="C8" s="5" t="s">
        <v>131</v>
      </c>
      <c r="D8" s="5" t="s">
        <v>76</v>
      </c>
      <c r="E8" s="5" t="s">
        <v>9</v>
      </c>
      <c r="F8" s="6">
        <v>1565.22143780536</v>
      </c>
      <c r="G8" s="6">
        <v>1583.532157160693</v>
      </c>
      <c r="H8" s="6">
        <v>1602.003641077833</v>
      </c>
      <c r="I8" s="6">
        <v>1.1632373683912089</v>
      </c>
      <c r="J8" s="6">
        <v>1.1784814668493715</v>
      </c>
      <c r="K8" s="6">
        <v>1.1939253375501706</v>
      </c>
    </row>
    <row r="9" spans="1:12" x14ac:dyDescent="0.25">
      <c r="A9" t="str">
        <f t="shared" si="0"/>
        <v>2003All unintentional injury hospitalisations, all age groupsTMaori</v>
      </c>
      <c r="B9" s="5">
        <v>2003</v>
      </c>
      <c r="C9" s="5" t="s">
        <v>131</v>
      </c>
      <c r="D9" s="5" t="s">
        <v>76</v>
      </c>
      <c r="E9" s="5" t="s">
        <v>9</v>
      </c>
      <c r="F9" s="6">
        <v>1573.6191172577685</v>
      </c>
      <c r="G9" s="6">
        <v>1591.8632349306597</v>
      </c>
      <c r="H9" s="6">
        <v>1610.2661036223021</v>
      </c>
      <c r="I9" s="6">
        <v>1.1785370753176554</v>
      </c>
      <c r="J9" s="6">
        <v>1.1938716370485105</v>
      </c>
      <c r="K9" s="6">
        <v>1.2094057247751127</v>
      </c>
    </row>
    <row r="10" spans="1:12" x14ac:dyDescent="0.25">
      <c r="A10" t="str">
        <f t="shared" si="0"/>
        <v>2004All unintentional injury hospitalisations, all age groupsTMaori</v>
      </c>
      <c r="B10" s="5">
        <v>2004</v>
      </c>
      <c r="C10" s="5" t="s">
        <v>131</v>
      </c>
      <c r="D10" s="5" t="s">
        <v>76</v>
      </c>
      <c r="E10" s="5" t="s">
        <v>9</v>
      </c>
      <c r="F10" s="6">
        <v>1603.2978476784615</v>
      </c>
      <c r="G10" s="6">
        <v>1621.5911236321881</v>
      </c>
      <c r="H10" s="6">
        <v>1640.0410623292207</v>
      </c>
      <c r="I10" s="6">
        <v>1.2021658000703821</v>
      </c>
      <c r="J10" s="6">
        <v>1.2176057178047193</v>
      </c>
      <c r="K10" s="6">
        <v>1.2332439368545898</v>
      </c>
    </row>
    <row r="11" spans="1:12" x14ac:dyDescent="0.25">
      <c r="A11" t="str">
        <f t="shared" si="0"/>
        <v>2005All unintentional injury hospitalisations, all age groupsTMaori</v>
      </c>
      <c r="B11" s="5">
        <v>2005</v>
      </c>
      <c r="C11" s="5" t="s">
        <v>131</v>
      </c>
      <c r="D11" s="5" t="s">
        <v>76</v>
      </c>
      <c r="E11" s="5" t="s">
        <v>9</v>
      </c>
      <c r="F11" s="6">
        <v>1631.2382681734309</v>
      </c>
      <c r="G11" s="6">
        <v>1649.5596002257494</v>
      </c>
      <c r="H11" s="6">
        <v>1668.035393470399</v>
      </c>
      <c r="I11" s="6">
        <v>1.2164471349519239</v>
      </c>
      <c r="J11" s="6">
        <v>1.2318784839317432</v>
      </c>
      <c r="K11" s="6">
        <v>1.2475055886698645</v>
      </c>
    </row>
    <row r="12" spans="1:12" x14ac:dyDescent="0.25">
      <c r="A12" t="str">
        <f t="shared" si="0"/>
        <v>2006All unintentional injury hospitalisations, all age groupsTMaori</v>
      </c>
      <c r="B12" s="5">
        <v>2006</v>
      </c>
      <c r="C12" s="5" t="s">
        <v>131</v>
      </c>
      <c r="D12" s="5" t="s">
        <v>76</v>
      </c>
      <c r="E12" s="5" t="s">
        <v>9</v>
      </c>
      <c r="F12" s="6">
        <v>1619.5694495146427</v>
      </c>
      <c r="G12" s="6">
        <v>1637.6685991275695</v>
      </c>
      <c r="H12" s="6">
        <v>1655.9195752398693</v>
      </c>
      <c r="I12" s="6">
        <v>1.2176266553425239</v>
      </c>
      <c r="J12" s="6">
        <v>1.2330379829359979</v>
      </c>
      <c r="K12" s="6">
        <v>1.2486443695133989</v>
      </c>
    </row>
    <row r="13" spans="1:12" x14ac:dyDescent="0.25">
      <c r="A13" t="str">
        <f t="shared" si="0"/>
        <v>2007All unintentional injury hospitalisations, all age groupsTMaori</v>
      </c>
      <c r="B13" s="5">
        <v>2007</v>
      </c>
      <c r="C13" s="5" t="s">
        <v>131</v>
      </c>
      <c r="D13" s="5" t="s">
        <v>76</v>
      </c>
      <c r="E13" s="5" t="s">
        <v>9</v>
      </c>
      <c r="F13" s="6">
        <v>1575.2191064258218</v>
      </c>
      <c r="G13" s="6">
        <v>1592.9112565347693</v>
      </c>
      <c r="H13" s="6">
        <v>1610.7525634076969</v>
      </c>
      <c r="I13" s="6">
        <v>1.1986059099501203</v>
      </c>
      <c r="J13" s="6">
        <v>1.21387244582508</v>
      </c>
      <c r="K13" s="6">
        <v>1.2293334301969867</v>
      </c>
    </row>
    <row r="14" spans="1:12" x14ac:dyDescent="0.25">
      <c r="A14" t="str">
        <f t="shared" si="0"/>
        <v>2008All unintentional injury hospitalisations, all age groupsTMaori</v>
      </c>
      <c r="B14" s="5">
        <v>2008</v>
      </c>
      <c r="C14" s="5" t="s">
        <v>131</v>
      </c>
      <c r="D14" s="5" t="s">
        <v>76</v>
      </c>
      <c r="E14" s="5" t="s">
        <v>9</v>
      </c>
      <c r="F14" s="6">
        <v>1549.673533509731</v>
      </c>
      <c r="G14" s="6">
        <v>1567.0457056757796</v>
      </c>
      <c r="H14" s="6">
        <v>1584.5640598103334</v>
      </c>
      <c r="I14" s="6">
        <v>1.198196138764577</v>
      </c>
      <c r="J14" s="6">
        <v>1.2134711305369563</v>
      </c>
      <c r="K14" s="6">
        <v>1.2289408528430918</v>
      </c>
    </row>
    <row r="15" spans="1:12" x14ac:dyDescent="0.25">
      <c r="A15" t="str">
        <f t="shared" si="0"/>
        <v>2009All unintentional injury hospitalisations, all age groupsTMaori</v>
      </c>
      <c r="B15" s="5">
        <v>2009</v>
      </c>
      <c r="C15" s="5" t="s">
        <v>131</v>
      </c>
      <c r="D15" s="5" t="s">
        <v>76</v>
      </c>
      <c r="E15" s="5" t="s">
        <v>9</v>
      </c>
      <c r="F15" s="6">
        <v>1531.186313410185</v>
      </c>
      <c r="G15" s="6">
        <v>1548.2861833180264</v>
      </c>
      <c r="H15" s="6">
        <v>1565.5294005135308</v>
      </c>
      <c r="I15" s="6">
        <v>1.2032722463406178</v>
      </c>
      <c r="J15" s="6">
        <v>1.2186070764591264</v>
      </c>
      <c r="K15" s="6">
        <v>1.2341373378405753</v>
      </c>
    </row>
    <row r="16" spans="1:12" x14ac:dyDescent="0.25">
      <c r="A16" t="str">
        <f t="shared" si="0"/>
        <v>2010All unintentional injury hospitalisations, all age groupsTMaori</v>
      </c>
      <c r="B16" s="5">
        <v>2010</v>
      </c>
      <c r="C16" s="5" t="s">
        <v>131</v>
      </c>
      <c r="D16" s="5" t="s">
        <v>76</v>
      </c>
      <c r="E16" s="5" t="s">
        <v>9</v>
      </c>
      <c r="F16" s="6">
        <v>1518.9960824313057</v>
      </c>
      <c r="G16" s="6">
        <v>1535.8497501772056</v>
      </c>
      <c r="H16" s="6">
        <v>1552.843788009726</v>
      </c>
      <c r="I16" s="6">
        <v>1.2080578496442478</v>
      </c>
      <c r="J16" s="6">
        <v>1.223421309742778</v>
      </c>
      <c r="K16" s="6">
        <v>1.2389801544466634</v>
      </c>
    </row>
    <row r="17" spans="1:11" x14ac:dyDescent="0.25">
      <c r="A17" t="str">
        <f t="shared" si="0"/>
        <v>2011All unintentional injury hospitalisations, all age groupsTMaori</v>
      </c>
      <c r="B17" s="5">
        <v>2011</v>
      </c>
      <c r="C17" s="5" t="s">
        <v>131</v>
      </c>
      <c r="D17" s="5" t="s">
        <v>76</v>
      </c>
      <c r="E17" s="5" t="s">
        <v>9</v>
      </c>
      <c r="F17" s="6">
        <v>1507.8223829225328</v>
      </c>
      <c r="G17" s="6">
        <v>1524.4697432012661</v>
      </c>
      <c r="H17" s="6">
        <v>1541.25507543554</v>
      </c>
      <c r="I17" s="6">
        <v>1.2115241331659155</v>
      </c>
      <c r="J17" s="6">
        <v>1.226922660715851</v>
      </c>
      <c r="K17" s="6">
        <v>1.2425169042603879</v>
      </c>
    </row>
    <row r="18" spans="1:11" x14ac:dyDescent="0.25">
      <c r="A18" t="str">
        <f t="shared" si="0"/>
        <v>2012All unintentional injury hospitalisations, all age groupsTMaori</v>
      </c>
      <c r="B18" s="5">
        <v>2012</v>
      </c>
      <c r="C18" s="5" t="s">
        <v>131</v>
      </c>
      <c r="D18" s="5" t="s">
        <v>76</v>
      </c>
      <c r="E18" s="5" t="s">
        <v>9</v>
      </c>
      <c r="F18" s="6">
        <v>1482.7522095151119</v>
      </c>
      <c r="G18" s="6">
        <v>1499.1222632759861</v>
      </c>
      <c r="H18" s="6">
        <v>1515.6279864449491</v>
      </c>
      <c r="I18" s="6">
        <v>1.1904492131599838</v>
      </c>
      <c r="J18" s="6">
        <v>1.2056140961114092</v>
      </c>
      <c r="K18" s="6">
        <v>1.2209721613274691</v>
      </c>
    </row>
    <row r="19" spans="1:11" x14ac:dyDescent="0.25">
      <c r="A19" t="str">
        <f t="shared" si="0"/>
        <v>2013All unintentional injury hospitalisations, all age groupsTMaori</v>
      </c>
      <c r="B19" s="5">
        <v>2013</v>
      </c>
      <c r="C19" s="5" t="s">
        <v>131</v>
      </c>
      <c r="D19" s="5" t="s">
        <v>76</v>
      </c>
      <c r="E19" s="5" t="s">
        <v>9</v>
      </c>
      <c r="F19" s="6">
        <v>1498.8926108341163</v>
      </c>
      <c r="G19" s="6">
        <v>1515.2241268295406</v>
      </c>
      <c r="H19" s="6">
        <v>1531.689226582911</v>
      </c>
      <c r="I19" s="6">
        <v>1.1975636411356039</v>
      </c>
      <c r="J19" s="6">
        <v>1.212678981051476</v>
      </c>
      <c r="K19" s="6">
        <v>1.2279851028956936</v>
      </c>
    </row>
    <row r="20" spans="1:11" x14ac:dyDescent="0.25">
      <c r="A20" t="str">
        <f t="shared" si="0"/>
        <v>2014All unintentional injury hospitalisations, all age groupsTMaori</v>
      </c>
      <c r="B20" s="5">
        <v>2014</v>
      </c>
      <c r="C20" s="5" t="s">
        <v>131</v>
      </c>
      <c r="D20" s="5" t="s">
        <v>76</v>
      </c>
      <c r="E20" s="5" t="s">
        <v>9</v>
      </c>
      <c r="F20" s="6">
        <v>1518.2843601004786</v>
      </c>
      <c r="G20" s="6">
        <v>1534.5887528435821</v>
      </c>
      <c r="H20" s="6">
        <v>1551.0245923763468</v>
      </c>
      <c r="I20" s="6">
        <v>1.2061772817100593</v>
      </c>
      <c r="J20" s="6">
        <v>1.2212383389107841</v>
      </c>
      <c r="K20" s="6">
        <v>1.2364874575577351</v>
      </c>
    </row>
    <row r="21" spans="1:11" x14ac:dyDescent="0.25">
      <c r="A21" t="str">
        <f t="shared" si="0"/>
        <v>1996All unintentional injury hospitalisations, all age groupsTnonMaori</v>
      </c>
      <c r="B21" s="5">
        <v>1996</v>
      </c>
      <c r="C21" s="5" t="s">
        <v>131</v>
      </c>
      <c r="D21" s="5" t="s">
        <v>76</v>
      </c>
      <c r="E21" s="5" t="s">
        <v>74</v>
      </c>
      <c r="F21" s="6">
        <v>1375.5239899253315</v>
      </c>
      <c r="G21" s="6">
        <v>1383.8269516351424</v>
      </c>
      <c r="H21" s="6">
        <v>1390.9561093684742</v>
      </c>
      <c r="I21" s="6"/>
      <c r="J21" s="6"/>
      <c r="K21" s="6"/>
    </row>
    <row r="22" spans="1:11" x14ac:dyDescent="0.25">
      <c r="A22" t="str">
        <f t="shared" si="0"/>
        <v>1997All unintentional injury hospitalisations, all age groupsTnonMaori</v>
      </c>
      <c r="B22" s="5">
        <v>1997</v>
      </c>
      <c r="C22" s="5" t="s">
        <v>131</v>
      </c>
      <c r="D22" s="5" t="s">
        <v>76</v>
      </c>
      <c r="E22" s="5" t="s">
        <v>74</v>
      </c>
      <c r="F22" s="6">
        <v>1361.4681048672046</v>
      </c>
      <c r="G22" s="6">
        <v>1369.6862222004067</v>
      </c>
      <c r="H22" s="6">
        <v>1376.6855337978836</v>
      </c>
      <c r="I22" s="6"/>
      <c r="J22" s="6"/>
      <c r="K22" s="6"/>
    </row>
    <row r="23" spans="1:11" x14ac:dyDescent="0.25">
      <c r="A23" t="str">
        <f t="shared" si="0"/>
        <v>1998All unintentional injury hospitalisations, all age groupsTnonMaori</v>
      </c>
      <c r="B23" s="5">
        <v>1998</v>
      </c>
      <c r="C23" s="5" t="s">
        <v>131</v>
      </c>
      <c r="D23" s="5" t="s">
        <v>76</v>
      </c>
      <c r="E23" s="5" t="s">
        <v>74</v>
      </c>
      <c r="F23" s="6">
        <v>1357.8169630110044</v>
      </c>
      <c r="G23" s="6">
        <v>1366.0130412585556</v>
      </c>
      <c r="H23" s="6">
        <v>1372.9288463955304</v>
      </c>
      <c r="I23" s="6"/>
      <c r="J23" s="6"/>
      <c r="K23" s="6"/>
    </row>
    <row r="24" spans="1:11" x14ac:dyDescent="0.25">
      <c r="A24" t="str">
        <f t="shared" si="0"/>
        <v>1999All unintentional injury hospitalisations, all age groupsTnonMaori</v>
      </c>
      <c r="B24" s="5">
        <v>1999</v>
      </c>
      <c r="C24" s="5" t="s">
        <v>131</v>
      </c>
      <c r="D24" s="5" t="s">
        <v>76</v>
      </c>
      <c r="E24" s="5" t="s">
        <v>74</v>
      </c>
      <c r="F24" s="6">
        <v>1359.4857583952198</v>
      </c>
      <c r="G24" s="6">
        <v>1367.6919098543458</v>
      </c>
      <c r="H24" s="6">
        <v>1374.522969149941</v>
      </c>
      <c r="I24" s="6"/>
      <c r="J24" s="6"/>
      <c r="K24" s="6"/>
    </row>
    <row r="25" spans="1:11" x14ac:dyDescent="0.25">
      <c r="A25" t="str">
        <f t="shared" si="0"/>
        <v>2000All unintentional injury hospitalisations, all age groupsTnonMaori</v>
      </c>
      <c r="B25" s="5">
        <v>2000</v>
      </c>
      <c r="C25" s="5" t="s">
        <v>131</v>
      </c>
      <c r="D25" s="5" t="s">
        <v>76</v>
      </c>
      <c r="E25" s="5" t="s">
        <v>74</v>
      </c>
      <c r="F25" s="6">
        <v>1366.7706430254898</v>
      </c>
      <c r="G25" s="6">
        <v>1375.0207676312773</v>
      </c>
      <c r="H25" s="6">
        <v>1381.7825206610428</v>
      </c>
      <c r="I25" s="6"/>
      <c r="J25" s="6"/>
      <c r="K25" s="6"/>
    </row>
    <row r="26" spans="1:11" x14ac:dyDescent="0.25">
      <c r="A26" t="str">
        <f t="shared" si="0"/>
        <v>2001All unintentional injury hospitalisations, all age groupsTnonMaori</v>
      </c>
      <c r="B26" s="5">
        <v>2001</v>
      </c>
      <c r="C26" s="5" t="s">
        <v>131</v>
      </c>
      <c r="D26" s="5" t="s">
        <v>76</v>
      </c>
      <c r="E26" s="5" t="s">
        <v>74</v>
      </c>
      <c r="F26" s="6">
        <v>1356.8469278665318</v>
      </c>
      <c r="G26" s="6">
        <v>1365.0371507711588</v>
      </c>
      <c r="H26" s="6">
        <v>1371.6616642743438</v>
      </c>
      <c r="I26" s="6"/>
      <c r="J26" s="6"/>
      <c r="K26" s="6"/>
    </row>
    <row r="27" spans="1:11" x14ac:dyDescent="0.25">
      <c r="A27" t="str">
        <f t="shared" si="0"/>
        <v>2002All unintentional injury hospitalisations, all age groupsTnonMaori</v>
      </c>
      <c r="B27" s="5">
        <v>2002</v>
      </c>
      <c r="C27" s="5" t="s">
        <v>131</v>
      </c>
      <c r="D27" s="5" t="s">
        <v>76</v>
      </c>
      <c r="E27" s="5" t="s">
        <v>74</v>
      </c>
      <c r="F27" s="6">
        <v>1335.6433753904043</v>
      </c>
      <c r="G27" s="6">
        <v>1343.705609044672</v>
      </c>
      <c r="H27" s="6">
        <v>1350.166580130393</v>
      </c>
      <c r="I27" s="6"/>
      <c r="J27" s="6"/>
      <c r="K27" s="6"/>
    </row>
    <row r="28" spans="1:11" x14ac:dyDescent="0.25">
      <c r="A28" t="str">
        <f t="shared" si="0"/>
        <v>2003All unintentional injury hospitalisations, all age groupsTnonMaori</v>
      </c>
      <c r="B28" s="5">
        <v>2003</v>
      </c>
      <c r="C28" s="5" t="s">
        <v>131</v>
      </c>
      <c r="D28" s="5" t="s">
        <v>76</v>
      </c>
      <c r="E28" s="5" t="s">
        <v>74</v>
      </c>
      <c r="F28" s="6">
        <v>1325.361962223064</v>
      </c>
      <c r="G28" s="6">
        <v>1333.3621350332637</v>
      </c>
      <c r="H28" s="6">
        <v>1339.7086384124173</v>
      </c>
      <c r="I28" s="6"/>
      <c r="J28" s="6"/>
      <c r="K28" s="6"/>
    </row>
    <row r="29" spans="1:11" x14ac:dyDescent="0.25">
      <c r="A29" t="str">
        <f t="shared" si="0"/>
        <v>2004All unintentional injury hospitalisations, all age groupsTnonMaori</v>
      </c>
      <c r="B29" s="5">
        <v>2004</v>
      </c>
      <c r="C29" s="5" t="s">
        <v>131</v>
      </c>
      <c r="D29" s="5" t="s">
        <v>76</v>
      </c>
      <c r="E29" s="5" t="s">
        <v>74</v>
      </c>
      <c r="F29" s="6">
        <v>1323.7959984259098</v>
      </c>
      <c r="G29" s="6">
        <v>1331.7867187383399</v>
      </c>
      <c r="H29" s="6">
        <v>1338.0465790128223</v>
      </c>
      <c r="I29" s="6"/>
      <c r="J29" s="6"/>
      <c r="K29" s="6"/>
    </row>
    <row r="30" spans="1:11" x14ac:dyDescent="0.25">
      <c r="A30" t="str">
        <f t="shared" si="0"/>
        <v>2005All unintentional injury hospitalisations, all age groupsTnonMaori</v>
      </c>
      <c r="B30" s="5">
        <v>2005</v>
      </c>
      <c r="C30" s="5" t="s">
        <v>131</v>
      </c>
      <c r="D30" s="5" t="s">
        <v>76</v>
      </c>
      <c r="E30" s="5" t="s">
        <v>74</v>
      </c>
      <c r="F30" s="6">
        <v>1331.0259607677719</v>
      </c>
      <c r="G30" s="6">
        <v>1339.060322703996</v>
      </c>
      <c r="H30" s="6">
        <v>1345.292127135546</v>
      </c>
      <c r="I30" s="6"/>
      <c r="J30" s="6"/>
      <c r="K30" s="6"/>
    </row>
    <row r="31" spans="1:11" x14ac:dyDescent="0.25">
      <c r="A31" t="str">
        <f t="shared" si="0"/>
        <v>2006All unintentional injury hospitalisations, all age groupsTnonMaori</v>
      </c>
      <c r="B31" s="5">
        <v>2006</v>
      </c>
      <c r="C31" s="5" t="s">
        <v>131</v>
      </c>
      <c r="D31" s="5" t="s">
        <v>76</v>
      </c>
      <c r="E31" s="5" t="s">
        <v>74</v>
      </c>
      <c r="F31" s="6">
        <v>1320.188518164488</v>
      </c>
      <c r="G31" s="6">
        <v>1328.1574629421409</v>
      </c>
      <c r="H31" s="6">
        <v>1334.3096304539492</v>
      </c>
      <c r="I31" s="6"/>
      <c r="J31" s="6"/>
      <c r="K31" s="6"/>
    </row>
    <row r="32" spans="1:11" x14ac:dyDescent="0.25">
      <c r="A32" t="str">
        <f t="shared" si="0"/>
        <v>2007All unintentional injury hospitalisations, all age groupsTnonMaori</v>
      </c>
      <c r="B32" s="5">
        <v>2007</v>
      </c>
      <c r="C32" s="5" t="s">
        <v>131</v>
      </c>
      <c r="D32" s="5" t="s">
        <v>76</v>
      </c>
      <c r="E32" s="5" t="s">
        <v>74</v>
      </c>
      <c r="F32" s="6">
        <v>1304.3823463010899</v>
      </c>
      <c r="G32" s="6">
        <v>1312.2558815906339</v>
      </c>
      <c r="H32" s="6">
        <v>1318.3110697833611</v>
      </c>
      <c r="I32" s="6"/>
      <c r="J32" s="6"/>
      <c r="K32" s="6"/>
    </row>
    <row r="33" spans="1:11" x14ac:dyDescent="0.25">
      <c r="A33" t="str">
        <f t="shared" si="0"/>
        <v>2008All unintentional injury hospitalisations, all age groupsTnonMaori</v>
      </c>
      <c r="B33" s="5">
        <v>2008</v>
      </c>
      <c r="C33" s="5" t="s">
        <v>131</v>
      </c>
      <c r="D33" s="5" t="s">
        <v>76</v>
      </c>
      <c r="E33" s="5" t="s">
        <v>74</v>
      </c>
      <c r="F33" s="6">
        <v>1283.6262785687152</v>
      </c>
      <c r="G33" s="6">
        <v>1291.3745257230535</v>
      </c>
      <c r="H33" s="6">
        <v>1297.2783290356676</v>
      </c>
      <c r="I33" s="6"/>
      <c r="J33" s="6"/>
      <c r="K33" s="6"/>
    </row>
    <row r="34" spans="1:11" x14ac:dyDescent="0.25">
      <c r="A34" t="str">
        <f t="shared" si="0"/>
        <v>2009All unintentional injury hospitalisations, all age groupsTnonMaori</v>
      </c>
      <c r="B34" s="5">
        <v>2009</v>
      </c>
      <c r="C34" s="5" t="s">
        <v>131</v>
      </c>
      <c r="D34" s="5" t="s">
        <v>76</v>
      </c>
      <c r="E34" s="5" t="s">
        <v>74</v>
      </c>
      <c r="F34" s="6">
        <v>1262.9144339863333</v>
      </c>
      <c r="G34" s="6">
        <v>1270.5376599460096</v>
      </c>
      <c r="H34" s="6">
        <v>1276.2850362933293</v>
      </c>
      <c r="I34" s="6"/>
      <c r="J34" s="6"/>
      <c r="K34" s="6"/>
    </row>
    <row r="35" spans="1:11" x14ac:dyDescent="0.25">
      <c r="A35" t="str">
        <f t="shared" ref="A35:A64" si="1">B35&amp;C35&amp;D35&amp;E35</f>
        <v>2010All unintentional injury hospitalisations, all age groupsTnonMaori</v>
      </c>
      <c r="B35" s="5">
        <v>2010</v>
      </c>
      <c r="C35" s="5" t="s">
        <v>131</v>
      </c>
      <c r="D35" s="5" t="s">
        <v>76</v>
      </c>
      <c r="E35" s="5" t="s">
        <v>74</v>
      </c>
      <c r="F35" s="6">
        <v>1247.8404941279914</v>
      </c>
      <c r="G35" s="6">
        <v>1255.3727305110576</v>
      </c>
      <c r="H35" s="6">
        <v>1261.0043989228188</v>
      </c>
      <c r="I35" s="6"/>
      <c r="J35" s="6"/>
      <c r="K35" s="6"/>
    </row>
    <row r="36" spans="1:11" x14ac:dyDescent="0.25">
      <c r="A36" t="str">
        <f t="shared" si="1"/>
        <v>2011All unintentional injury hospitalisations, all age groupsTnonMaori</v>
      </c>
      <c r="B36" s="5">
        <v>2011</v>
      </c>
      <c r="C36" s="5" t="s">
        <v>131</v>
      </c>
      <c r="D36" s="5" t="s">
        <v>76</v>
      </c>
      <c r="E36" s="5" t="s">
        <v>74</v>
      </c>
      <c r="F36" s="6">
        <v>1235.0598560612941</v>
      </c>
      <c r="G36" s="6">
        <v>1242.5149457357081</v>
      </c>
      <c r="H36" s="6">
        <v>1248.0527820288582</v>
      </c>
      <c r="I36" s="6"/>
      <c r="J36" s="6"/>
      <c r="K36" s="6"/>
    </row>
    <row r="37" spans="1:11" x14ac:dyDescent="0.25">
      <c r="A37" t="str">
        <f t="shared" si="1"/>
        <v>2012All unintentional injury hospitalisations, all age groupsTnonMaori</v>
      </c>
      <c r="B37" s="5">
        <v>2012</v>
      </c>
      <c r="C37" s="5" t="s">
        <v>131</v>
      </c>
      <c r="D37" s="5" t="s">
        <v>76</v>
      </c>
      <c r="E37" s="5" t="s">
        <v>74</v>
      </c>
      <c r="F37" s="6">
        <v>1235.9904670180877</v>
      </c>
      <c r="G37" s="6">
        <v>1243.4511740624625</v>
      </c>
      <c r="H37" s="6">
        <v>1248.9305260873434</v>
      </c>
      <c r="I37" s="6"/>
      <c r="J37" s="6"/>
      <c r="K37" s="6"/>
    </row>
    <row r="38" spans="1:11" x14ac:dyDescent="0.25">
      <c r="A38" t="str">
        <f t="shared" si="1"/>
        <v>2013All unintentional injury hospitalisations, all age groupsTnonMaori</v>
      </c>
      <c r="B38" s="5">
        <v>2013</v>
      </c>
      <c r="C38" s="5" t="s">
        <v>131</v>
      </c>
      <c r="D38" s="5" t="s">
        <v>76</v>
      </c>
      <c r="E38" s="5" t="s">
        <v>74</v>
      </c>
      <c r="F38" s="6">
        <v>1241.9880327789986</v>
      </c>
      <c r="G38" s="6">
        <v>1249.4849424336003</v>
      </c>
      <c r="H38" s="6">
        <v>1254.9178151219567</v>
      </c>
      <c r="I38" s="6"/>
      <c r="J38" s="6"/>
      <c r="K38" s="6"/>
    </row>
    <row r="39" spans="1:11" x14ac:dyDescent="0.25">
      <c r="A39" t="str">
        <f t="shared" si="1"/>
        <v>2014All unintentional injury hospitalisations, all age groupsTnonMaori</v>
      </c>
      <c r="B39" s="5">
        <v>2014</v>
      </c>
      <c r="C39" s="5" t="s">
        <v>131</v>
      </c>
      <c r="D39" s="5" t="s">
        <v>76</v>
      </c>
      <c r="E39" s="5" t="s">
        <v>74</v>
      </c>
      <c r="F39" s="6">
        <v>1249.0446555149913</v>
      </c>
      <c r="G39" s="6">
        <v>1256.5841604778584</v>
      </c>
      <c r="H39" s="6">
        <v>1261.9761056113396</v>
      </c>
      <c r="I39" s="6"/>
      <c r="J39" s="6"/>
      <c r="K39" s="6"/>
    </row>
    <row r="40" spans="1:11" x14ac:dyDescent="0.25">
      <c r="A40" t="str">
        <f t="shared" si="1"/>
        <v>1996All unintentional injury hospitalisations, all age groupsFMaori</v>
      </c>
      <c r="B40" s="5">
        <v>1996</v>
      </c>
      <c r="C40" s="5" t="s">
        <v>131</v>
      </c>
      <c r="D40" s="5" t="s">
        <v>73</v>
      </c>
      <c r="E40" s="5" t="s">
        <v>9</v>
      </c>
      <c r="F40" s="6">
        <v>1010.5268174384688</v>
      </c>
      <c r="G40" s="6">
        <v>1032.3062332732873</v>
      </c>
      <c r="H40" s="6">
        <v>1054.4367896696224</v>
      </c>
      <c r="I40" s="6">
        <v>1.0225613416794066</v>
      </c>
      <c r="J40" s="6">
        <v>1.0469518081701434</v>
      </c>
      <c r="K40" s="6">
        <v>1.0719240440192435</v>
      </c>
    </row>
    <row r="41" spans="1:11" x14ac:dyDescent="0.25">
      <c r="A41" t="str">
        <f t="shared" si="1"/>
        <v>1997All unintentional injury hospitalisations, all age groupsFMaori</v>
      </c>
      <c r="B41" s="5">
        <v>1997</v>
      </c>
      <c r="C41" s="5" t="s">
        <v>131</v>
      </c>
      <c r="D41" s="5" t="s">
        <v>73</v>
      </c>
      <c r="E41" s="5" t="s">
        <v>9</v>
      </c>
      <c r="F41" s="6">
        <v>1020.2111334228138</v>
      </c>
      <c r="G41" s="6">
        <v>1041.8981194783105</v>
      </c>
      <c r="H41" s="6">
        <v>1063.9300007261488</v>
      </c>
      <c r="I41" s="6">
        <v>1.0400487118594728</v>
      </c>
      <c r="J41" s="6">
        <v>1.0645637668141843</v>
      </c>
      <c r="K41" s="6">
        <v>1.0896566677030137</v>
      </c>
    </row>
    <row r="42" spans="1:11" x14ac:dyDescent="0.25">
      <c r="A42" t="str">
        <f t="shared" si="1"/>
        <v>1998All unintentional injury hospitalisations, all age groupsFMaori</v>
      </c>
      <c r="B42" s="5">
        <v>1998</v>
      </c>
      <c r="C42" s="5" t="s">
        <v>131</v>
      </c>
      <c r="D42" s="5" t="s">
        <v>73</v>
      </c>
      <c r="E42" s="5" t="s">
        <v>9</v>
      </c>
      <c r="F42" s="6">
        <v>1042.1588372356248</v>
      </c>
      <c r="G42" s="6">
        <v>1063.8911699800026</v>
      </c>
      <c r="H42" s="6">
        <v>1085.9625932470672</v>
      </c>
      <c r="I42" s="6">
        <v>1.0623534055360337</v>
      </c>
      <c r="J42" s="6">
        <v>1.0869968501707483</v>
      </c>
      <c r="K42" s="6">
        <v>1.112211949548884</v>
      </c>
    </row>
    <row r="43" spans="1:11" x14ac:dyDescent="0.25">
      <c r="A43" t="str">
        <f t="shared" si="1"/>
        <v>1999All unintentional injury hospitalisations, all age groupsFMaori</v>
      </c>
      <c r="B43" s="5">
        <v>1999</v>
      </c>
      <c r="C43" s="5" t="s">
        <v>131</v>
      </c>
      <c r="D43" s="5" t="s">
        <v>73</v>
      </c>
      <c r="E43" s="5" t="s">
        <v>9</v>
      </c>
      <c r="F43" s="6">
        <v>1060.7138674646224</v>
      </c>
      <c r="G43" s="6">
        <v>1082.4407142002044</v>
      </c>
      <c r="H43" s="6">
        <v>1104.5005923496497</v>
      </c>
      <c r="I43" s="6">
        <v>1.0819972027829963</v>
      </c>
      <c r="J43" s="6">
        <v>1.1067324447457252</v>
      </c>
      <c r="K43" s="6">
        <v>1.1320331523061296</v>
      </c>
    </row>
    <row r="44" spans="1:11" x14ac:dyDescent="0.25">
      <c r="A44" t="str">
        <f t="shared" si="1"/>
        <v>2000All unintentional injury hospitalisations, all age groupsFMaori</v>
      </c>
      <c r="B44" s="5">
        <v>2000</v>
      </c>
      <c r="C44" s="5" t="s">
        <v>131</v>
      </c>
      <c r="D44" s="5" t="s">
        <v>73</v>
      </c>
      <c r="E44" s="5" t="s">
        <v>9</v>
      </c>
      <c r="F44" s="6">
        <v>1078.0980686815615</v>
      </c>
      <c r="G44" s="6">
        <v>1099.812712160267</v>
      </c>
      <c r="H44" s="6">
        <v>1121.8546860001013</v>
      </c>
      <c r="I44" s="6">
        <v>1.0948589717307962</v>
      </c>
      <c r="J44" s="6">
        <v>1.119539038152159</v>
      </c>
      <c r="K44" s="6">
        <v>1.144775437118891</v>
      </c>
    </row>
    <row r="45" spans="1:11" x14ac:dyDescent="0.25">
      <c r="A45" t="str">
        <f t="shared" si="1"/>
        <v>2001All unintentional injury hospitalisations, all age groupsFMaori</v>
      </c>
      <c r="B45" s="5">
        <v>2001</v>
      </c>
      <c r="C45" s="5" t="s">
        <v>131</v>
      </c>
      <c r="D45" s="5" t="s">
        <v>73</v>
      </c>
      <c r="E45" s="5" t="s">
        <v>9</v>
      </c>
      <c r="F45" s="6">
        <v>1089.561807444185</v>
      </c>
      <c r="G45" s="6">
        <v>1111.2153273611748</v>
      </c>
      <c r="H45" s="6">
        <v>1133.1909414147135</v>
      </c>
      <c r="I45" s="6">
        <v>1.111423629514543</v>
      </c>
      <c r="J45" s="6">
        <v>1.1362118880456042</v>
      </c>
      <c r="K45" s="6">
        <v>1.1615530030615246</v>
      </c>
    </row>
    <row r="46" spans="1:11" x14ac:dyDescent="0.25">
      <c r="A46" t="str">
        <f t="shared" si="1"/>
        <v>2002All unintentional injury hospitalisations, all age groupsFMaori</v>
      </c>
      <c r="B46" s="5">
        <v>2002</v>
      </c>
      <c r="C46" s="5" t="s">
        <v>131</v>
      </c>
      <c r="D46" s="5" t="s">
        <v>73</v>
      </c>
      <c r="E46" s="5" t="s">
        <v>9</v>
      </c>
      <c r="F46" s="6">
        <v>1070.5024217732455</v>
      </c>
      <c r="G46" s="6">
        <v>1091.8063163203042</v>
      </c>
      <c r="H46" s="6">
        <v>1113.427535744614</v>
      </c>
      <c r="I46" s="6">
        <v>1.1115708400037665</v>
      </c>
      <c r="J46" s="6">
        <v>1.1364098243827447</v>
      </c>
      <c r="K46" s="6">
        <v>1.1618038567377718</v>
      </c>
    </row>
    <row r="47" spans="1:11" x14ac:dyDescent="0.25">
      <c r="A47" t="str">
        <f t="shared" si="1"/>
        <v>2003All unintentional injury hospitalisations, all age groupsFMaori</v>
      </c>
      <c r="B47" s="5">
        <v>2003</v>
      </c>
      <c r="C47" s="5" t="s">
        <v>131</v>
      </c>
      <c r="D47" s="5" t="s">
        <v>73</v>
      </c>
      <c r="E47" s="5" t="s">
        <v>9</v>
      </c>
      <c r="F47" s="6">
        <v>1080.0086272485223</v>
      </c>
      <c r="G47" s="6">
        <v>1101.2475583063745</v>
      </c>
      <c r="H47" s="6">
        <v>1122.7991301886807</v>
      </c>
      <c r="I47" s="6">
        <v>1.1392315066162646</v>
      </c>
      <c r="J47" s="6">
        <v>1.1644793207515469</v>
      </c>
      <c r="K47" s="6">
        <v>1.1902866806112122</v>
      </c>
    </row>
    <row r="48" spans="1:11" x14ac:dyDescent="0.25">
      <c r="A48" t="str">
        <f t="shared" si="1"/>
        <v>2004All unintentional injury hospitalisations, all age groupsFMaori</v>
      </c>
      <c r="B48" s="5">
        <v>2004</v>
      </c>
      <c r="C48" s="5" t="s">
        <v>131</v>
      </c>
      <c r="D48" s="5" t="s">
        <v>73</v>
      </c>
      <c r="E48" s="5" t="s">
        <v>9</v>
      </c>
      <c r="F48" s="6">
        <v>1091.0539516938707</v>
      </c>
      <c r="G48" s="6">
        <v>1112.2201840156754</v>
      </c>
      <c r="H48" s="6">
        <v>1133.6938041906026</v>
      </c>
      <c r="I48" s="6">
        <v>1.1632629166992567</v>
      </c>
      <c r="J48" s="6">
        <v>1.1887925169890465</v>
      </c>
      <c r="K48" s="6">
        <v>1.2148824037640324</v>
      </c>
    </row>
    <row r="49" spans="1:11" x14ac:dyDescent="0.25">
      <c r="A49" t="str">
        <f t="shared" si="1"/>
        <v>2005All unintentional injury hospitalisations, all age groupsFMaori</v>
      </c>
      <c r="B49" s="5">
        <v>2005</v>
      </c>
      <c r="C49" s="5" t="s">
        <v>131</v>
      </c>
      <c r="D49" s="5" t="s">
        <v>73</v>
      </c>
      <c r="E49" s="5" t="s">
        <v>9</v>
      </c>
      <c r="F49" s="6">
        <v>1128.2347127670853</v>
      </c>
      <c r="G49" s="6">
        <v>1149.5856475546614</v>
      </c>
      <c r="H49" s="6">
        <v>1171.2390984782294</v>
      </c>
      <c r="I49" s="6">
        <v>1.1980033309553413</v>
      </c>
      <c r="J49" s="6">
        <v>1.2238056328925104</v>
      </c>
      <c r="K49" s="6">
        <v>1.2501636584809033</v>
      </c>
    </row>
    <row r="50" spans="1:11" x14ac:dyDescent="0.25">
      <c r="A50" t="str">
        <f t="shared" si="1"/>
        <v>2006All unintentional injury hospitalisations, all age groupsFMaori</v>
      </c>
      <c r="B50" s="5">
        <v>2006</v>
      </c>
      <c r="C50" s="5" t="s">
        <v>131</v>
      </c>
      <c r="D50" s="5" t="s">
        <v>73</v>
      </c>
      <c r="E50" s="5" t="s">
        <v>9</v>
      </c>
      <c r="F50" s="6">
        <v>1122.9107045847113</v>
      </c>
      <c r="G50" s="6">
        <v>1143.994866069874</v>
      </c>
      <c r="H50" s="6">
        <v>1165.3754444317419</v>
      </c>
      <c r="I50" s="6">
        <v>1.1979304701063034</v>
      </c>
      <c r="J50" s="6">
        <v>1.2236255325705341</v>
      </c>
      <c r="K50" s="6">
        <v>1.2498717424106072</v>
      </c>
    </row>
    <row r="51" spans="1:11" x14ac:dyDescent="0.25">
      <c r="A51" t="str">
        <f t="shared" si="1"/>
        <v>2007All unintentional injury hospitalisations, all age groupsFMaori</v>
      </c>
      <c r="B51" s="5">
        <v>2007</v>
      </c>
      <c r="C51" s="5" t="s">
        <v>131</v>
      </c>
      <c r="D51" s="5" t="s">
        <v>73</v>
      </c>
      <c r="E51" s="5" t="s">
        <v>9</v>
      </c>
      <c r="F51" s="6">
        <v>1097.8658027676499</v>
      </c>
      <c r="G51" s="6">
        <v>1118.4871783434978</v>
      </c>
      <c r="H51" s="6">
        <v>1139.3985689518911</v>
      </c>
      <c r="I51" s="6">
        <v>1.1798802418884131</v>
      </c>
      <c r="J51" s="6">
        <v>1.2052491571973962</v>
      </c>
      <c r="K51" s="6">
        <v>1.2311635362247344</v>
      </c>
    </row>
    <row r="52" spans="1:11" x14ac:dyDescent="0.25">
      <c r="A52" t="str">
        <f t="shared" si="1"/>
        <v>2008All unintentional injury hospitalisations, all age groupsFMaori</v>
      </c>
      <c r="B52" s="5">
        <v>2008</v>
      </c>
      <c r="C52" s="5" t="s">
        <v>131</v>
      </c>
      <c r="D52" s="5" t="s">
        <v>73</v>
      </c>
      <c r="E52" s="5" t="s">
        <v>9</v>
      </c>
      <c r="F52" s="6">
        <v>1069.2151894535123</v>
      </c>
      <c r="G52" s="6">
        <v>1089.3020547933882</v>
      </c>
      <c r="H52" s="6">
        <v>1109.6714687788553</v>
      </c>
      <c r="I52" s="6">
        <v>1.1629664901377597</v>
      </c>
      <c r="J52" s="6">
        <v>1.1880270620867313</v>
      </c>
      <c r="K52" s="6">
        <v>1.2136276601428482</v>
      </c>
    </row>
    <row r="53" spans="1:11" x14ac:dyDescent="0.25">
      <c r="A53" t="str">
        <f t="shared" si="1"/>
        <v>2009All unintentional injury hospitalisations, all age groupsFMaori</v>
      </c>
      <c r="B53" s="5">
        <v>2009</v>
      </c>
      <c r="C53" s="5" t="s">
        <v>131</v>
      </c>
      <c r="D53" s="5" t="s">
        <v>73</v>
      </c>
      <c r="E53" s="5" t="s">
        <v>9</v>
      </c>
      <c r="F53" s="6">
        <v>1054.5182894480502</v>
      </c>
      <c r="G53" s="6">
        <v>1074.2098838496192</v>
      </c>
      <c r="H53" s="6">
        <v>1094.1768110291223</v>
      </c>
      <c r="I53" s="6">
        <v>1.1541648405064973</v>
      </c>
      <c r="J53" s="6">
        <v>1.1789640935969756</v>
      </c>
      <c r="K53" s="6">
        <v>1.2042962020754033</v>
      </c>
    </row>
    <row r="54" spans="1:11" x14ac:dyDescent="0.25">
      <c r="A54" t="str">
        <f t="shared" si="1"/>
        <v>2010All unintentional injury hospitalisations, all age groupsFMaori</v>
      </c>
      <c r="B54" s="5">
        <v>2010</v>
      </c>
      <c r="C54" s="5" t="s">
        <v>131</v>
      </c>
      <c r="D54" s="5" t="s">
        <v>73</v>
      </c>
      <c r="E54" s="5" t="s">
        <v>9</v>
      </c>
      <c r="F54" s="6">
        <v>1060.8474465142838</v>
      </c>
      <c r="G54" s="6">
        <v>1080.3353840456271</v>
      </c>
      <c r="H54" s="6">
        <v>1100.0914067148622</v>
      </c>
      <c r="I54" s="6">
        <v>1.1659340443266557</v>
      </c>
      <c r="J54" s="6">
        <v>1.190743839400354</v>
      </c>
      <c r="K54" s="6">
        <v>1.2160815596466588</v>
      </c>
    </row>
    <row r="55" spans="1:11" x14ac:dyDescent="0.25">
      <c r="A55" t="str">
        <f t="shared" si="1"/>
        <v>2011All unintentional injury hospitalisations, all age groupsFMaori</v>
      </c>
      <c r="B55" s="5">
        <v>2011</v>
      </c>
      <c r="C55" s="5" t="s">
        <v>131</v>
      </c>
      <c r="D55" s="5" t="s">
        <v>73</v>
      </c>
      <c r="E55" s="5" t="s">
        <v>9</v>
      </c>
      <c r="F55" s="6">
        <v>1059.9759819560045</v>
      </c>
      <c r="G55" s="6">
        <v>1079.2444466707757</v>
      </c>
      <c r="H55" s="6">
        <v>1098.7752243368072</v>
      </c>
      <c r="I55" s="6">
        <v>1.1636235274413673</v>
      </c>
      <c r="J55" s="6">
        <v>1.1882532911910793</v>
      </c>
      <c r="K55" s="6">
        <v>1.2134043792764211</v>
      </c>
    </row>
    <row r="56" spans="1:11" x14ac:dyDescent="0.25">
      <c r="A56" t="str">
        <f t="shared" si="1"/>
        <v>2012All unintentional injury hospitalisations, all age groupsFMaori</v>
      </c>
      <c r="B56" s="5">
        <v>2012</v>
      </c>
      <c r="C56" s="5" t="s">
        <v>131</v>
      </c>
      <c r="D56" s="5" t="s">
        <v>73</v>
      </c>
      <c r="E56" s="5" t="s">
        <v>9</v>
      </c>
      <c r="F56" s="6">
        <v>1055.8810477014608</v>
      </c>
      <c r="G56" s="6">
        <v>1074.9285418218326</v>
      </c>
      <c r="H56" s="6">
        <v>1094.2333729251907</v>
      </c>
      <c r="I56" s="6">
        <v>1.1437195061305645</v>
      </c>
      <c r="J56" s="6">
        <v>1.167817126081836</v>
      </c>
      <c r="K56" s="6">
        <v>1.1924224712963414</v>
      </c>
    </row>
    <row r="57" spans="1:11" x14ac:dyDescent="0.25">
      <c r="A57" t="str">
        <f t="shared" si="1"/>
        <v>2013All unintentional injury hospitalisations, all age groupsFMaori</v>
      </c>
      <c r="B57" s="5">
        <v>2013</v>
      </c>
      <c r="C57" s="5" t="s">
        <v>131</v>
      </c>
      <c r="D57" s="5" t="s">
        <v>73</v>
      </c>
      <c r="E57" s="5" t="s">
        <v>9</v>
      </c>
      <c r="F57" s="6">
        <v>1070.6423979896404</v>
      </c>
      <c r="G57" s="6">
        <v>1089.666590955399</v>
      </c>
      <c r="H57" s="6">
        <v>1108.9439750437648</v>
      </c>
      <c r="I57" s="6">
        <v>1.1389805818453722</v>
      </c>
      <c r="J57" s="6">
        <v>1.1627028982414898</v>
      </c>
      <c r="K57" s="6">
        <v>1.1869192953130527</v>
      </c>
    </row>
    <row r="58" spans="1:11" x14ac:dyDescent="0.25">
      <c r="A58" t="str">
        <f t="shared" si="1"/>
        <v>2014All unintentional injury hospitalisations, all age groupsFMaori</v>
      </c>
      <c r="B58" s="5">
        <v>2014</v>
      </c>
      <c r="C58" s="5" t="s">
        <v>131</v>
      </c>
      <c r="D58" s="5" t="s">
        <v>73</v>
      </c>
      <c r="E58" s="5" t="s">
        <v>9</v>
      </c>
      <c r="F58" s="6">
        <v>1097.9471088595269</v>
      </c>
      <c r="G58" s="6">
        <v>1117.062057962022</v>
      </c>
      <c r="H58" s="6">
        <v>1136.4262925561343</v>
      </c>
      <c r="I58" s="6">
        <v>1.1509985884649809</v>
      </c>
      <c r="J58" s="6">
        <v>1.1745934829044622</v>
      </c>
      <c r="K58" s="6">
        <v>1.1986720608594486</v>
      </c>
    </row>
    <row r="59" spans="1:11" x14ac:dyDescent="0.25">
      <c r="A59" t="str">
        <f t="shared" si="1"/>
        <v>1996All unintentional injury hospitalisations, all age groupsFnonMaori</v>
      </c>
      <c r="B59" s="5">
        <v>1996</v>
      </c>
      <c r="C59" s="5" t="s">
        <v>131</v>
      </c>
      <c r="D59" s="5" t="s">
        <v>73</v>
      </c>
      <c r="E59" s="5" t="s">
        <v>74</v>
      </c>
      <c r="F59" s="6">
        <v>978.38462425573277</v>
      </c>
      <c r="G59" s="6">
        <v>986.011223455974</v>
      </c>
      <c r="H59" s="6">
        <v>993.68249835782763</v>
      </c>
      <c r="I59" s="6"/>
      <c r="J59" s="6"/>
      <c r="K59" s="6"/>
    </row>
    <row r="60" spans="1:11" x14ac:dyDescent="0.25">
      <c r="A60" t="str">
        <f t="shared" si="1"/>
        <v>1997All unintentional injury hospitalisations, all age groupsFnonMaori</v>
      </c>
      <c r="B60" s="5">
        <v>1997</v>
      </c>
      <c r="C60" s="5" t="s">
        <v>131</v>
      </c>
      <c r="D60" s="5" t="s">
        <v>73</v>
      </c>
      <c r="E60" s="5" t="s">
        <v>74</v>
      </c>
      <c r="F60" s="6">
        <v>971.24468318880599</v>
      </c>
      <c r="G60" s="6">
        <v>978.70898104704156</v>
      </c>
      <c r="H60" s="6">
        <v>986.21638952817079</v>
      </c>
      <c r="I60" s="6"/>
      <c r="J60" s="6"/>
      <c r="K60" s="6"/>
    </row>
    <row r="61" spans="1:11" x14ac:dyDescent="0.25">
      <c r="A61" t="str">
        <f t="shared" si="1"/>
        <v>1998All unintentional injury hospitalisations, all age groupsFnonMaori</v>
      </c>
      <c r="B61" s="5">
        <v>1998</v>
      </c>
      <c r="C61" s="5" t="s">
        <v>131</v>
      </c>
      <c r="D61" s="5" t="s">
        <v>73</v>
      </c>
      <c r="E61" s="5" t="s">
        <v>74</v>
      </c>
      <c r="F61" s="6">
        <v>971.38246057512367</v>
      </c>
      <c r="G61" s="6">
        <v>978.74356288418301</v>
      </c>
      <c r="H61" s="6">
        <v>986.14658757983523</v>
      </c>
      <c r="I61" s="6"/>
      <c r="J61" s="6"/>
      <c r="K61" s="6"/>
    </row>
    <row r="62" spans="1:11" x14ac:dyDescent="0.25">
      <c r="A62" t="str">
        <f t="shared" si="1"/>
        <v>1999All unintentional injury hospitalisations, all age groupsFnonMaori</v>
      </c>
      <c r="B62" s="5">
        <v>1999</v>
      </c>
      <c r="C62" s="5" t="s">
        <v>131</v>
      </c>
      <c r="D62" s="5" t="s">
        <v>73</v>
      </c>
      <c r="E62" s="5" t="s">
        <v>74</v>
      </c>
      <c r="F62" s="6">
        <v>970.82134413722031</v>
      </c>
      <c r="G62" s="6">
        <v>978.05094568172524</v>
      </c>
      <c r="H62" s="6">
        <v>985.3210103036721</v>
      </c>
      <c r="I62" s="6"/>
      <c r="J62" s="6"/>
      <c r="K62" s="6"/>
    </row>
    <row r="63" spans="1:11" x14ac:dyDescent="0.25">
      <c r="A63" t="str">
        <f t="shared" si="1"/>
        <v>2000All unintentional injury hospitalisations, all age groupsFnonMaori</v>
      </c>
      <c r="B63" s="5">
        <v>2000</v>
      </c>
      <c r="C63" s="5" t="s">
        <v>131</v>
      </c>
      <c r="D63" s="5" t="s">
        <v>73</v>
      </c>
      <c r="E63" s="5" t="s">
        <v>74</v>
      </c>
      <c r="F63" s="6">
        <v>975.24468479817847</v>
      </c>
      <c r="G63" s="6">
        <v>982.37995700047134</v>
      </c>
      <c r="H63" s="6">
        <v>989.55446620986265</v>
      </c>
      <c r="I63" s="6"/>
      <c r="J63" s="6"/>
      <c r="K63" s="6"/>
    </row>
    <row r="64" spans="1:11" x14ac:dyDescent="0.25">
      <c r="A64" t="str">
        <f t="shared" si="1"/>
        <v>2001All unintentional injury hospitalisations, all age groupsFnonMaori</v>
      </c>
      <c r="B64" s="5">
        <v>2001</v>
      </c>
      <c r="C64" s="5" t="s">
        <v>131</v>
      </c>
      <c r="D64" s="5" t="s">
        <v>73</v>
      </c>
      <c r="E64" s="5" t="s">
        <v>74</v>
      </c>
      <c r="F64" s="6">
        <v>971.00720702409728</v>
      </c>
      <c r="G64" s="6">
        <v>978.00008876211814</v>
      </c>
      <c r="H64" s="6">
        <v>985.03082302710857</v>
      </c>
      <c r="I64" s="6"/>
      <c r="J64" s="6"/>
      <c r="K64" s="6"/>
    </row>
    <row r="65" spans="1:11" x14ac:dyDescent="0.25">
      <c r="A65" t="str">
        <f t="shared" ref="A65:A96" si="2">B65&amp;C65&amp;D65&amp;E65</f>
        <v>2002All unintentional injury hospitalisations, all age groupsFnonMaori</v>
      </c>
      <c r="B65" s="5">
        <v>2002</v>
      </c>
      <c r="C65" s="5" t="s">
        <v>131</v>
      </c>
      <c r="D65" s="5" t="s">
        <v>73</v>
      </c>
      <c r="E65" s="5" t="s">
        <v>74</v>
      </c>
      <c r="F65" s="6">
        <v>953.94628304923299</v>
      </c>
      <c r="G65" s="6">
        <v>960.75050821857553</v>
      </c>
      <c r="H65" s="6">
        <v>967.59121284550383</v>
      </c>
      <c r="I65" s="6"/>
      <c r="J65" s="6"/>
      <c r="K65" s="6"/>
    </row>
    <row r="66" spans="1:11" x14ac:dyDescent="0.25">
      <c r="A66" t="str">
        <f t="shared" si="2"/>
        <v>2003All unintentional injury hospitalisations, all age groupsFnonMaori</v>
      </c>
      <c r="B66" s="5">
        <v>2003</v>
      </c>
      <c r="C66" s="5" t="s">
        <v>131</v>
      </c>
      <c r="D66" s="5" t="s">
        <v>73</v>
      </c>
      <c r="E66" s="5" t="s">
        <v>74</v>
      </c>
      <c r="F66" s="6">
        <v>939.06005570266427</v>
      </c>
      <c r="G66" s="6">
        <v>945.69954028521238</v>
      </c>
      <c r="H66" s="6">
        <v>952.37431061536654</v>
      </c>
      <c r="I66" s="6"/>
      <c r="J66" s="6"/>
      <c r="K66" s="6"/>
    </row>
    <row r="67" spans="1:11" x14ac:dyDescent="0.25">
      <c r="A67" t="str">
        <f t="shared" si="2"/>
        <v>2004All unintentional injury hospitalisations, all age groupsFnonMaori</v>
      </c>
      <c r="B67" s="5">
        <v>2004</v>
      </c>
      <c r="C67" s="5" t="s">
        <v>131</v>
      </c>
      <c r="D67" s="5" t="s">
        <v>73</v>
      </c>
      <c r="E67" s="5" t="s">
        <v>74</v>
      </c>
      <c r="F67" s="6">
        <v>929.09393077294089</v>
      </c>
      <c r="G67" s="6">
        <v>935.58814353297566</v>
      </c>
      <c r="H67" s="6">
        <v>942.11647786297624</v>
      </c>
      <c r="I67" s="6"/>
      <c r="J67" s="6"/>
      <c r="K67" s="6"/>
    </row>
    <row r="68" spans="1:11" x14ac:dyDescent="0.25">
      <c r="A68" t="str">
        <f t="shared" si="2"/>
        <v>2005All unintentional injury hospitalisations, all age groupsFnonMaori</v>
      </c>
      <c r="B68" s="5">
        <v>2005</v>
      </c>
      <c r="C68" s="5" t="s">
        <v>131</v>
      </c>
      <c r="D68" s="5" t="s">
        <v>73</v>
      </c>
      <c r="E68" s="5" t="s">
        <v>74</v>
      </c>
      <c r="F68" s="6">
        <v>932.89364484092437</v>
      </c>
      <c r="G68" s="6">
        <v>939.35312655619384</v>
      </c>
      <c r="H68" s="6">
        <v>945.84622909271707</v>
      </c>
      <c r="I68" s="6"/>
      <c r="J68" s="6"/>
      <c r="K68" s="6"/>
    </row>
    <row r="69" spans="1:11" x14ac:dyDescent="0.25">
      <c r="A69" t="str">
        <f t="shared" si="2"/>
        <v>2006All unintentional injury hospitalisations, all age groupsFnonMaori</v>
      </c>
      <c r="B69" s="5">
        <v>2006</v>
      </c>
      <c r="C69" s="5" t="s">
        <v>131</v>
      </c>
      <c r="D69" s="5" t="s">
        <v>73</v>
      </c>
      <c r="E69" s="5" t="s">
        <v>74</v>
      </c>
      <c r="F69" s="6">
        <v>928.51840408845385</v>
      </c>
      <c r="G69" s="6">
        <v>934.92235624294665</v>
      </c>
      <c r="H69" s="6">
        <v>941.35950966599773</v>
      </c>
      <c r="I69" s="6"/>
      <c r="J69" s="6"/>
      <c r="K69" s="6"/>
    </row>
    <row r="70" spans="1:11" x14ac:dyDescent="0.25">
      <c r="A70" t="str">
        <f t="shared" si="2"/>
        <v>2007All unintentional injury hospitalisations, all age groupsFnonMaori</v>
      </c>
      <c r="B70" s="5">
        <v>2007</v>
      </c>
      <c r="C70" s="5" t="s">
        <v>131</v>
      </c>
      <c r="D70" s="5" t="s">
        <v>73</v>
      </c>
      <c r="E70" s="5" t="s">
        <v>74</v>
      </c>
      <c r="F70" s="6">
        <v>921.69484168181134</v>
      </c>
      <c r="G70" s="6">
        <v>928.01324246046465</v>
      </c>
      <c r="H70" s="6">
        <v>934.36420307897174</v>
      </c>
      <c r="I70" s="6"/>
      <c r="J70" s="6"/>
      <c r="K70" s="6"/>
    </row>
    <row r="71" spans="1:11" x14ac:dyDescent="0.25">
      <c r="A71" t="str">
        <f t="shared" si="2"/>
        <v>2008All unintentional injury hospitalisations, all age groupsFnonMaori</v>
      </c>
      <c r="B71" s="5">
        <v>2008</v>
      </c>
      <c r="C71" s="5" t="s">
        <v>131</v>
      </c>
      <c r="D71" s="5" t="s">
        <v>73</v>
      </c>
      <c r="E71" s="5" t="s">
        <v>74</v>
      </c>
      <c r="F71" s="6">
        <v>910.74433450110735</v>
      </c>
      <c r="G71" s="6">
        <v>916.90003498747262</v>
      </c>
      <c r="H71" s="6">
        <v>923.08701264582351</v>
      </c>
      <c r="I71" s="6"/>
      <c r="J71" s="6"/>
      <c r="K71" s="6"/>
    </row>
    <row r="72" spans="1:11" x14ac:dyDescent="0.25">
      <c r="A72" t="str">
        <f t="shared" si="2"/>
        <v>2009All unintentional injury hospitalisations, all age groupsFnonMaori</v>
      </c>
      <c r="B72" s="5">
        <v>2009</v>
      </c>
      <c r="C72" s="5" t="s">
        <v>131</v>
      </c>
      <c r="D72" s="5" t="s">
        <v>73</v>
      </c>
      <c r="E72" s="5" t="s">
        <v>74</v>
      </c>
      <c r="F72" s="6">
        <v>905.13256698129646</v>
      </c>
      <c r="G72" s="6">
        <v>911.1472433161598</v>
      </c>
      <c r="H72" s="6">
        <v>917.19196642184568</v>
      </c>
      <c r="I72" s="6"/>
      <c r="J72" s="6"/>
      <c r="K72" s="6"/>
    </row>
    <row r="73" spans="1:11" x14ac:dyDescent="0.25">
      <c r="A73" t="str">
        <f t="shared" si="2"/>
        <v>2010All unintentional injury hospitalisations, all age groupsFnonMaori</v>
      </c>
      <c r="B73" s="5">
        <v>2010</v>
      </c>
      <c r="C73" s="5" t="s">
        <v>131</v>
      </c>
      <c r="D73" s="5" t="s">
        <v>73</v>
      </c>
      <c r="E73" s="5" t="s">
        <v>74</v>
      </c>
      <c r="F73" s="6">
        <v>901.3533158542615</v>
      </c>
      <c r="G73" s="6">
        <v>907.27774379221023</v>
      </c>
      <c r="H73" s="6">
        <v>913.23144651473967</v>
      </c>
      <c r="I73" s="6"/>
      <c r="J73" s="6"/>
      <c r="K73" s="6"/>
    </row>
    <row r="74" spans="1:11" x14ac:dyDescent="0.25">
      <c r="A74" t="str">
        <f t="shared" si="2"/>
        <v>2011All unintentional injury hospitalisations, all age groupsFnonMaori</v>
      </c>
      <c r="B74" s="5">
        <v>2011</v>
      </c>
      <c r="C74" s="5" t="s">
        <v>131</v>
      </c>
      <c r="D74" s="5" t="s">
        <v>73</v>
      </c>
      <c r="E74" s="5" t="s">
        <v>74</v>
      </c>
      <c r="F74" s="6">
        <v>902.37855765616746</v>
      </c>
      <c r="G74" s="6">
        <v>908.26127280402011</v>
      </c>
      <c r="H74" s="6">
        <v>914.17281967280041</v>
      </c>
      <c r="I74" s="6"/>
      <c r="J74" s="6"/>
      <c r="K74" s="6"/>
    </row>
    <row r="75" spans="1:11" x14ac:dyDescent="0.25">
      <c r="A75" t="str">
        <f t="shared" si="2"/>
        <v>2012All unintentional injury hospitalisations, all age groupsFnonMaori</v>
      </c>
      <c r="B75" s="5">
        <v>2012</v>
      </c>
      <c r="C75" s="5" t="s">
        <v>131</v>
      </c>
      <c r="D75" s="5" t="s">
        <v>73</v>
      </c>
      <c r="E75" s="5" t="s">
        <v>74</v>
      </c>
      <c r="F75" s="6">
        <v>914.5926176327049</v>
      </c>
      <c r="G75" s="6">
        <v>920.45964887357366</v>
      </c>
      <c r="H75" s="6">
        <v>926.3549762990275</v>
      </c>
      <c r="I75" s="6"/>
      <c r="J75" s="6"/>
      <c r="K75" s="6"/>
    </row>
    <row r="76" spans="1:11" x14ac:dyDescent="0.25">
      <c r="A76" t="str">
        <f t="shared" si="2"/>
        <v>2013All unintentional injury hospitalisations, all age groupsFnonMaori</v>
      </c>
      <c r="B76" s="5">
        <v>2013</v>
      </c>
      <c r="C76" s="5" t="s">
        <v>131</v>
      </c>
      <c r="D76" s="5" t="s">
        <v>73</v>
      </c>
      <c r="E76" s="5" t="s">
        <v>74</v>
      </c>
      <c r="F76" s="6">
        <v>931.30775514382071</v>
      </c>
      <c r="G76" s="6">
        <v>937.18403265653387</v>
      </c>
      <c r="H76" s="6">
        <v>943.08818712637822</v>
      </c>
      <c r="I76" s="6"/>
      <c r="J76" s="6"/>
      <c r="K76" s="6"/>
    </row>
    <row r="77" spans="1:11" x14ac:dyDescent="0.25">
      <c r="A77" t="str">
        <f t="shared" si="2"/>
        <v>2014All unintentional injury hospitalisations, all age groupsFnonMaori</v>
      </c>
      <c r="B77" s="5">
        <v>2014</v>
      </c>
      <c r="C77" s="5" t="s">
        <v>131</v>
      </c>
      <c r="D77" s="5" t="s">
        <v>73</v>
      </c>
      <c r="E77" s="5" t="s">
        <v>74</v>
      </c>
      <c r="F77" s="6">
        <v>945.13744861007672</v>
      </c>
      <c r="G77" s="6">
        <v>951.02013949525735</v>
      </c>
      <c r="H77" s="6">
        <v>956.93036020561306</v>
      </c>
      <c r="I77" s="6"/>
      <c r="J77" s="6"/>
      <c r="K77" s="6"/>
    </row>
    <row r="78" spans="1:11" x14ac:dyDescent="0.25">
      <c r="A78" t="str">
        <f t="shared" si="2"/>
        <v>1996All unintentional injury hospitalisations, all age groupsMMaori</v>
      </c>
      <c r="B78" s="5">
        <v>1996</v>
      </c>
      <c r="C78" s="5" t="s">
        <v>131</v>
      </c>
      <c r="D78" s="5" t="s">
        <v>75</v>
      </c>
      <c r="E78" s="5" t="s">
        <v>9</v>
      </c>
      <c r="F78" s="6">
        <v>1864.5596171280324</v>
      </c>
      <c r="G78" s="6">
        <v>1894.417178491185</v>
      </c>
      <c r="H78" s="6">
        <v>1924.6330553614414</v>
      </c>
      <c r="I78" s="6">
        <v>1.052367882155899</v>
      </c>
      <c r="J78" s="6">
        <v>1.0709190738534338</v>
      </c>
      <c r="K78" s="6">
        <v>1.0897972868514416</v>
      </c>
    </row>
    <row r="79" spans="1:11" x14ac:dyDescent="0.25">
      <c r="A79" t="str">
        <f t="shared" si="2"/>
        <v>1997All unintentional injury hospitalisations, all age groupsMMaori</v>
      </c>
      <c r="B79" s="5">
        <v>1997</v>
      </c>
      <c r="C79" s="5" t="s">
        <v>131</v>
      </c>
      <c r="D79" s="5" t="s">
        <v>75</v>
      </c>
      <c r="E79" s="5" t="s">
        <v>9</v>
      </c>
      <c r="F79" s="6">
        <v>1904.2399878887727</v>
      </c>
      <c r="G79" s="6">
        <v>1934.1829998629573</v>
      </c>
      <c r="H79" s="6">
        <v>1964.4789056942668</v>
      </c>
      <c r="I79" s="6">
        <v>1.0864787253201675</v>
      </c>
      <c r="J79" s="6">
        <v>1.105342985118088</v>
      </c>
      <c r="K79" s="6">
        <v>1.1245347803655579</v>
      </c>
    </row>
    <row r="80" spans="1:11" x14ac:dyDescent="0.25">
      <c r="A80" t="str">
        <f t="shared" si="2"/>
        <v>1998All unintentional injury hospitalisations, all age groupsMMaori</v>
      </c>
      <c r="B80" s="5">
        <v>1998</v>
      </c>
      <c r="C80" s="5" t="s">
        <v>131</v>
      </c>
      <c r="D80" s="5" t="s">
        <v>75</v>
      </c>
      <c r="E80" s="5" t="s">
        <v>9</v>
      </c>
      <c r="F80" s="6">
        <v>1963.0178248007592</v>
      </c>
      <c r="G80" s="6">
        <v>1993.1547997483954</v>
      </c>
      <c r="H80" s="6">
        <v>2023.6385941718963</v>
      </c>
      <c r="I80" s="6">
        <v>1.1235015484273365</v>
      </c>
      <c r="J80" s="6">
        <v>1.1426233566662778</v>
      </c>
      <c r="K80" s="6">
        <v>1.162070614879755</v>
      </c>
    </row>
    <row r="81" spans="1:11" x14ac:dyDescent="0.25">
      <c r="A81" t="str">
        <f t="shared" si="2"/>
        <v>1999All unintentional injury hospitalisations, all age groupsMMaori</v>
      </c>
      <c r="B81" s="5">
        <v>1999</v>
      </c>
      <c r="C81" s="5" t="s">
        <v>131</v>
      </c>
      <c r="D81" s="5" t="s">
        <v>75</v>
      </c>
      <c r="E81" s="5" t="s">
        <v>9</v>
      </c>
      <c r="F81" s="6">
        <v>2019.3152606234635</v>
      </c>
      <c r="G81" s="6">
        <v>2049.6160418132454</v>
      </c>
      <c r="H81" s="6">
        <v>2080.2576876132721</v>
      </c>
      <c r="I81" s="6">
        <v>1.1520107168062124</v>
      </c>
      <c r="J81" s="6">
        <v>1.1712394891821336</v>
      </c>
      <c r="K81" s="6">
        <v>1.1907892183700801</v>
      </c>
    </row>
    <row r="82" spans="1:11" x14ac:dyDescent="0.25">
      <c r="A82" t="str">
        <f t="shared" si="2"/>
        <v>2000All unintentional injury hospitalisations, all age groupsMMaori</v>
      </c>
      <c r="B82" s="5">
        <v>2000</v>
      </c>
      <c r="C82" s="5" t="s">
        <v>131</v>
      </c>
      <c r="D82" s="5" t="s">
        <v>75</v>
      </c>
      <c r="E82" s="5" t="s">
        <v>9</v>
      </c>
      <c r="F82" s="6">
        <v>2085.0595102241741</v>
      </c>
      <c r="G82" s="6">
        <v>2115.6042310221874</v>
      </c>
      <c r="H82" s="6">
        <v>2146.4844449105362</v>
      </c>
      <c r="I82" s="6">
        <v>1.181818177370223</v>
      </c>
      <c r="J82" s="6">
        <v>1.2011379849799642</v>
      </c>
      <c r="K82" s="6">
        <v>1.2207736237160365</v>
      </c>
    </row>
    <row r="83" spans="1:11" x14ac:dyDescent="0.25">
      <c r="A83" t="str">
        <f t="shared" si="2"/>
        <v>2001All unintentional injury hospitalisations, all age groupsMMaori</v>
      </c>
      <c r="B83" s="5">
        <v>2001</v>
      </c>
      <c r="C83" s="5" t="s">
        <v>131</v>
      </c>
      <c r="D83" s="5" t="s">
        <v>75</v>
      </c>
      <c r="E83" s="5" t="s">
        <v>9</v>
      </c>
      <c r="F83" s="6">
        <v>2093.3944702040517</v>
      </c>
      <c r="G83" s="6">
        <v>2123.7871030498632</v>
      </c>
      <c r="H83" s="6">
        <v>2154.5105882031698</v>
      </c>
      <c r="I83" s="6">
        <v>1.1966515913396374</v>
      </c>
      <c r="J83" s="6">
        <v>1.2160661593155146</v>
      </c>
      <c r="K83" s="6">
        <v>1.2357957107439004</v>
      </c>
    </row>
    <row r="84" spans="1:11" x14ac:dyDescent="0.25">
      <c r="A84" t="str">
        <f t="shared" si="2"/>
        <v>2002All unintentional injury hospitalisations, all age groupsMMaori</v>
      </c>
      <c r="B84" s="5">
        <v>2002</v>
      </c>
      <c r="C84" s="5" t="s">
        <v>131</v>
      </c>
      <c r="D84" s="5" t="s">
        <v>75</v>
      </c>
      <c r="E84" s="5" t="s">
        <v>9</v>
      </c>
      <c r="F84" s="6">
        <v>2066.8454487926401</v>
      </c>
      <c r="G84" s="6">
        <v>2096.8942513962011</v>
      </c>
      <c r="H84" s="6">
        <v>2127.2706148800871</v>
      </c>
      <c r="I84" s="6">
        <v>1.1984242580717617</v>
      </c>
      <c r="J84" s="6">
        <v>1.2178892600440065</v>
      </c>
      <c r="K84" s="6">
        <v>1.2376704157483105</v>
      </c>
    </row>
    <row r="85" spans="1:11" x14ac:dyDescent="0.25">
      <c r="A85" t="str">
        <f t="shared" si="2"/>
        <v>2003All unintentional injury hospitalisations, all age groupsMMaori</v>
      </c>
      <c r="B85" s="5">
        <v>2003</v>
      </c>
      <c r="C85" s="5" t="s">
        <v>131</v>
      </c>
      <c r="D85" s="5" t="s">
        <v>75</v>
      </c>
      <c r="E85" s="5" t="s">
        <v>9</v>
      </c>
      <c r="F85" s="6">
        <v>2075.724929409982</v>
      </c>
      <c r="G85" s="6">
        <v>2105.6778741763019</v>
      </c>
      <c r="H85" s="6">
        <v>2135.9549126220918</v>
      </c>
      <c r="I85" s="6">
        <v>1.2071794387461761</v>
      </c>
      <c r="J85" s="6">
        <v>1.2266588583616151</v>
      </c>
      <c r="K85" s="6">
        <v>1.246452603897771</v>
      </c>
    </row>
    <row r="86" spans="1:11" x14ac:dyDescent="0.25">
      <c r="A86" t="str">
        <f t="shared" si="2"/>
        <v>2004All unintentional injury hospitalisations, all age groupsMMaori</v>
      </c>
      <c r="B86" s="5">
        <v>2004</v>
      </c>
      <c r="C86" s="5" t="s">
        <v>131</v>
      </c>
      <c r="D86" s="5" t="s">
        <v>75</v>
      </c>
      <c r="E86" s="5" t="s">
        <v>9</v>
      </c>
      <c r="F86" s="6">
        <v>2125.6970335938554</v>
      </c>
      <c r="G86" s="6">
        <v>2155.843019029096</v>
      </c>
      <c r="H86" s="6">
        <v>2186.3095979724085</v>
      </c>
      <c r="I86" s="6">
        <v>1.2305759522150415</v>
      </c>
      <c r="J86" s="6">
        <v>1.2501400022546092</v>
      </c>
      <c r="K86" s="6">
        <v>1.2700150871825653</v>
      </c>
    </row>
    <row r="87" spans="1:11" x14ac:dyDescent="0.25">
      <c r="A87" t="str">
        <f t="shared" si="2"/>
        <v>2005All unintentional injury hospitalisations, all age groupsMMaori</v>
      </c>
      <c r="B87" s="5">
        <v>2005</v>
      </c>
      <c r="C87" s="5" t="s">
        <v>131</v>
      </c>
      <c r="D87" s="5" t="s">
        <v>75</v>
      </c>
      <c r="E87" s="5" t="s">
        <v>9</v>
      </c>
      <c r="F87" s="6">
        <v>2145.8477577398444</v>
      </c>
      <c r="G87" s="6">
        <v>2175.9499389311814</v>
      </c>
      <c r="H87" s="6">
        <v>2206.3687969503721</v>
      </c>
      <c r="I87" s="6">
        <v>1.2339196244102506</v>
      </c>
      <c r="J87" s="6">
        <v>1.2533605686809244</v>
      </c>
      <c r="K87" s="6">
        <v>1.2731078135457847</v>
      </c>
    </row>
    <row r="88" spans="1:11" x14ac:dyDescent="0.25">
      <c r="A88" t="str">
        <f t="shared" si="2"/>
        <v>2006All unintentional injury hospitalisations, all age groupsMMaori</v>
      </c>
      <c r="B88" s="5">
        <v>2006</v>
      </c>
      <c r="C88" s="5" t="s">
        <v>131</v>
      </c>
      <c r="D88" s="5" t="s">
        <v>75</v>
      </c>
      <c r="E88" s="5" t="s">
        <v>9</v>
      </c>
      <c r="F88" s="6">
        <v>2129.3011250251625</v>
      </c>
      <c r="G88" s="6">
        <v>2159.0672542934262</v>
      </c>
      <c r="H88" s="6">
        <v>2189.1454405710128</v>
      </c>
      <c r="I88" s="6">
        <v>1.235798820271268</v>
      </c>
      <c r="J88" s="6">
        <v>1.2552441048151386</v>
      </c>
      <c r="K88" s="6">
        <v>1.2749953607556392</v>
      </c>
    </row>
    <row r="89" spans="1:11" x14ac:dyDescent="0.25">
      <c r="A89" t="str">
        <f t="shared" si="2"/>
        <v>2007All unintentional injury hospitalisations, all age groupsMMaori</v>
      </c>
      <c r="B89" s="5">
        <v>2007</v>
      </c>
      <c r="C89" s="5" t="s">
        <v>131</v>
      </c>
      <c r="D89" s="5" t="s">
        <v>75</v>
      </c>
      <c r="E89" s="5" t="s">
        <v>9</v>
      </c>
      <c r="F89" s="6">
        <v>2065.9997023340275</v>
      </c>
      <c r="G89" s="6">
        <v>2095.1029902210689</v>
      </c>
      <c r="H89" s="6">
        <v>2124.5137211431274</v>
      </c>
      <c r="I89" s="6">
        <v>1.2161728169997654</v>
      </c>
      <c r="J89" s="6">
        <v>1.2354749260939901</v>
      </c>
      <c r="K89" s="6">
        <v>1.255083382617032</v>
      </c>
    </row>
    <row r="90" spans="1:11" x14ac:dyDescent="0.25">
      <c r="A90" t="str">
        <f t="shared" si="2"/>
        <v>2008All unintentional injury hospitalisations, all age groupsMMaori</v>
      </c>
      <c r="B90" s="5">
        <v>2008</v>
      </c>
      <c r="C90" s="5" t="s">
        <v>131</v>
      </c>
      <c r="D90" s="5" t="s">
        <v>75</v>
      </c>
      <c r="E90" s="5" t="s">
        <v>9</v>
      </c>
      <c r="F90" s="6">
        <v>2045.2296459972499</v>
      </c>
      <c r="G90" s="6">
        <v>2073.9516657205113</v>
      </c>
      <c r="H90" s="6">
        <v>2102.9761711984802</v>
      </c>
      <c r="I90" s="6">
        <v>1.2259708746467599</v>
      </c>
      <c r="J90" s="6">
        <v>1.2454330712077559</v>
      </c>
      <c r="K90" s="6">
        <v>1.2652042286933642</v>
      </c>
    </row>
    <row r="91" spans="1:11" x14ac:dyDescent="0.25">
      <c r="A91" t="str">
        <f t="shared" si="2"/>
        <v>2009All unintentional injury hospitalisations, all age groupsMMaori</v>
      </c>
      <c r="B91" s="5">
        <v>2009</v>
      </c>
      <c r="C91" s="5" t="s">
        <v>131</v>
      </c>
      <c r="D91" s="5" t="s">
        <v>75</v>
      </c>
      <c r="E91" s="5" t="s">
        <v>9</v>
      </c>
      <c r="F91" s="6">
        <v>2022.9732787853352</v>
      </c>
      <c r="G91" s="6">
        <v>2051.3101371757393</v>
      </c>
      <c r="H91" s="6">
        <v>2079.9446658499578</v>
      </c>
      <c r="I91" s="6">
        <v>1.2392329385800656</v>
      </c>
      <c r="J91" s="6">
        <v>1.2589308233927006</v>
      </c>
      <c r="K91" s="6">
        <v>1.2789418104914452</v>
      </c>
    </row>
    <row r="92" spans="1:11" x14ac:dyDescent="0.25">
      <c r="A92" t="str">
        <f t="shared" si="2"/>
        <v>2010All unintentional injury hospitalisations, all age groupsMMaori</v>
      </c>
      <c r="B92" s="5">
        <v>2010</v>
      </c>
      <c r="C92" s="5" t="s">
        <v>131</v>
      </c>
      <c r="D92" s="5" t="s">
        <v>75</v>
      </c>
      <c r="E92" s="5" t="s">
        <v>9</v>
      </c>
      <c r="F92" s="6">
        <v>1993.674338395502</v>
      </c>
      <c r="G92" s="6">
        <v>2021.5761222347785</v>
      </c>
      <c r="H92" s="6">
        <v>2049.7707483225145</v>
      </c>
      <c r="I92" s="6">
        <v>1.2411652487709284</v>
      </c>
      <c r="J92" s="6">
        <v>1.260940858129572</v>
      </c>
      <c r="K92" s="6">
        <v>1.2810315542390678</v>
      </c>
    </row>
    <row r="93" spans="1:11" x14ac:dyDescent="0.25">
      <c r="A93" t="str">
        <f t="shared" si="2"/>
        <v>2011All unintentional injury hospitalisations, all age groupsMMaori</v>
      </c>
      <c r="B93" s="5">
        <v>2011</v>
      </c>
      <c r="C93" s="5" t="s">
        <v>131</v>
      </c>
      <c r="D93" s="5" t="s">
        <v>75</v>
      </c>
      <c r="E93" s="5" t="s">
        <v>9</v>
      </c>
      <c r="F93" s="6">
        <v>1973.3498407350103</v>
      </c>
      <c r="G93" s="6">
        <v>2000.9206177013857</v>
      </c>
      <c r="H93" s="6">
        <v>2028.7802772376126</v>
      </c>
      <c r="I93" s="6">
        <v>1.2490504095658328</v>
      </c>
      <c r="J93" s="6">
        <v>1.268998362523384</v>
      </c>
      <c r="K93" s="6">
        <v>1.289264894158104</v>
      </c>
    </row>
    <row r="94" spans="1:11" x14ac:dyDescent="0.25">
      <c r="A94" t="str">
        <f t="shared" si="2"/>
        <v>2012All unintentional injury hospitalisations, all age groupsMMaori</v>
      </c>
      <c r="B94" s="5">
        <v>2012</v>
      </c>
      <c r="C94" s="5" t="s">
        <v>131</v>
      </c>
      <c r="D94" s="5" t="s">
        <v>75</v>
      </c>
      <c r="E94" s="5" t="s">
        <v>9</v>
      </c>
      <c r="F94" s="6">
        <v>1926.8845968061598</v>
      </c>
      <c r="G94" s="6">
        <v>1953.9288520238258</v>
      </c>
      <c r="H94" s="6">
        <v>1981.2577581551</v>
      </c>
      <c r="I94" s="6">
        <v>1.2285509228766196</v>
      </c>
      <c r="J94" s="6">
        <v>1.2482966425169459</v>
      </c>
      <c r="K94" s="6">
        <v>1.2683597225831644</v>
      </c>
    </row>
    <row r="95" spans="1:11" x14ac:dyDescent="0.25">
      <c r="A95" t="str">
        <f t="shared" si="2"/>
        <v>2013All unintentional injury hospitalisations, all age groupsMMaori</v>
      </c>
      <c r="B95" s="5">
        <v>2013</v>
      </c>
      <c r="C95" s="5" t="s">
        <v>131</v>
      </c>
      <c r="D95" s="5" t="s">
        <v>75</v>
      </c>
      <c r="E95" s="5" t="s">
        <v>9</v>
      </c>
      <c r="F95" s="6">
        <v>1943.5147363570863</v>
      </c>
      <c r="G95" s="6">
        <v>1970.4647972240373</v>
      </c>
      <c r="H95" s="6">
        <v>1997.6951265335704</v>
      </c>
      <c r="I95" s="6">
        <v>1.2442395120166525</v>
      </c>
      <c r="J95" s="6">
        <v>1.2640822645116014</v>
      </c>
      <c r="K95" s="6">
        <v>1.284241463175293</v>
      </c>
    </row>
    <row r="96" spans="1:11" x14ac:dyDescent="0.25">
      <c r="A96" t="str">
        <f t="shared" si="2"/>
        <v>2014All unintentional injury hospitalisations, all age groupsMMaori</v>
      </c>
      <c r="B96" s="5">
        <v>2014</v>
      </c>
      <c r="C96" s="5" t="s">
        <v>131</v>
      </c>
      <c r="D96" s="5" t="s">
        <v>75</v>
      </c>
      <c r="E96" s="5" t="s">
        <v>9</v>
      </c>
      <c r="F96" s="6">
        <v>1953.1821685296932</v>
      </c>
      <c r="G96" s="6">
        <v>1979.9712926823424</v>
      </c>
      <c r="H96" s="6">
        <v>2007.0359910586033</v>
      </c>
      <c r="I96" s="6">
        <v>1.2515833784819603</v>
      </c>
      <c r="J96" s="6">
        <v>1.2713906399137034</v>
      </c>
      <c r="K96" s="6">
        <v>1.291511366362776</v>
      </c>
    </row>
    <row r="97" spans="1:11" x14ac:dyDescent="0.25">
      <c r="A97" t="str">
        <f t="shared" ref="A97:A129" si="3">B97&amp;C97&amp;D97&amp;E97</f>
        <v>1996All unintentional injury hospitalisations, all age groupsMnonMaori</v>
      </c>
      <c r="B97" s="5">
        <v>1996</v>
      </c>
      <c r="C97" s="5" t="s">
        <v>131</v>
      </c>
      <c r="D97" s="5" t="s">
        <v>75</v>
      </c>
      <c r="E97" s="5" t="s">
        <v>74</v>
      </c>
      <c r="F97" s="6">
        <v>1756.8419543810487</v>
      </c>
      <c r="G97" s="6">
        <v>1768.9638972201699</v>
      </c>
      <c r="H97" s="6">
        <v>1781.1487125098613</v>
      </c>
      <c r="I97" s="6"/>
      <c r="J97" s="6"/>
      <c r="K97" s="6"/>
    </row>
    <row r="98" spans="1:11" x14ac:dyDescent="0.25">
      <c r="A98" t="str">
        <f t="shared" si="3"/>
        <v>1997All unintentional injury hospitalisations, all age groupsMnonMaori</v>
      </c>
      <c r="B98" s="5">
        <v>1997</v>
      </c>
      <c r="C98" s="5" t="s">
        <v>131</v>
      </c>
      <c r="D98" s="5" t="s">
        <v>75</v>
      </c>
      <c r="E98" s="5" t="s">
        <v>74</v>
      </c>
      <c r="F98" s="6">
        <v>1737.8974232228798</v>
      </c>
      <c r="G98" s="6">
        <v>1749.8487129371169</v>
      </c>
      <c r="H98" s="6">
        <v>1761.8617839954074</v>
      </c>
      <c r="I98" s="6"/>
      <c r="J98" s="6"/>
      <c r="K98" s="6"/>
    </row>
    <row r="99" spans="1:11" x14ac:dyDescent="0.25">
      <c r="A99" t="str">
        <f t="shared" si="3"/>
        <v>1998All unintentional injury hospitalisations, all age groupsMnonMaori</v>
      </c>
      <c r="B99" s="5">
        <v>1998</v>
      </c>
      <c r="C99" s="5" t="s">
        <v>131</v>
      </c>
      <c r="D99" s="5" t="s">
        <v>75</v>
      </c>
      <c r="E99" s="5" t="s">
        <v>74</v>
      </c>
      <c r="F99" s="6">
        <v>1732.5186821162199</v>
      </c>
      <c r="G99" s="6">
        <v>1744.3672826395141</v>
      </c>
      <c r="H99" s="6">
        <v>1756.276796671593</v>
      </c>
      <c r="I99" s="6"/>
      <c r="J99" s="6"/>
      <c r="K99" s="6"/>
    </row>
    <row r="100" spans="1:11" x14ac:dyDescent="0.25">
      <c r="A100" t="str">
        <f t="shared" si="3"/>
        <v>1999All unintentional injury hospitalisations, all age groupsMnonMaori</v>
      </c>
      <c r="B100" s="5">
        <v>1999</v>
      </c>
      <c r="C100" s="5" t="s">
        <v>131</v>
      </c>
      <c r="D100" s="5" t="s">
        <v>75</v>
      </c>
      <c r="E100" s="5" t="s">
        <v>74</v>
      </c>
      <c r="F100" s="6">
        <v>1738.1907022417008</v>
      </c>
      <c r="G100" s="6">
        <v>1749.9546939323866</v>
      </c>
      <c r="H100" s="6">
        <v>1761.7785377644159</v>
      </c>
      <c r="I100" s="6"/>
      <c r="J100" s="6"/>
      <c r="K100" s="6"/>
    </row>
    <row r="101" spans="1:11" x14ac:dyDescent="0.25">
      <c r="A101" t="str">
        <f t="shared" si="3"/>
        <v>2000All unintentional injury hospitalisations, all age groupsMnonMaori</v>
      </c>
      <c r="B101" s="5">
        <v>2000</v>
      </c>
      <c r="C101" s="5" t="s">
        <v>131</v>
      </c>
      <c r="D101" s="5" t="s">
        <v>75</v>
      </c>
      <c r="E101" s="5" t="s">
        <v>74</v>
      </c>
      <c r="F101" s="6">
        <v>1749.6544827588955</v>
      </c>
      <c r="G101" s="6">
        <v>1761.3332168972054</v>
      </c>
      <c r="H101" s="6">
        <v>1773.0705541113459</v>
      </c>
      <c r="I101" s="6"/>
      <c r="J101" s="6"/>
      <c r="K101" s="6"/>
    </row>
    <row r="102" spans="1:11" x14ac:dyDescent="0.25">
      <c r="A102" t="str">
        <f t="shared" si="3"/>
        <v>2001All unintentional injury hospitalisations, all age groupsMnonMaori</v>
      </c>
      <c r="B102" s="5">
        <v>2001</v>
      </c>
      <c r="C102" s="5" t="s">
        <v>131</v>
      </c>
      <c r="D102" s="5" t="s">
        <v>75</v>
      </c>
      <c r="E102" s="5" t="s">
        <v>74</v>
      </c>
      <c r="F102" s="6">
        <v>1734.9876762440051</v>
      </c>
      <c r="G102" s="6">
        <v>1746.4404274231886</v>
      </c>
      <c r="H102" s="6">
        <v>1757.9500135019382</v>
      </c>
      <c r="I102" s="6"/>
      <c r="J102" s="6"/>
      <c r="K102" s="6"/>
    </row>
    <row r="103" spans="1:11" x14ac:dyDescent="0.25">
      <c r="A103" t="str">
        <f t="shared" si="3"/>
        <v>2002All unintentional injury hospitalisations, all age groupsMnonMaori</v>
      </c>
      <c r="B103" s="5">
        <v>2002</v>
      </c>
      <c r="C103" s="5" t="s">
        <v>131</v>
      </c>
      <c r="D103" s="5" t="s">
        <v>75</v>
      </c>
      <c r="E103" s="5" t="s">
        <v>74</v>
      </c>
      <c r="F103" s="6">
        <v>1710.5540408375523</v>
      </c>
      <c r="G103" s="6">
        <v>1721.7445954983073</v>
      </c>
      <c r="H103" s="6">
        <v>1732.9901886858747</v>
      </c>
      <c r="I103" s="6"/>
      <c r="J103" s="6"/>
      <c r="K103" s="6"/>
    </row>
    <row r="104" spans="1:11" x14ac:dyDescent="0.25">
      <c r="A104" t="str">
        <f t="shared" si="3"/>
        <v>2003All unintentional injury hospitalisations, all age groupsMnonMaori</v>
      </c>
      <c r="B104" s="5">
        <v>2003</v>
      </c>
      <c r="C104" s="5" t="s">
        <v>131</v>
      </c>
      <c r="D104" s="5" t="s">
        <v>75</v>
      </c>
      <c r="E104" s="5" t="s">
        <v>74</v>
      </c>
      <c r="F104" s="6">
        <v>1705.5641140790906</v>
      </c>
      <c r="G104" s="6">
        <v>1716.5961504478491</v>
      </c>
      <c r="H104" s="6">
        <v>1727.6818349198263</v>
      </c>
      <c r="I104" s="6"/>
      <c r="J104" s="6"/>
      <c r="K104" s="6"/>
    </row>
    <row r="105" spans="1:11" x14ac:dyDescent="0.25">
      <c r="A105" t="str">
        <f t="shared" si="3"/>
        <v>2004All unintentional injury hospitalisations, all age groupsMnonMaori</v>
      </c>
      <c r="B105" s="5">
        <v>2004</v>
      </c>
      <c r="C105" s="5" t="s">
        <v>131</v>
      </c>
      <c r="D105" s="5" t="s">
        <v>75</v>
      </c>
      <c r="E105" s="5" t="s">
        <v>74</v>
      </c>
      <c r="F105" s="6">
        <v>1713.5468017412534</v>
      </c>
      <c r="G105" s="6">
        <v>1724.4812702105883</v>
      </c>
      <c r="H105" s="6">
        <v>1735.4681980451394</v>
      </c>
      <c r="I105" s="6"/>
      <c r="J105" s="6"/>
      <c r="K105" s="6"/>
    </row>
    <row r="106" spans="1:11" x14ac:dyDescent="0.25">
      <c r="A106" t="str">
        <f t="shared" si="3"/>
        <v>2005All unintentional injury hospitalisations, all age groupsMnonMaori</v>
      </c>
      <c r="B106" s="5">
        <v>2005</v>
      </c>
      <c r="C106" s="5" t="s">
        <v>131</v>
      </c>
      <c r="D106" s="5" t="s">
        <v>75</v>
      </c>
      <c r="E106" s="5" t="s">
        <v>74</v>
      </c>
      <c r="F106" s="6">
        <v>1725.1976120346228</v>
      </c>
      <c r="G106" s="6">
        <v>1736.0925445590001</v>
      </c>
      <c r="H106" s="6">
        <v>1747.0392071980186</v>
      </c>
      <c r="I106" s="6"/>
      <c r="J106" s="6"/>
      <c r="K106" s="6"/>
    </row>
    <row r="107" spans="1:11" x14ac:dyDescent="0.25">
      <c r="A107" t="str">
        <f t="shared" si="3"/>
        <v>2006All unintentional injury hospitalisations, all age groupsMnonMaori</v>
      </c>
      <c r="B107" s="5">
        <v>2006</v>
      </c>
      <c r="C107" s="5" t="s">
        <v>131</v>
      </c>
      <c r="D107" s="5" t="s">
        <v>75</v>
      </c>
      <c r="E107" s="5" t="s">
        <v>74</v>
      </c>
      <c r="F107" s="6">
        <v>1709.3006432442482</v>
      </c>
      <c r="G107" s="6">
        <v>1720.037756808581</v>
      </c>
      <c r="H107" s="6">
        <v>1730.8255804998209</v>
      </c>
      <c r="I107" s="6"/>
      <c r="J107" s="6"/>
      <c r="K107" s="6"/>
    </row>
    <row r="108" spans="1:11" x14ac:dyDescent="0.25">
      <c r="A108" t="str">
        <f t="shared" si="3"/>
        <v>2007All unintentional injury hospitalisations, all age groupsMnonMaori</v>
      </c>
      <c r="B108" s="5">
        <v>2007</v>
      </c>
      <c r="C108" s="5" t="s">
        <v>131</v>
      </c>
      <c r="D108" s="5" t="s">
        <v>75</v>
      </c>
      <c r="E108" s="5" t="s">
        <v>74</v>
      </c>
      <c r="F108" s="6">
        <v>1685.2228785752811</v>
      </c>
      <c r="G108" s="6">
        <v>1695.7875436977358</v>
      </c>
      <c r="H108" s="6">
        <v>1706.4020047681938</v>
      </c>
      <c r="I108" s="6"/>
      <c r="J108" s="6"/>
      <c r="K108" s="6"/>
    </row>
    <row r="109" spans="1:11" x14ac:dyDescent="0.25">
      <c r="A109" t="str">
        <f t="shared" si="3"/>
        <v>2008All unintentional injury hospitalisations, all age groupsMnonMaori</v>
      </c>
      <c r="B109" s="5">
        <v>2008</v>
      </c>
      <c r="C109" s="5" t="s">
        <v>131</v>
      </c>
      <c r="D109" s="5" t="s">
        <v>75</v>
      </c>
      <c r="E109" s="5" t="s">
        <v>74</v>
      </c>
      <c r="F109" s="6">
        <v>1654.924685837638</v>
      </c>
      <c r="G109" s="6">
        <v>1665.2453782275923</v>
      </c>
      <c r="H109" s="6">
        <v>1675.6144637838686</v>
      </c>
      <c r="I109" s="6"/>
      <c r="J109" s="6"/>
      <c r="K109" s="6"/>
    </row>
    <row r="110" spans="1:11" x14ac:dyDescent="0.25">
      <c r="A110" t="str">
        <f t="shared" si="3"/>
        <v>2009All unintentional injury hospitalisations, all age groupsMnonMaori</v>
      </c>
      <c r="B110" s="5">
        <v>2009</v>
      </c>
      <c r="C110" s="5" t="s">
        <v>131</v>
      </c>
      <c r="D110" s="5" t="s">
        <v>75</v>
      </c>
      <c r="E110" s="5" t="s">
        <v>74</v>
      </c>
      <c r="F110" s="6">
        <v>1619.359167285583</v>
      </c>
      <c r="G110" s="6">
        <v>1629.4065559914175</v>
      </c>
      <c r="H110" s="6">
        <v>1639.5008165835022</v>
      </c>
      <c r="I110" s="6"/>
      <c r="J110" s="6"/>
      <c r="K110" s="6"/>
    </row>
    <row r="111" spans="1:11" x14ac:dyDescent="0.25">
      <c r="A111" t="str">
        <f t="shared" si="3"/>
        <v>2010All unintentional injury hospitalisations, all age groupsMnonMaori</v>
      </c>
      <c r="B111" s="5">
        <v>2010</v>
      </c>
      <c r="C111" s="5" t="s">
        <v>131</v>
      </c>
      <c r="D111" s="5" t="s">
        <v>75</v>
      </c>
      <c r="E111" s="5" t="s">
        <v>74</v>
      </c>
      <c r="F111" s="6">
        <v>1593.4020049616163</v>
      </c>
      <c r="G111" s="6">
        <v>1603.2283427103011</v>
      </c>
      <c r="H111" s="6">
        <v>1613.1002434966738</v>
      </c>
      <c r="I111" s="6"/>
      <c r="J111" s="6"/>
      <c r="K111" s="6"/>
    </row>
    <row r="112" spans="1:11" x14ac:dyDescent="0.25">
      <c r="A112" t="str">
        <f t="shared" si="3"/>
        <v>2011All unintentional injury hospitalisations, all age groupsMnonMaori</v>
      </c>
      <c r="B112" s="5">
        <v>2011</v>
      </c>
      <c r="C112" s="5" t="s">
        <v>131</v>
      </c>
      <c r="D112" s="5" t="s">
        <v>75</v>
      </c>
      <c r="E112" s="5" t="s">
        <v>74</v>
      </c>
      <c r="F112" s="6">
        <v>1567.1557342058377</v>
      </c>
      <c r="G112" s="6">
        <v>1576.7716309125767</v>
      </c>
      <c r="H112" s="6">
        <v>1586.4318911971084</v>
      </c>
      <c r="I112" s="6"/>
      <c r="J112" s="6"/>
      <c r="K112" s="6"/>
    </row>
    <row r="113" spans="1:11" x14ac:dyDescent="0.25">
      <c r="A113" t="str">
        <f t="shared" si="3"/>
        <v>2012All unintentional injury hospitalisations, all age groupsMnonMaori</v>
      </c>
      <c r="B113" s="5">
        <v>2012</v>
      </c>
      <c r="C113" s="5" t="s">
        <v>131</v>
      </c>
      <c r="D113" s="5" t="s">
        <v>75</v>
      </c>
      <c r="E113" s="5" t="s">
        <v>74</v>
      </c>
      <c r="F113" s="6">
        <v>1555.7981696372162</v>
      </c>
      <c r="G113" s="6">
        <v>1565.2760613728085</v>
      </c>
      <c r="H113" s="6">
        <v>1574.7973677005277</v>
      </c>
      <c r="I113" s="6"/>
      <c r="J113" s="6"/>
      <c r="K113" s="6"/>
    </row>
    <row r="114" spans="1:11" x14ac:dyDescent="0.25">
      <c r="A114" t="str">
        <f t="shared" si="3"/>
        <v>2013All unintentional injury hospitalisations, all age groupsMnonMaori</v>
      </c>
      <c r="B114" s="5">
        <v>2013</v>
      </c>
      <c r="C114" s="5" t="s">
        <v>131</v>
      </c>
      <c r="D114" s="5" t="s">
        <v>75</v>
      </c>
      <c r="E114" s="5" t="s">
        <v>74</v>
      </c>
      <c r="F114" s="6">
        <v>1549.4701889648857</v>
      </c>
      <c r="G114" s="6">
        <v>1558.8105715456406</v>
      </c>
      <c r="H114" s="6">
        <v>1568.1932912005536</v>
      </c>
      <c r="I114" s="6"/>
      <c r="J114" s="6"/>
      <c r="K114" s="6"/>
    </row>
    <row r="115" spans="1:11" x14ac:dyDescent="0.25">
      <c r="A115" t="str">
        <f t="shared" si="3"/>
        <v>2014All unintentional injury hospitalisations, all age groupsMnonMaori</v>
      </c>
      <c r="B115" s="5">
        <v>2014</v>
      </c>
      <c r="C115" s="5" t="s">
        <v>131</v>
      </c>
      <c r="D115" s="5" t="s">
        <v>75</v>
      </c>
      <c r="E115" s="5" t="s">
        <v>74</v>
      </c>
      <c r="F115" s="6">
        <v>1547.9832894316683</v>
      </c>
      <c r="G115" s="6">
        <v>1557.3272529493645</v>
      </c>
      <c r="H115" s="6">
        <v>1566.5810493669278</v>
      </c>
      <c r="I115" s="6"/>
      <c r="J115" s="6"/>
      <c r="K115" s="6"/>
    </row>
    <row r="116" spans="1:11" x14ac:dyDescent="0.25">
      <c r="A116" t="str">
        <f t="shared" si="3"/>
        <v>1996All unintentional injury hospitalisations, 0-14 yearsTMaori</v>
      </c>
      <c r="B116" s="5">
        <v>1996</v>
      </c>
      <c r="C116" s="5" t="s">
        <v>132</v>
      </c>
      <c r="D116" s="5" t="s">
        <v>76</v>
      </c>
      <c r="E116" s="5" t="s">
        <v>9</v>
      </c>
      <c r="F116" s="6">
        <v>1615.4444177049174</v>
      </c>
      <c r="G116" s="6">
        <v>1647.474579990178</v>
      </c>
      <c r="H116" s="6">
        <v>1679.9800890761892</v>
      </c>
      <c r="I116" s="6">
        <v>0.95498638410915215</v>
      </c>
      <c r="J116" s="6">
        <v>0.97633329738788932</v>
      </c>
      <c r="K116" s="6">
        <v>0.99815738051335168</v>
      </c>
    </row>
    <row r="117" spans="1:11" x14ac:dyDescent="0.25">
      <c r="A117" t="str">
        <f t="shared" si="3"/>
        <v>1997All unintentional injury hospitalisations, 0-14 yearsTMaori</v>
      </c>
      <c r="B117" s="5">
        <v>1997</v>
      </c>
      <c r="C117" s="5" t="s">
        <v>132</v>
      </c>
      <c r="D117" s="5" t="s">
        <v>76</v>
      </c>
      <c r="E117" s="5" t="s">
        <v>9</v>
      </c>
      <c r="F117" s="6">
        <v>1639.4837067155242</v>
      </c>
      <c r="G117" s="6">
        <v>1671.4893185508547</v>
      </c>
      <c r="H117" s="6">
        <v>1703.9626369185064</v>
      </c>
      <c r="I117" s="6">
        <v>0.98615505857486863</v>
      </c>
      <c r="J117" s="6">
        <v>1.0079662204602746</v>
      </c>
      <c r="K117" s="6">
        <v>1.0302597880065905</v>
      </c>
    </row>
    <row r="118" spans="1:11" x14ac:dyDescent="0.25">
      <c r="A118" t="str">
        <f t="shared" si="3"/>
        <v>1998All unintentional injury hospitalisations, 0-14 yearsTMaori</v>
      </c>
      <c r="B118" s="5">
        <v>1998</v>
      </c>
      <c r="C118" s="5" t="s">
        <v>132</v>
      </c>
      <c r="D118" s="5" t="s">
        <v>76</v>
      </c>
      <c r="E118" s="5" t="s">
        <v>9</v>
      </c>
      <c r="F118" s="6">
        <v>1665.3230585868223</v>
      </c>
      <c r="G118" s="6">
        <v>1697.3194381796247</v>
      </c>
      <c r="H118" s="6">
        <v>1729.7760487166097</v>
      </c>
      <c r="I118" s="6">
        <v>1.0103874735050653</v>
      </c>
      <c r="J118" s="6">
        <v>1.0324850926197084</v>
      </c>
      <c r="K118" s="6">
        <v>1.0550659963982458</v>
      </c>
    </row>
    <row r="119" spans="1:11" x14ac:dyDescent="0.25">
      <c r="A119" t="str">
        <f t="shared" si="3"/>
        <v>1999All unintentional injury hospitalisations, 0-14 yearsTMaori</v>
      </c>
      <c r="B119" s="5">
        <v>1999</v>
      </c>
      <c r="C119" s="5" t="s">
        <v>132</v>
      </c>
      <c r="D119" s="5" t="s">
        <v>76</v>
      </c>
      <c r="E119" s="5" t="s">
        <v>9</v>
      </c>
      <c r="F119" s="6">
        <v>1677.8727760544596</v>
      </c>
      <c r="G119" s="6">
        <v>1709.761753814026</v>
      </c>
      <c r="H119" s="6">
        <v>1742.1044899686312</v>
      </c>
      <c r="I119" s="6">
        <v>1.036990494550255</v>
      </c>
      <c r="J119" s="6">
        <v>1.0595500849770854</v>
      </c>
      <c r="K119" s="6">
        <v>1.0826004562962199</v>
      </c>
    </row>
    <row r="120" spans="1:11" x14ac:dyDescent="0.25">
      <c r="A120" t="str">
        <f t="shared" si="3"/>
        <v>2000All unintentional injury hospitalisations, 0-14 yearsTMaori</v>
      </c>
      <c r="B120" s="5">
        <v>2000</v>
      </c>
      <c r="C120" s="5" t="s">
        <v>132</v>
      </c>
      <c r="D120" s="5" t="s">
        <v>76</v>
      </c>
      <c r="E120" s="5" t="s">
        <v>9</v>
      </c>
      <c r="F120" s="6">
        <v>1687.9211681104289</v>
      </c>
      <c r="G120" s="6">
        <v>1719.7309583117997</v>
      </c>
      <c r="H120" s="6">
        <v>1751.9895920516758</v>
      </c>
      <c r="I120" s="6">
        <v>1.0471507351446376</v>
      </c>
      <c r="J120" s="6">
        <v>1.0698053566759973</v>
      </c>
      <c r="K120" s="6">
        <v>1.0929501004595827</v>
      </c>
    </row>
    <row r="121" spans="1:11" x14ac:dyDescent="0.25">
      <c r="A121" t="str">
        <f t="shared" si="3"/>
        <v>2001All unintentional injury hospitalisations, 0-14 yearsTMaori</v>
      </c>
      <c r="B121" s="5">
        <v>2001</v>
      </c>
      <c r="C121" s="5" t="s">
        <v>132</v>
      </c>
      <c r="D121" s="5" t="s">
        <v>76</v>
      </c>
      <c r="E121" s="5" t="s">
        <v>9</v>
      </c>
      <c r="F121" s="6">
        <v>1678.3583983484525</v>
      </c>
      <c r="G121" s="6">
        <v>1709.979326567614</v>
      </c>
      <c r="H121" s="6">
        <v>1742.0463122305734</v>
      </c>
      <c r="I121" s="6">
        <v>1.0644590985047286</v>
      </c>
      <c r="J121" s="6">
        <v>1.0875490793593123</v>
      </c>
      <c r="K121" s="6">
        <v>1.1111399223105365</v>
      </c>
    </row>
    <row r="122" spans="1:11" x14ac:dyDescent="0.25">
      <c r="A122" t="str">
        <f t="shared" si="3"/>
        <v>2002All unintentional injury hospitalisations, 0-14 yearsTMaori</v>
      </c>
      <c r="B122" s="5">
        <v>2002</v>
      </c>
      <c r="C122" s="5" t="s">
        <v>132</v>
      </c>
      <c r="D122" s="5" t="s">
        <v>76</v>
      </c>
      <c r="E122" s="5" t="s">
        <v>9</v>
      </c>
      <c r="F122" s="6">
        <v>1623.6014697634464</v>
      </c>
      <c r="G122" s="6">
        <v>1654.6874752904637</v>
      </c>
      <c r="H122" s="6">
        <v>1686.2190679784137</v>
      </c>
      <c r="I122" s="6">
        <v>1.0734166578841891</v>
      </c>
      <c r="J122" s="6">
        <v>1.0970978664716504</v>
      </c>
      <c r="K122" s="6">
        <v>1.1213015186377948</v>
      </c>
    </row>
    <row r="123" spans="1:11" x14ac:dyDescent="0.25">
      <c r="A123" t="str">
        <f t="shared" si="3"/>
        <v>2003All unintentional injury hospitalisations, 0-14 yearsTMaori</v>
      </c>
      <c r="B123" s="5">
        <v>2003</v>
      </c>
      <c r="C123" s="5" t="s">
        <v>132</v>
      </c>
      <c r="D123" s="5" t="s">
        <v>76</v>
      </c>
      <c r="E123" s="5" t="s">
        <v>9</v>
      </c>
      <c r="F123" s="6">
        <v>1610.8921632243139</v>
      </c>
      <c r="G123" s="6">
        <v>1641.8941787276931</v>
      </c>
      <c r="H123" s="6">
        <v>1673.3428587215576</v>
      </c>
      <c r="I123" s="6">
        <v>1.1066603638517001</v>
      </c>
      <c r="J123" s="6">
        <v>1.1312880807262884</v>
      </c>
      <c r="K123" s="6">
        <v>1.1564638649739087</v>
      </c>
    </row>
    <row r="124" spans="1:11" x14ac:dyDescent="0.25">
      <c r="A124" t="str">
        <f t="shared" si="3"/>
        <v>2004All unintentional injury hospitalisations, 0-14 yearsTMaori</v>
      </c>
      <c r="B124" s="5">
        <v>2004</v>
      </c>
      <c r="C124" s="5" t="s">
        <v>132</v>
      </c>
      <c r="D124" s="5" t="s">
        <v>76</v>
      </c>
      <c r="E124" s="5" t="s">
        <v>9</v>
      </c>
      <c r="F124" s="6">
        <v>1603.7897497949994</v>
      </c>
      <c r="G124" s="6">
        <v>1634.7938730294022</v>
      </c>
      <c r="H124" s="6">
        <v>1666.2466869634611</v>
      </c>
      <c r="I124" s="6">
        <v>1.1372288326430806</v>
      </c>
      <c r="J124" s="6">
        <v>1.1627299808369642</v>
      </c>
      <c r="K124" s="6">
        <v>1.1888029651824998</v>
      </c>
    </row>
    <row r="125" spans="1:11" x14ac:dyDescent="0.25">
      <c r="A125" t="str">
        <f t="shared" si="3"/>
        <v>2005All unintentional injury hospitalisations, 0-14 yearsTMaori</v>
      </c>
      <c r="B125" s="5">
        <v>2005</v>
      </c>
      <c r="C125" s="5" t="s">
        <v>132</v>
      </c>
      <c r="D125" s="5" t="s">
        <v>76</v>
      </c>
      <c r="E125" s="5" t="s">
        <v>9</v>
      </c>
      <c r="F125" s="6">
        <v>1606.7560564218131</v>
      </c>
      <c r="G125" s="6">
        <v>1637.7818435911538</v>
      </c>
      <c r="H125" s="6">
        <v>1669.2561225100599</v>
      </c>
      <c r="I125" s="6">
        <v>1.1448478620497713</v>
      </c>
      <c r="J125" s="6">
        <v>1.1705154066226426</v>
      </c>
      <c r="K125" s="6">
        <v>1.1967584187892786</v>
      </c>
    </row>
    <row r="126" spans="1:11" x14ac:dyDescent="0.25">
      <c r="A126" t="str">
        <f t="shared" si="3"/>
        <v>2006All unintentional injury hospitalisations, 0-14 yearsTMaori</v>
      </c>
      <c r="B126" s="5">
        <v>2006</v>
      </c>
      <c r="C126" s="5" t="s">
        <v>132</v>
      </c>
      <c r="D126" s="5" t="s">
        <v>76</v>
      </c>
      <c r="E126" s="5" t="s">
        <v>9</v>
      </c>
      <c r="F126" s="6">
        <v>1556.6621466783388</v>
      </c>
      <c r="G126" s="6">
        <v>1587.0479650305483</v>
      </c>
      <c r="H126" s="6">
        <v>1617.8777763153532</v>
      </c>
      <c r="I126" s="6">
        <v>1.1295451578086977</v>
      </c>
      <c r="J126" s="6">
        <v>1.1551398614834323</v>
      </c>
      <c r="K126" s="6">
        <v>1.1813145232516249</v>
      </c>
    </row>
    <row r="127" spans="1:11" x14ac:dyDescent="0.25">
      <c r="A127" t="str">
        <f t="shared" si="3"/>
        <v>2007All unintentional injury hospitalisations, 0-14 yearsTMaori</v>
      </c>
      <c r="B127" s="5">
        <v>2007</v>
      </c>
      <c r="C127" s="5" t="s">
        <v>132</v>
      </c>
      <c r="D127" s="5" t="s">
        <v>76</v>
      </c>
      <c r="E127" s="5" t="s">
        <v>9</v>
      </c>
      <c r="F127" s="6">
        <v>1502.3146382959601</v>
      </c>
      <c r="G127" s="6">
        <v>1531.8731016805921</v>
      </c>
      <c r="H127" s="6">
        <v>1561.8668854511629</v>
      </c>
      <c r="I127" s="6">
        <v>1.1081692502792004</v>
      </c>
      <c r="J127" s="6">
        <v>1.133488780957715</v>
      </c>
      <c r="K127" s="6">
        <v>1.1593868140929786</v>
      </c>
    </row>
    <row r="128" spans="1:11" x14ac:dyDescent="0.25">
      <c r="A128" t="str">
        <f t="shared" si="3"/>
        <v>2008All unintentional injury hospitalisations, 0-14 yearsTMaori</v>
      </c>
      <c r="B128" s="5">
        <v>2008</v>
      </c>
      <c r="C128" s="5" t="s">
        <v>132</v>
      </c>
      <c r="D128" s="5" t="s">
        <v>76</v>
      </c>
      <c r="E128" s="5" t="s">
        <v>9</v>
      </c>
      <c r="F128" s="6">
        <v>1459.2434100005839</v>
      </c>
      <c r="G128" s="6">
        <v>1488.0893745989185</v>
      </c>
      <c r="H128" s="6">
        <v>1517.3621498923515</v>
      </c>
      <c r="I128" s="6">
        <v>1.110793987785907</v>
      </c>
      <c r="J128" s="6">
        <v>1.1363770182039552</v>
      </c>
      <c r="K128" s="6">
        <v>1.1625492590899817</v>
      </c>
    </row>
    <row r="129" spans="1:11" x14ac:dyDescent="0.25">
      <c r="A129" t="str">
        <f t="shared" si="3"/>
        <v>2009All unintentional injury hospitalisations, 0-14 yearsTMaori</v>
      </c>
      <c r="B129" s="5">
        <v>2009</v>
      </c>
      <c r="C129" s="5" t="s">
        <v>132</v>
      </c>
      <c r="D129" s="5" t="s">
        <v>76</v>
      </c>
      <c r="E129" s="5" t="s">
        <v>9</v>
      </c>
      <c r="F129" s="6">
        <v>1446.7134006134263</v>
      </c>
      <c r="G129" s="6">
        <v>1475.1934527655728</v>
      </c>
      <c r="H129" s="6">
        <v>1504.0931708426992</v>
      </c>
      <c r="I129" s="6">
        <v>1.135735334837352</v>
      </c>
      <c r="J129" s="6">
        <v>1.1619257856336811</v>
      </c>
      <c r="K129" s="6">
        <v>1.1887201973105732</v>
      </c>
    </row>
    <row r="130" spans="1:11" x14ac:dyDescent="0.25">
      <c r="A130" t="str">
        <f t="shared" ref="A130:A159" si="4">B130&amp;C130&amp;D130&amp;E130</f>
        <v>2010All unintentional injury hospitalisations, 0-14 yearsTMaori</v>
      </c>
      <c r="B130" s="5">
        <v>2010</v>
      </c>
      <c r="C130" s="5" t="s">
        <v>132</v>
      </c>
      <c r="D130" s="5" t="s">
        <v>76</v>
      </c>
      <c r="E130" s="5" t="s">
        <v>9</v>
      </c>
      <c r="F130" s="6">
        <v>1411.1148162249722</v>
      </c>
      <c r="G130" s="6">
        <v>1439.0767294818636</v>
      </c>
      <c r="H130" s="6">
        <v>1467.4533651038769</v>
      </c>
      <c r="I130" s="6">
        <v>1.1338122515555964</v>
      </c>
      <c r="J130" s="6">
        <v>1.1601645718517717</v>
      </c>
      <c r="K130" s="6">
        <v>1.1871293787250143</v>
      </c>
    </row>
    <row r="131" spans="1:11" x14ac:dyDescent="0.25">
      <c r="A131" t="str">
        <f t="shared" si="4"/>
        <v>2011All unintentional injury hospitalisations, 0-14 yearsTMaori</v>
      </c>
      <c r="B131" s="5">
        <v>2011</v>
      </c>
      <c r="C131" s="5" t="s">
        <v>132</v>
      </c>
      <c r="D131" s="5" t="s">
        <v>76</v>
      </c>
      <c r="E131" s="5" t="s">
        <v>9</v>
      </c>
      <c r="F131" s="6">
        <v>1388.6306074097542</v>
      </c>
      <c r="G131" s="6">
        <v>1416.3020821883981</v>
      </c>
      <c r="H131" s="6">
        <v>1444.3862696927104</v>
      </c>
      <c r="I131" s="6">
        <v>1.1328572732968025</v>
      </c>
      <c r="J131" s="6">
        <v>1.1593445424058093</v>
      </c>
      <c r="K131" s="6">
        <v>1.1864511087920551</v>
      </c>
    </row>
    <row r="132" spans="1:11" x14ac:dyDescent="0.25">
      <c r="A132" t="str">
        <f t="shared" si="4"/>
        <v>2012All unintentional injury hospitalisations, 0-14 yearsTMaori</v>
      </c>
      <c r="B132" s="5">
        <v>2012</v>
      </c>
      <c r="C132" s="5" t="s">
        <v>132</v>
      </c>
      <c r="D132" s="5" t="s">
        <v>76</v>
      </c>
      <c r="E132" s="5" t="s">
        <v>9</v>
      </c>
      <c r="F132" s="6">
        <v>1353.3542729899445</v>
      </c>
      <c r="G132" s="6">
        <v>1380.6400015857002</v>
      </c>
      <c r="H132" s="6">
        <v>1408.3374444295926</v>
      </c>
      <c r="I132" s="6">
        <v>1.0979924624380457</v>
      </c>
      <c r="J132" s="6">
        <v>1.1238523285388395</v>
      </c>
      <c r="K132" s="6">
        <v>1.1503212449725164</v>
      </c>
    </row>
    <row r="133" spans="1:11" x14ac:dyDescent="0.25">
      <c r="A133" t="str">
        <f t="shared" si="4"/>
        <v>2013All unintentional injury hospitalisations, 0-14 yearsTMaori</v>
      </c>
      <c r="B133" s="5">
        <v>2013</v>
      </c>
      <c r="C133" s="5" t="s">
        <v>132</v>
      </c>
      <c r="D133" s="5" t="s">
        <v>76</v>
      </c>
      <c r="E133" s="5" t="s">
        <v>9</v>
      </c>
      <c r="F133" s="6">
        <v>1362.8072802709733</v>
      </c>
      <c r="G133" s="6">
        <v>1390.1598519300487</v>
      </c>
      <c r="H133" s="6">
        <v>1417.9233000136103</v>
      </c>
      <c r="I133" s="6">
        <v>1.0939886786679045</v>
      </c>
      <c r="J133" s="6">
        <v>1.1196244433957805</v>
      </c>
      <c r="K133" s="6">
        <v>1.1458609386851311</v>
      </c>
    </row>
    <row r="134" spans="1:11" x14ac:dyDescent="0.25">
      <c r="A134" t="str">
        <f t="shared" si="4"/>
        <v>2014All unintentional injury hospitalisations, 0-14 yearsTMaori</v>
      </c>
      <c r="B134" s="5">
        <v>2014</v>
      </c>
      <c r="C134" s="5" t="s">
        <v>132</v>
      </c>
      <c r="D134" s="5" t="s">
        <v>76</v>
      </c>
      <c r="E134" s="5" t="s">
        <v>9</v>
      </c>
      <c r="F134" s="6">
        <v>1384.0564955665386</v>
      </c>
      <c r="G134" s="6">
        <v>1411.565473053952</v>
      </c>
      <c r="H134" s="6">
        <v>1439.4836852600677</v>
      </c>
      <c r="I134" s="6">
        <v>1.0929163055403464</v>
      </c>
      <c r="J134" s="6">
        <v>1.118275881558048</v>
      </c>
      <c r="K134" s="6">
        <v>1.1442238906447209</v>
      </c>
    </row>
    <row r="135" spans="1:11" x14ac:dyDescent="0.25">
      <c r="A135" t="str">
        <f t="shared" si="4"/>
        <v>1996All unintentional injury hospitalisations, 0-14 yearsTnonMaori</v>
      </c>
      <c r="B135" s="5">
        <v>1996</v>
      </c>
      <c r="C135" s="5" t="s">
        <v>132</v>
      </c>
      <c r="D135" s="5" t="s">
        <v>76</v>
      </c>
      <c r="E135" s="5" t="s">
        <v>74</v>
      </c>
      <c r="F135" s="6">
        <v>1669.4599925392513</v>
      </c>
      <c r="G135" s="6">
        <v>1687.4100109029157</v>
      </c>
      <c r="H135" s="6">
        <v>1705.5049216994241</v>
      </c>
      <c r="I135" s="6"/>
      <c r="J135" s="6"/>
      <c r="K135" s="6"/>
    </row>
    <row r="136" spans="1:11" x14ac:dyDescent="0.25">
      <c r="A136" t="str">
        <f t="shared" si="4"/>
        <v>1997All unintentional injury hospitalisations, 0-14 yearsTnonMaori</v>
      </c>
      <c r="B136" s="5">
        <v>1997</v>
      </c>
      <c r="C136" s="5" t="s">
        <v>132</v>
      </c>
      <c r="D136" s="5" t="s">
        <v>76</v>
      </c>
      <c r="E136" s="5" t="s">
        <v>74</v>
      </c>
      <c r="F136" s="6">
        <v>1640.5045912614339</v>
      </c>
      <c r="G136" s="6">
        <v>1658.2791016425044</v>
      </c>
      <c r="H136" s="6">
        <v>1676.198188559606</v>
      </c>
      <c r="I136" s="6"/>
      <c r="J136" s="6"/>
      <c r="K136" s="6"/>
    </row>
    <row r="137" spans="1:11" x14ac:dyDescent="0.25">
      <c r="A137" t="str">
        <f t="shared" si="4"/>
        <v>1998All unintentional injury hospitalisations, 0-14 yearsTnonMaori</v>
      </c>
      <c r="B137" s="5">
        <v>1998</v>
      </c>
      <c r="C137" s="5" t="s">
        <v>132</v>
      </c>
      <c r="D137" s="5" t="s">
        <v>76</v>
      </c>
      <c r="E137" s="5" t="s">
        <v>74</v>
      </c>
      <c r="F137" s="6">
        <v>1626.1999329613118</v>
      </c>
      <c r="G137" s="6">
        <v>1643.9166534337483</v>
      </c>
      <c r="H137" s="6">
        <v>1661.7782724664517</v>
      </c>
      <c r="I137" s="6"/>
      <c r="J137" s="6"/>
      <c r="K137" s="6"/>
    </row>
    <row r="138" spans="1:11" x14ac:dyDescent="0.25">
      <c r="A138" t="str">
        <f t="shared" si="4"/>
        <v>1999All unintentional injury hospitalisations, 0-14 yearsTnonMaori</v>
      </c>
      <c r="B138" s="5">
        <v>1999</v>
      </c>
      <c r="C138" s="5" t="s">
        <v>132</v>
      </c>
      <c r="D138" s="5" t="s">
        <v>76</v>
      </c>
      <c r="E138" s="5" t="s">
        <v>74</v>
      </c>
      <c r="F138" s="6">
        <v>1596.0701049399854</v>
      </c>
      <c r="G138" s="6">
        <v>1613.6677048645631</v>
      </c>
      <c r="H138" s="6">
        <v>1631.4109537340405</v>
      </c>
      <c r="I138" s="6"/>
      <c r="J138" s="6"/>
      <c r="K138" s="6"/>
    </row>
    <row r="139" spans="1:11" x14ac:dyDescent="0.25">
      <c r="A139" t="str">
        <f t="shared" si="4"/>
        <v>2000All unintentional injury hospitalisations, 0-14 yearsTnonMaori</v>
      </c>
      <c r="B139" s="5">
        <v>2000</v>
      </c>
      <c r="C139" s="5" t="s">
        <v>132</v>
      </c>
      <c r="D139" s="5" t="s">
        <v>76</v>
      </c>
      <c r="E139" s="5" t="s">
        <v>74</v>
      </c>
      <c r="F139" s="6">
        <v>1589.9390009214376</v>
      </c>
      <c r="G139" s="6">
        <v>1607.5176176488706</v>
      </c>
      <c r="H139" s="6">
        <v>1625.2421282123519</v>
      </c>
      <c r="I139" s="6"/>
      <c r="J139" s="6"/>
      <c r="K139" s="6"/>
    </row>
    <row r="140" spans="1:11" x14ac:dyDescent="0.25">
      <c r="A140" t="str">
        <f t="shared" si="4"/>
        <v>2001All unintentional injury hospitalisations, 0-14 yearsTnonMaori</v>
      </c>
      <c r="B140" s="5">
        <v>2001</v>
      </c>
      <c r="C140" s="5" t="s">
        <v>132</v>
      </c>
      <c r="D140" s="5" t="s">
        <v>76</v>
      </c>
      <c r="E140" s="5" t="s">
        <v>74</v>
      </c>
      <c r="F140" s="6">
        <v>1554.9623415764775</v>
      </c>
      <c r="G140" s="6">
        <v>1572.3238233763045</v>
      </c>
      <c r="H140" s="6">
        <v>1589.8308128747703</v>
      </c>
      <c r="I140" s="6"/>
      <c r="J140" s="6"/>
      <c r="K140" s="6"/>
    </row>
    <row r="141" spans="1:11" x14ac:dyDescent="0.25">
      <c r="A141" t="str">
        <f t="shared" si="4"/>
        <v>2002All unintentional injury hospitalisations, 0-14 yearsTnonMaori</v>
      </c>
      <c r="B141" s="5">
        <v>2002</v>
      </c>
      <c r="C141" s="5" t="s">
        <v>132</v>
      </c>
      <c r="D141" s="5" t="s">
        <v>76</v>
      </c>
      <c r="E141" s="5" t="s">
        <v>74</v>
      </c>
      <c r="F141" s="6">
        <v>1491.2936814877371</v>
      </c>
      <c r="G141" s="6">
        <v>1508.2405370197862</v>
      </c>
      <c r="H141" s="6">
        <v>1525.3319427428248</v>
      </c>
      <c r="I141" s="6"/>
      <c r="J141" s="6"/>
      <c r="K141" s="6"/>
    </row>
    <row r="142" spans="1:11" x14ac:dyDescent="0.25">
      <c r="A142" t="str">
        <f t="shared" si="4"/>
        <v>2003All unintentional injury hospitalisations, 0-14 yearsTnonMaori</v>
      </c>
      <c r="B142" s="5">
        <v>2003</v>
      </c>
      <c r="C142" s="5" t="s">
        <v>132</v>
      </c>
      <c r="D142" s="5" t="s">
        <v>76</v>
      </c>
      <c r="E142" s="5" t="s">
        <v>74</v>
      </c>
      <c r="F142" s="6">
        <v>1434.7536887479405</v>
      </c>
      <c r="G142" s="6">
        <v>1451.3493129650892</v>
      </c>
      <c r="H142" s="6">
        <v>1468.0890106881832</v>
      </c>
      <c r="I142" s="6"/>
      <c r="J142" s="6"/>
      <c r="K142" s="6"/>
    </row>
    <row r="143" spans="1:11" x14ac:dyDescent="0.25">
      <c r="A143" t="str">
        <f t="shared" si="4"/>
        <v>2004All unintentional injury hospitalisations, 0-14 yearsTnonMaori</v>
      </c>
      <c r="B143" s="5">
        <v>2004</v>
      </c>
      <c r="C143" s="5" t="s">
        <v>132</v>
      </c>
      <c r="D143" s="5" t="s">
        <v>76</v>
      </c>
      <c r="E143" s="5" t="s">
        <v>74</v>
      </c>
      <c r="F143" s="6">
        <v>1389.6651837408901</v>
      </c>
      <c r="G143" s="6">
        <v>1405.9961469752709</v>
      </c>
      <c r="H143" s="6">
        <v>1422.4711428882827</v>
      </c>
      <c r="I143" s="6"/>
      <c r="J143" s="6"/>
      <c r="K143" s="6"/>
    </row>
    <row r="144" spans="1:11" x14ac:dyDescent="0.25">
      <c r="A144" t="str">
        <f t="shared" si="4"/>
        <v>2005All unintentional injury hospitalisations, 0-14 yearsTnonMaori</v>
      </c>
      <c r="B144" s="5">
        <v>2005</v>
      </c>
      <c r="C144" s="5" t="s">
        <v>132</v>
      </c>
      <c r="D144" s="5" t="s">
        <v>76</v>
      </c>
      <c r="E144" s="5" t="s">
        <v>74</v>
      </c>
      <c r="F144" s="6">
        <v>1382.8974577160986</v>
      </c>
      <c r="G144" s="6">
        <v>1399.197169319405</v>
      </c>
      <c r="H144" s="6">
        <v>1415.6410633844039</v>
      </c>
      <c r="I144" s="6"/>
      <c r="J144" s="6"/>
      <c r="K144" s="6"/>
    </row>
    <row r="145" spans="1:11" x14ac:dyDescent="0.25">
      <c r="A145" t="str">
        <f t="shared" si="4"/>
        <v>2006All unintentional injury hospitalisations, 0-14 yearsTnonMaori</v>
      </c>
      <c r="B145" s="5">
        <v>2006</v>
      </c>
      <c r="C145" s="5" t="s">
        <v>132</v>
      </c>
      <c r="D145" s="5" t="s">
        <v>76</v>
      </c>
      <c r="E145" s="5" t="s">
        <v>74</v>
      </c>
      <c r="F145" s="6">
        <v>1357.7474778249232</v>
      </c>
      <c r="G145" s="6">
        <v>1373.9011334891163</v>
      </c>
      <c r="H145" s="6">
        <v>1390.1990170359518</v>
      </c>
      <c r="I145" s="6"/>
      <c r="J145" s="6"/>
      <c r="K145" s="6"/>
    </row>
    <row r="146" spans="1:11" x14ac:dyDescent="0.25">
      <c r="A146" t="str">
        <f t="shared" si="4"/>
        <v>2007All unintentional injury hospitalisations, 0-14 yearsTnonMaori</v>
      </c>
      <c r="B146" s="5">
        <v>2007</v>
      </c>
      <c r="C146" s="5" t="s">
        <v>132</v>
      </c>
      <c r="D146" s="5" t="s">
        <v>76</v>
      </c>
      <c r="E146" s="5" t="s">
        <v>74</v>
      </c>
      <c r="F146" s="6">
        <v>1335.4597671314234</v>
      </c>
      <c r="G146" s="6">
        <v>1351.4673699604432</v>
      </c>
      <c r="H146" s="6">
        <v>1367.6189638436388</v>
      </c>
      <c r="I146" s="6"/>
      <c r="J146" s="6"/>
      <c r="K146" s="6"/>
    </row>
    <row r="147" spans="1:11" x14ac:dyDescent="0.25">
      <c r="A147" t="str">
        <f t="shared" si="4"/>
        <v>2008All unintentional injury hospitalisations, 0-14 yearsTnonMaori</v>
      </c>
      <c r="B147" s="5">
        <v>2008</v>
      </c>
      <c r="C147" s="5" t="s">
        <v>132</v>
      </c>
      <c r="D147" s="5" t="s">
        <v>76</v>
      </c>
      <c r="E147" s="5" t="s">
        <v>74</v>
      </c>
      <c r="F147" s="6">
        <v>1293.7745392321037</v>
      </c>
      <c r="G147" s="6">
        <v>1309.503228911515</v>
      </c>
      <c r="H147" s="6">
        <v>1325.3754065923513</v>
      </c>
      <c r="I147" s="6"/>
      <c r="J147" s="6"/>
      <c r="K147" s="6"/>
    </row>
    <row r="148" spans="1:11" x14ac:dyDescent="0.25">
      <c r="A148" t="str">
        <f t="shared" si="4"/>
        <v>2009All unintentional injury hospitalisations, 0-14 yearsTnonMaori</v>
      </c>
      <c r="B148" s="5">
        <v>2009</v>
      </c>
      <c r="C148" s="5" t="s">
        <v>132</v>
      </c>
      <c r="D148" s="5" t="s">
        <v>76</v>
      </c>
      <c r="E148" s="5" t="s">
        <v>74</v>
      </c>
      <c r="F148" s="6">
        <v>1254.1572870223495</v>
      </c>
      <c r="G148" s="6">
        <v>1269.6107367658121</v>
      </c>
      <c r="H148" s="6">
        <v>1285.2070641387111</v>
      </c>
      <c r="I148" s="6"/>
      <c r="J148" s="6"/>
      <c r="K148" s="6"/>
    </row>
    <row r="149" spans="1:11" x14ac:dyDescent="0.25">
      <c r="A149" t="str">
        <f t="shared" si="4"/>
        <v>2010All unintentional injury hospitalisations, 0-14 yearsTnonMaori</v>
      </c>
      <c r="B149" s="5">
        <v>2010</v>
      </c>
      <c r="C149" s="5" t="s">
        <v>132</v>
      </c>
      <c r="D149" s="5" t="s">
        <v>76</v>
      </c>
      <c r="E149" s="5" t="s">
        <v>74</v>
      </c>
      <c r="F149" s="6">
        <v>1225.1474005878906</v>
      </c>
      <c r="G149" s="6">
        <v>1240.4074080498012</v>
      </c>
      <c r="H149" s="6">
        <v>1255.8100311626124</v>
      </c>
      <c r="I149" s="6"/>
      <c r="J149" s="6"/>
      <c r="K149" s="6"/>
    </row>
    <row r="150" spans="1:11" x14ac:dyDescent="0.25">
      <c r="A150" t="str">
        <f t="shared" si="4"/>
        <v>2011All unintentional injury hospitalisations, 0-14 yearsTnonMaori</v>
      </c>
      <c r="B150" s="5">
        <v>2011</v>
      </c>
      <c r="C150" s="5" t="s">
        <v>132</v>
      </c>
      <c r="D150" s="5" t="s">
        <v>76</v>
      </c>
      <c r="E150" s="5" t="s">
        <v>74</v>
      </c>
      <c r="F150" s="6">
        <v>1206.4888860965712</v>
      </c>
      <c r="G150" s="6">
        <v>1221.6403583091565</v>
      </c>
      <c r="H150" s="6">
        <v>1236.9345941475187</v>
      </c>
      <c r="I150" s="6"/>
      <c r="J150" s="6"/>
      <c r="K150" s="6"/>
    </row>
    <row r="151" spans="1:11" x14ac:dyDescent="0.25">
      <c r="A151" t="str">
        <f t="shared" si="4"/>
        <v>2012All unintentional injury hospitalisations, 0-14 yearsTnonMaori</v>
      </c>
      <c r="B151" s="5">
        <v>2012</v>
      </c>
      <c r="C151" s="5" t="s">
        <v>132</v>
      </c>
      <c r="D151" s="5" t="s">
        <v>76</v>
      </c>
      <c r="E151" s="5" t="s">
        <v>74</v>
      </c>
      <c r="F151" s="6">
        <v>1213.2874597687282</v>
      </c>
      <c r="G151" s="6">
        <v>1228.4888027777808</v>
      </c>
      <c r="H151" s="6">
        <v>1243.833046915227</v>
      </c>
      <c r="I151" s="6"/>
      <c r="J151" s="6"/>
      <c r="K151" s="6"/>
    </row>
    <row r="152" spans="1:11" x14ac:dyDescent="0.25">
      <c r="A152" t="str">
        <f t="shared" si="4"/>
        <v>2013All unintentional injury hospitalisations, 0-14 yearsTnonMaori</v>
      </c>
      <c r="B152" s="5">
        <v>2013</v>
      </c>
      <c r="C152" s="5" t="s">
        <v>132</v>
      </c>
      <c r="D152" s="5" t="s">
        <v>76</v>
      </c>
      <c r="E152" s="5" t="s">
        <v>74</v>
      </c>
      <c r="F152" s="6">
        <v>1226.3500048973763</v>
      </c>
      <c r="G152" s="6">
        <v>1241.6304950557744</v>
      </c>
      <c r="H152" s="6">
        <v>1257.05384352996</v>
      </c>
      <c r="I152" s="6"/>
      <c r="J152" s="6"/>
      <c r="K152" s="6"/>
    </row>
    <row r="153" spans="1:11" x14ac:dyDescent="0.25">
      <c r="A153" t="str">
        <f t="shared" si="4"/>
        <v>2014All unintentional injury hospitalisations, 0-14 yearsTnonMaori</v>
      </c>
      <c r="B153" s="5">
        <v>2014</v>
      </c>
      <c r="C153" s="5" t="s">
        <v>132</v>
      </c>
      <c r="D153" s="5" t="s">
        <v>76</v>
      </c>
      <c r="E153" s="5" t="s">
        <v>74</v>
      </c>
      <c r="F153" s="6">
        <v>1246.8868916817617</v>
      </c>
      <c r="G153" s="6">
        <v>1262.2694420336381</v>
      </c>
      <c r="H153" s="6">
        <v>1277.7943867569952</v>
      </c>
      <c r="I153" s="6"/>
      <c r="J153" s="6"/>
      <c r="K153" s="6"/>
    </row>
    <row r="154" spans="1:11" x14ac:dyDescent="0.25">
      <c r="A154" t="str">
        <f t="shared" si="4"/>
        <v>1996All unintentional injury hospitalisations, 0-14 yearsFMaori</v>
      </c>
      <c r="B154" s="5">
        <v>1996</v>
      </c>
      <c r="C154" s="5" t="s">
        <v>132</v>
      </c>
      <c r="D154" s="5" t="s">
        <v>73</v>
      </c>
      <c r="E154" s="5" t="s">
        <v>9</v>
      </c>
      <c r="F154" s="6">
        <v>1294.6924934422304</v>
      </c>
      <c r="G154" s="6">
        <v>1335.6918671527401</v>
      </c>
      <c r="H154" s="6">
        <v>1377.6592389616142</v>
      </c>
      <c r="I154" s="6">
        <v>0.95162812815836029</v>
      </c>
      <c r="J154" s="6">
        <v>0.98565622804228692</v>
      </c>
      <c r="K154" s="6">
        <v>1.0209010969008248</v>
      </c>
    </row>
    <row r="155" spans="1:11" x14ac:dyDescent="0.25">
      <c r="A155" t="str">
        <f t="shared" si="4"/>
        <v>1997All unintentional injury hospitalisations, 0-14 yearsFMaori</v>
      </c>
      <c r="B155" s="5">
        <v>1997</v>
      </c>
      <c r="C155" s="5" t="s">
        <v>132</v>
      </c>
      <c r="D155" s="5" t="s">
        <v>73</v>
      </c>
      <c r="E155" s="5" t="s">
        <v>9</v>
      </c>
      <c r="F155" s="6">
        <v>1295.650214637715</v>
      </c>
      <c r="G155" s="6">
        <v>1336.3593845739806</v>
      </c>
      <c r="H155" s="6">
        <v>1378.0222698940197</v>
      </c>
      <c r="I155" s="6">
        <v>0.96900614055728929</v>
      </c>
      <c r="J155" s="6">
        <v>1.0035022618725831</v>
      </c>
      <c r="K155" s="6">
        <v>1.0392264274034844</v>
      </c>
    </row>
    <row r="156" spans="1:11" x14ac:dyDescent="0.25">
      <c r="A156" t="str">
        <f t="shared" si="4"/>
        <v>1998All unintentional injury hospitalisations, 0-14 yearsFMaori</v>
      </c>
      <c r="B156" s="5">
        <v>1998</v>
      </c>
      <c r="C156" s="5" t="s">
        <v>132</v>
      </c>
      <c r="D156" s="5" t="s">
        <v>73</v>
      </c>
      <c r="E156" s="5" t="s">
        <v>9</v>
      </c>
      <c r="F156" s="6">
        <v>1321.9308692574341</v>
      </c>
      <c r="G156" s="6">
        <v>1362.7941053292097</v>
      </c>
      <c r="H156" s="6">
        <v>1404.5993427033595</v>
      </c>
      <c r="I156" s="6">
        <v>0.99499723807745732</v>
      </c>
      <c r="J156" s="6">
        <v>1.0300147032715241</v>
      </c>
      <c r="K156" s="6">
        <v>1.0662645566790365</v>
      </c>
    </row>
    <row r="157" spans="1:11" x14ac:dyDescent="0.25">
      <c r="A157" t="str">
        <f t="shared" si="4"/>
        <v>1999All unintentional injury hospitalisations, 0-14 yearsFMaori</v>
      </c>
      <c r="B157" s="5">
        <v>1999</v>
      </c>
      <c r="C157" s="5" t="s">
        <v>132</v>
      </c>
      <c r="D157" s="5" t="s">
        <v>73</v>
      </c>
      <c r="E157" s="5" t="s">
        <v>9</v>
      </c>
      <c r="F157" s="6">
        <v>1325.3189797365994</v>
      </c>
      <c r="G157" s="6">
        <v>1366.0109020860602</v>
      </c>
      <c r="H157" s="6">
        <v>1407.6346197567618</v>
      </c>
      <c r="I157" s="6">
        <v>1.0188051984600914</v>
      </c>
      <c r="J157" s="6">
        <v>1.0546104968732222</v>
      </c>
      <c r="K157" s="6">
        <v>1.09167415105092</v>
      </c>
    </row>
    <row r="158" spans="1:11" x14ac:dyDescent="0.25">
      <c r="A158" t="str">
        <f t="shared" si="4"/>
        <v>2000All unintentional injury hospitalisations, 0-14 yearsFMaori</v>
      </c>
      <c r="B158" s="5">
        <v>2000</v>
      </c>
      <c r="C158" s="5" t="s">
        <v>132</v>
      </c>
      <c r="D158" s="5" t="s">
        <v>73</v>
      </c>
      <c r="E158" s="5" t="s">
        <v>9</v>
      </c>
      <c r="F158" s="6">
        <v>1345.7696037681155</v>
      </c>
      <c r="G158" s="6">
        <v>1386.5977883510236</v>
      </c>
      <c r="H158" s="6">
        <v>1428.3498755955168</v>
      </c>
      <c r="I158" s="6">
        <v>1.0372829493472702</v>
      </c>
      <c r="J158" s="6">
        <v>1.0734435103367184</v>
      </c>
      <c r="K158" s="6">
        <v>1.1108646590683005</v>
      </c>
    </row>
    <row r="159" spans="1:11" x14ac:dyDescent="0.25">
      <c r="A159" t="str">
        <f t="shared" si="4"/>
        <v>2001All unintentional injury hospitalisations, 0-14 yearsFMaori</v>
      </c>
      <c r="B159" s="5">
        <v>2001</v>
      </c>
      <c r="C159" s="5" t="s">
        <v>132</v>
      </c>
      <c r="D159" s="5" t="s">
        <v>73</v>
      </c>
      <c r="E159" s="5" t="s">
        <v>9</v>
      </c>
      <c r="F159" s="6">
        <v>1353.0022578400049</v>
      </c>
      <c r="G159" s="6">
        <v>1393.8446800400898</v>
      </c>
      <c r="H159" s="6">
        <v>1435.6067530393186</v>
      </c>
      <c r="I159" s="6">
        <v>1.0599014785198697</v>
      </c>
      <c r="J159" s="6">
        <v>1.0967941725483117</v>
      </c>
      <c r="K159" s="6">
        <v>1.134971015056834</v>
      </c>
    </row>
    <row r="160" spans="1:11" x14ac:dyDescent="0.25">
      <c r="A160" t="str">
        <f t="shared" ref="A160:A191" si="5">B160&amp;C160&amp;D160&amp;E160</f>
        <v>2002All unintentional injury hospitalisations, 0-14 yearsFMaori</v>
      </c>
      <c r="B160" s="5">
        <v>2002</v>
      </c>
      <c r="C160" s="5" t="s">
        <v>132</v>
      </c>
      <c r="D160" s="5" t="s">
        <v>73</v>
      </c>
      <c r="E160" s="5" t="s">
        <v>9</v>
      </c>
      <c r="F160" s="6">
        <v>1309.4983949792597</v>
      </c>
      <c r="G160" s="6">
        <v>1349.6756702306841</v>
      </c>
      <c r="H160" s="6">
        <v>1390.7723014003573</v>
      </c>
      <c r="I160" s="6">
        <v>1.0683861718976517</v>
      </c>
      <c r="J160" s="6">
        <v>1.106203610999142</v>
      </c>
      <c r="K160" s="6">
        <v>1.1453596659848633</v>
      </c>
    </row>
    <row r="161" spans="1:11" x14ac:dyDescent="0.25">
      <c r="A161" t="str">
        <f t="shared" si="5"/>
        <v>2003All unintentional injury hospitalisations, 0-14 yearsFMaori</v>
      </c>
      <c r="B161" s="5">
        <v>2003</v>
      </c>
      <c r="C161" s="5" t="s">
        <v>132</v>
      </c>
      <c r="D161" s="5" t="s">
        <v>73</v>
      </c>
      <c r="E161" s="5" t="s">
        <v>9</v>
      </c>
      <c r="F161" s="6">
        <v>1292.949234079287</v>
      </c>
      <c r="G161" s="6">
        <v>1332.9457739393476</v>
      </c>
      <c r="H161" s="6">
        <v>1373.8650018079156</v>
      </c>
      <c r="I161" s="6">
        <v>1.1034449118376575</v>
      </c>
      <c r="J161" s="6">
        <v>1.1429672607417634</v>
      </c>
      <c r="K161" s="6">
        <v>1.1839051910184786</v>
      </c>
    </row>
    <row r="162" spans="1:11" x14ac:dyDescent="0.25">
      <c r="A162" t="str">
        <f t="shared" si="5"/>
        <v>2004All unintentional injury hospitalisations, 0-14 yearsFMaori</v>
      </c>
      <c r="B162" s="5">
        <v>2004</v>
      </c>
      <c r="C162" s="5" t="s">
        <v>132</v>
      </c>
      <c r="D162" s="5" t="s">
        <v>73</v>
      </c>
      <c r="E162" s="5" t="s">
        <v>9</v>
      </c>
      <c r="F162" s="6">
        <v>1267.4362385398351</v>
      </c>
      <c r="G162" s="6">
        <v>1307.1196948737793</v>
      </c>
      <c r="H162" s="6">
        <v>1347.729619663641</v>
      </c>
      <c r="I162" s="6">
        <v>1.1307296986552395</v>
      </c>
      <c r="J162" s="6">
        <v>1.1718325305900796</v>
      </c>
      <c r="K162" s="6">
        <v>1.2144294798149076</v>
      </c>
    </row>
    <row r="163" spans="1:11" x14ac:dyDescent="0.25">
      <c r="A163" t="str">
        <f t="shared" si="5"/>
        <v>2005All unintentional injury hospitalisations, 0-14 yearsFMaori</v>
      </c>
      <c r="B163" s="5">
        <v>2005</v>
      </c>
      <c r="C163" s="5" t="s">
        <v>132</v>
      </c>
      <c r="D163" s="5" t="s">
        <v>73</v>
      </c>
      <c r="E163" s="5" t="s">
        <v>9</v>
      </c>
      <c r="F163" s="6">
        <v>1298.3864809765359</v>
      </c>
      <c r="G163" s="6">
        <v>1338.5170408813538</v>
      </c>
      <c r="H163" s="6">
        <v>1379.5726007691665</v>
      </c>
      <c r="I163" s="6">
        <v>1.166169114713328</v>
      </c>
      <c r="J163" s="6">
        <v>1.2082035246512506</v>
      </c>
      <c r="K163" s="6">
        <v>1.2517530592795263</v>
      </c>
    </row>
    <row r="164" spans="1:11" x14ac:dyDescent="0.25">
      <c r="A164" t="str">
        <f t="shared" si="5"/>
        <v>2006All unintentional injury hospitalisations, 0-14 yearsFMaori</v>
      </c>
      <c r="B164" s="5">
        <v>2006</v>
      </c>
      <c r="C164" s="5" t="s">
        <v>132</v>
      </c>
      <c r="D164" s="5" t="s">
        <v>73</v>
      </c>
      <c r="E164" s="5" t="s">
        <v>9</v>
      </c>
      <c r="F164" s="6">
        <v>1270.9552582313447</v>
      </c>
      <c r="G164" s="6">
        <v>1310.4254560821705</v>
      </c>
      <c r="H164" s="6">
        <v>1350.809730375486</v>
      </c>
      <c r="I164" s="6">
        <v>1.1507275228978522</v>
      </c>
      <c r="J164" s="6">
        <v>1.1923968005701966</v>
      </c>
      <c r="K164" s="6">
        <v>1.2355749747164539</v>
      </c>
    </row>
    <row r="165" spans="1:11" x14ac:dyDescent="0.25">
      <c r="A165" t="str">
        <f t="shared" si="5"/>
        <v>2007All unintentional injury hospitalisations, 0-14 yearsFMaori</v>
      </c>
      <c r="B165" s="5">
        <v>2007</v>
      </c>
      <c r="C165" s="5" t="s">
        <v>132</v>
      </c>
      <c r="D165" s="5" t="s">
        <v>73</v>
      </c>
      <c r="E165" s="5" t="s">
        <v>9</v>
      </c>
      <c r="F165" s="6">
        <v>1237.9979256037232</v>
      </c>
      <c r="G165" s="6">
        <v>1276.5297822485734</v>
      </c>
      <c r="H165" s="6">
        <v>1315.9559410691293</v>
      </c>
      <c r="I165" s="6">
        <v>1.132116006918269</v>
      </c>
      <c r="J165" s="6">
        <v>1.1732385248279509</v>
      </c>
      <c r="K165" s="6">
        <v>1.21585476022674</v>
      </c>
    </row>
    <row r="166" spans="1:11" x14ac:dyDescent="0.25">
      <c r="A166" t="str">
        <f t="shared" si="5"/>
        <v>2008All unintentional injury hospitalisations, 0-14 yearsFMaori</v>
      </c>
      <c r="B166" s="5">
        <v>2008</v>
      </c>
      <c r="C166" s="5" t="s">
        <v>132</v>
      </c>
      <c r="D166" s="5" t="s">
        <v>73</v>
      </c>
      <c r="E166" s="5" t="s">
        <v>9</v>
      </c>
      <c r="F166" s="6">
        <v>1179.577104798062</v>
      </c>
      <c r="G166" s="6">
        <v>1216.812599915879</v>
      </c>
      <c r="H166" s="6">
        <v>1254.9244680235058</v>
      </c>
      <c r="I166" s="6">
        <v>1.111501375958333</v>
      </c>
      <c r="J166" s="6">
        <v>1.1524687671497347</v>
      </c>
      <c r="K166" s="6">
        <v>1.1949461224107554</v>
      </c>
    </row>
    <row r="167" spans="1:11" x14ac:dyDescent="0.25">
      <c r="A167" t="str">
        <f t="shared" si="5"/>
        <v>2009All unintentional injury hospitalisations, 0-14 yearsFMaori</v>
      </c>
      <c r="B167" s="5">
        <v>2009</v>
      </c>
      <c r="C167" s="5" t="s">
        <v>132</v>
      </c>
      <c r="D167" s="5" t="s">
        <v>73</v>
      </c>
      <c r="E167" s="5" t="s">
        <v>9</v>
      </c>
      <c r="F167" s="6">
        <v>1152.5634071882444</v>
      </c>
      <c r="G167" s="6">
        <v>1189.0572890010362</v>
      </c>
      <c r="H167" s="6">
        <v>1226.4126852543295</v>
      </c>
      <c r="I167" s="6">
        <v>1.1145696532454239</v>
      </c>
      <c r="J167" s="6">
        <v>1.1558808272057139</v>
      </c>
      <c r="K167" s="6">
        <v>1.1987231868474086</v>
      </c>
    </row>
    <row r="168" spans="1:11" x14ac:dyDescent="0.25">
      <c r="A168" t="str">
        <f t="shared" si="5"/>
        <v>2010All unintentional injury hospitalisations, 0-14 yearsFMaori</v>
      </c>
      <c r="B168" s="5">
        <v>2010</v>
      </c>
      <c r="C168" s="5" t="s">
        <v>132</v>
      </c>
      <c r="D168" s="5" t="s">
        <v>73</v>
      </c>
      <c r="E168" s="5" t="s">
        <v>9</v>
      </c>
      <c r="F168" s="6">
        <v>1144.5347593009394</v>
      </c>
      <c r="G168" s="6">
        <v>1180.7099361922137</v>
      </c>
      <c r="H168" s="6">
        <v>1217.7375998841349</v>
      </c>
      <c r="I168" s="6">
        <v>1.1241327660352234</v>
      </c>
      <c r="J168" s="6">
        <v>1.1658220150877967</v>
      </c>
      <c r="K168" s="6">
        <v>1.2090573390694885</v>
      </c>
    </row>
    <row r="169" spans="1:11" x14ac:dyDescent="0.25">
      <c r="A169" t="str">
        <f t="shared" si="5"/>
        <v>2011All unintentional injury hospitalisations, 0-14 yearsFMaori</v>
      </c>
      <c r="B169" s="5">
        <v>2011</v>
      </c>
      <c r="C169" s="5" t="s">
        <v>132</v>
      </c>
      <c r="D169" s="5" t="s">
        <v>73</v>
      </c>
      <c r="E169" s="5" t="s">
        <v>9</v>
      </c>
      <c r="F169" s="6">
        <v>1137.3245373876698</v>
      </c>
      <c r="G169" s="6">
        <v>1173.2946703966888</v>
      </c>
      <c r="H169" s="6">
        <v>1210.1129914156529</v>
      </c>
      <c r="I169" s="6">
        <v>1.1272483739954955</v>
      </c>
      <c r="J169" s="6">
        <v>1.1691094820853805</v>
      </c>
      <c r="K169" s="6">
        <v>1.212525129894229</v>
      </c>
    </row>
    <row r="170" spans="1:11" x14ac:dyDescent="0.25">
      <c r="A170" t="str">
        <f t="shared" si="5"/>
        <v>2012All unintentional injury hospitalisations, 0-14 yearsFMaori</v>
      </c>
      <c r="B170" s="5">
        <v>2012</v>
      </c>
      <c r="C170" s="5" t="s">
        <v>132</v>
      </c>
      <c r="D170" s="5" t="s">
        <v>73</v>
      </c>
      <c r="E170" s="5" t="s">
        <v>9</v>
      </c>
      <c r="F170" s="6">
        <v>1117.1939684699382</v>
      </c>
      <c r="G170" s="6">
        <v>1152.7955236309099</v>
      </c>
      <c r="H170" s="6">
        <v>1189.2428784307488</v>
      </c>
      <c r="I170" s="6">
        <v>1.100616976751674</v>
      </c>
      <c r="J170" s="6">
        <v>1.1416585027991675</v>
      </c>
      <c r="K170" s="6">
        <v>1.1842304494161113</v>
      </c>
    </row>
    <row r="171" spans="1:11" x14ac:dyDescent="0.25">
      <c r="A171" t="str">
        <f t="shared" si="5"/>
        <v>2013All unintentional injury hospitalisations, 0-14 yearsFMaori</v>
      </c>
      <c r="B171" s="5">
        <v>2013</v>
      </c>
      <c r="C171" s="5" t="s">
        <v>132</v>
      </c>
      <c r="D171" s="5" t="s">
        <v>73</v>
      </c>
      <c r="E171" s="5" t="s">
        <v>9</v>
      </c>
      <c r="F171" s="6">
        <v>1117.6988590250633</v>
      </c>
      <c r="G171" s="6">
        <v>1153.2614611648639</v>
      </c>
      <c r="H171" s="6">
        <v>1189.6676455575741</v>
      </c>
      <c r="I171" s="6">
        <v>1.0843717719171271</v>
      </c>
      <c r="J171" s="6">
        <v>1.1246594060413753</v>
      </c>
      <c r="K171" s="6">
        <v>1.1664438455098458</v>
      </c>
    </row>
    <row r="172" spans="1:11" x14ac:dyDescent="0.25">
      <c r="A172" t="str">
        <f t="shared" si="5"/>
        <v>2014All unintentional injury hospitalisations, 0-14 yearsFMaori</v>
      </c>
      <c r="B172" s="5">
        <v>2014</v>
      </c>
      <c r="C172" s="5" t="s">
        <v>132</v>
      </c>
      <c r="D172" s="5" t="s">
        <v>73</v>
      </c>
      <c r="E172" s="5" t="s">
        <v>9</v>
      </c>
      <c r="F172" s="6">
        <v>1133.3984122622317</v>
      </c>
      <c r="G172" s="6">
        <v>1169.1354693823914</v>
      </c>
      <c r="H172" s="6">
        <v>1205.7126848816031</v>
      </c>
      <c r="I172" s="6">
        <v>1.0787606926001403</v>
      </c>
      <c r="J172" s="6">
        <v>1.1184480884665855</v>
      </c>
      <c r="K172" s="6">
        <v>1.1595955759005716</v>
      </c>
    </row>
    <row r="173" spans="1:11" x14ac:dyDescent="0.25">
      <c r="A173" t="str">
        <f t="shared" si="5"/>
        <v>1996All unintentional injury hospitalisations, 0-14 yearsFnonMaori</v>
      </c>
      <c r="B173" s="5">
        <v>1996</v>
      </c>
      <c r="C173" s="5" t="s">
        <v>132</v>
      </c>
      <c r="D173" s="5" t="s">
        <v>73</v>
      </c>
      <c r="E173" s="5" t="s">
        <v>74</v>
      </c>
      <c r="F173" s="6">
        <v>1332.0483465151742</v>
      </c>
      <c r="G173" s="6">
        <v>1355.1295361930549</v>
      </c>
      <c r="H173" s="6">
        <v>1378.5103248606194</v>
      </c>
      <c r="I173" s="6"/>
      <c r="J173" s="6"/>
      <c r="K173" s="6"/>
    </row>
    <row r="174" spans="1:11" x14ac:dyDescent="0.25">
      <c r="A174" t="str">
        <f t="shared" si="5"/>
        <v>1997All unintentional injury hospitalisations, 0-14 yearsFnonMaori</v>
      </c>
      <c r="B174" s="5">
        <v>1997</v>
      </c>
      <c r="C174" s="5" t="s">
        <v>132</v>
      </c>
      <c r="D174" s="5" t="s">
        <v>73</v>
      </c>
      <c r="E174" s="5" t="s">
        <v>74</v>
      </c>
      <c r="F174" s="6">
        <v>1308.8411484130656</v>
      </c>
      <c r="G174" s="6">
        <v>1331.6954384141302</v>
      </c>
      <c r="H174" s="6">
        <v>1354.8486609669376</v>
      </c>
      <c r="I174" s="6"/>
      <c r="J174" s="6"/>
      <c r="K174" s="6"/>
    </row>
    <row r="175" spans="1:11" x14ac:dyDescent="0.25">
      <c r="A175" t="str">
        <f t="shared" si="5"/>
        <v>1998All unintentional injury hospitalisations, 0-14 yearsFnonMaori</v>
      </c>
      <c r="B175" s="5">
        <v>1998</v>
      </c>
      <c r="C175" s="5" t="s">
        <v>132</v>
      </c>
      <c r="D175" s="5" t="s">
        <v>73</v>
      </c>
      <c r="E175" s="5" t="s">
        <v>74</v>
      </c>
      <c r="F175" s="6">
        <v>1300.2736271836318</v>
      </c>
      <c r="G175" s="6">
        <v>1323.0821861092995</v>
      </c>
      <c r="H175" s="6">
        <v>1346.1904363266372</v>
      </c>
      <c r="I175" s="6"/>
      <c r="J175" s="6"/>
      <c r="K175" s="6"/>
    </row>
    <row r="176" spans="1:11" x14ac:dyDescent="0.25">
      <c r="A176" t="str">
        <f t="shared" si="5"/>
        <v>1999All unintentional injury hospitalisations, 0-14 yearsFnonMaori</v>
      </c>
      <c r="B176" s="5">
        <v>1999</v>
      </c>
      <c r="C176" s="5" t="s">
        <v>132</v>
      </c>
      <c r="D176" s="5" t="s">
        <v>73</v>
      </c>
      <c r="E176" s="5" t="s">
        <v>74</v>
      </c>
      <c r="F176" s="6">
        <v>1272.6316231681706</v>
      </c>
      <c r="G176" s="6">
        <v>1295.2752756928724</v>
      </c>
      <c r="H176" s="6">
        <v>1318.2206920948352</v>
      </c>
      <c r="I176" s="6"/>
      <c r="J176" s="6"/>
      <c r="K176" s="6"/>
    </row>
    <row r="177" spans="1:11" x14ac:dyDescent="0.25">
      <c r="A177" t="str">
        <f t="shared" si="5"/>
        <v>2000All unintentional injury hospitalisations, 0-14 yearsFnonMaori</v>
      </c>
      <c r="B177" s="5">
        <v>2000</v>
      </c>
      <c r="C177" s="5" t="s">
        <v>132</v>
      </c>
      <c r="D177" s="5" t="s">
        <v>73</v>
      </c>
      <c r="E177" s="5" t="s">
        <v>74</v>
      </c>
      <c r="F177" s="6">
        <v>1269.0845394668193</v>
      </c>
      <c r="G177" s="6">
        <v>1291.7286983420997</v>
      </c>
      <c r="H177" s="6">
        <v>1314.6754730297071</v>
      </c>
      <c r="I177" s="6"/>
      <c r="J177" s="6"/>
      <c r="K177" s="6"/>
    </row>
    <row r="178" spans="1:11" x14ac:dyDescent="0.25">
      <c r="A178" t="str">
        <f t="shared" si="5"/>
        <v>2001All unintentional injury hospitalisations, 0-14 yearsFnonMaori</v>
      </c>
      <c r="B178" s="5">
        <v>2001</v>
      </c>
      <c r="C178" s="5" t="s">
        <v>132</v>
      </c>
      <c r="D178" s="5" t="s">
        <v>73</v>
      </c>
      <c r="E178" s="5" t="s">
        <v>74</v>
      </c>
      <c r="F178" s="6">
        <v>1248.3926491018676</v>
      </c>
      <c r="G178" s="6">
        <v>1270.8352350209934</v>
      </c>
      <c r="H178" s="6">
        <v>1293.5799865611395</v>
      </c>
      <c r="I178" s="6"/>
      <c r="J178" s="6"/>
      <c r="K178" s="6"/>
    </row>
    <row r="179" spans="1:11" x14ac:dyDescent="0.25">
      <c r="A179" t="str">
        <f t="shared" si="5"/>
        <v>2002All unintentional injury hospitalisations, 0-14 yearsFnonMaori</v>
      </c>
      <c r="B179" s="5">
        <v>2002</v>
      </c>
      <c r="C179" s="5" t="s">
        <v>132</v>
      </c>
      <c r="D179" s="5" t="s">
        <v>73</v>
      </c>
      <c r="E179" s="5" t="s">
        <v>74</v>
      </c>
      <c r="F179" s="6">
        <v>1198.1827868506639</v>
      </c>
      <c r="G179" s="6">
        <v>1220.0969666078329</v>
      </c>
      <c r="H179" s="6">
        <v>1242.3112925879855</v>
      </c>
      <c r="I179" s="6"/>
      <c r="J179" s="6"/>
      <c r="K179" s="6"/>
    </row>
    <row r="180" spans="1:11" x14ac:dyDescent="0.25">
      <c r="A180" t="str">
        <f t="shared" si="5"/>
        <v>2003All unintentional injury hospitalisations, 0-14 yearsFnonMaori</v>
      </c>
      <c r="B180" s="5">
        <v>2003</v>
      </c>
      <c r="C180" s="5" t="s">
        <v>132</v>
      </c>
      <c r="D180" s="5" t="s">
        <v>73</v>
      </c>
      <c r="E180" s="5" t="s">
        <v>74</v>
      </c>
      <c r="F180" s="6">
        <v>1144.8313805552953</v>
      </c>
      <c r="G180" s="6">
        <v>1166.2151836915186</v>
      </c>
      <c r="H180" s="6">
        <v>1187.8980603170592</v>
      </c>
      <c r="I180" s="6"/>
      <c r="J180" s="6"/>
      <c r="K180" s="6"/>
    </row>
    <row r="181" spans="1:11" x14ac:dyDescent="0.25">
      <c r="A181" t="str">
        <f t="shared" si="5"/>
        <v>2004All unintentional injury hospitalisations, 0-14 yearsFnonMaori</v>
      </c>
      <c r="B181" s="5">
        <v>2004</v>
      </c>
      <c r="C181" s="5" t="s">
        <v>132</v>
      </c>
      <c r="D181" s="5" t="s">
        <v>73</v>
      </c>
      <c r="E181" s="5" t="s">
        <v>74</v>
      </c>
      <c r="F181" s="6">
        <v>1094.5581945323988</v>
      </c>
      <c r="G181" s="6">
        <v>1115.4492308005611</v>
      </c>
      <c r="H181" s="6">
        <v>1136.638786091627</v>
      </c>
      <c r="I181" s="6"/>
      <c r="J181" s="6"/>
      <c r="K181" s="6"/>
    </row>
    <row r="182" spans="1:11" x14ac:dyDescent="0.25">
      <c r="A182" t="str">
        <f t="shared" si="5"/>
        <v>2005All unintentional injury hospitalisations, 0-14 yearsFnonMaori</v>
      </c>
      <c r="B182" s="5">
        <v>2005</v>
      </c>
      <c r="C182" s="5" t="s">
        <v>132</v>
      </c>
      <c r="D182" s="5" t="s">
        <v>73</v>
      </c>
      <c r="E182" s="5" t="s">
        <v>74</v>
      </c>
      <c r="F182" s="6">
        <v>1087.0279996901636</v>
      </c>
      <c r="G182" s="6">
        <v>1107.8572554799641</v>
      </c>
      <c r="H182" s="6">
        <v>1128.9853155649346</v>
      </c>
      <c r="I182" s="6"/>
      <c r="J182" s="6"/>
      <c r="K182" s="6"/>
    </row>
    <row r="183" spans="1:11" x14ac:dyDescent="0.25">
      <c r="A183" t="str">
        <f t="shared" si="5"/>
        <v>2006All unintentional injury hospitalisations, 0-14 yearsFnonMaori</v>
      </c>
      <c r="B183" s="5">
        <v>2006</v>
      </c>
      <c r="C183" s="5" t="s">
        <v>132</v>
      </c>
      <c r="D183" s="5" t="s">
        <v>73</v>
      </c>
      <c r="E183" s="5" t="s">
        <v>74</v>
      </c>
      <c r="F183" s="6">
        <v>1078.2451086646956</v>
      </c>
      <c r="G183" s="6">
        <v>1098.9843778979728</v>
      </c>
      <c r="H183" s="6">
        <v>1120.0222809705067</v>
      </c>
      <c r="I183" s="6"/>
      <c r="J183" s="6"/>
      <c r="K183" s="6"/>
    </row>
    <row r="184" spans="1:11" x14ac:dyDescent="0.25">
      <c r="A184" t="str">
        <f t="shared" si="5"/>
        <v>2007All unintentional injury hospitalisations, 0-14 yearsFnonMaori</v>
      </c>
      <c r="B184" s="5">
        <v>2007</v>
      </c>
      <c r="C184" s="5" t="s">
        <v>132</v>
      </c>
      <c r="D184" s="5" t="s">
        <v>73</v>
      </c>
      <c r="E184" s="5" t="s">
        <v>74</v>
      </c>
      <c r="F184" s="6">
        <v>1067.4259154892168</v>
      </c>
      <c r="G184" s="6">
        <v>1088.0394354897012</v>
      </c>
      <c r="H184" s="6">
        <v>1108.950961550086</v>
      </c>
      <c r="I184" s="6"/>
      <c r="J184" s="6"/>
      <c r="K184" s="6"/>
    </row>
    <row r="185" spans="1:11" x14ac:dyDescent="0.25">
      <c r="A185" t="str">
        <f t="shared" si="5"/>
        <v>2008All unintentional injury hospitalisations, 0-14 yearsFnonMaori</v>
      </c>
      <c r="B185" s="5">
        <v>2008</v>
      </c>
      <c r="C185" s="5" t="s">
        <v>132</v>
      </c>
      <c r="D185" s="5" t="s">
        <v>73</v>
      </c>
      <c r="E185" s="5" t="s">
        <v>74</v>
      </c>
      <c r="F185" s="6">
        <v>1035.5734492473023</v>
      </c>
      <c r="G185" s="6">
        <v>1055.8313028519447</v>
      </c>
      <c r="H185" s="6">
        <v>1076.3857955882966</v>
      </c>
      <c r="I185" s="6"/>
      <c r="J185" s="6"/>
      <c r="K185" s="6"/>
    </row>
    <row r="186" spans="1:11" x14ac:dyDescent="0.25">
      <c r="A186" t="str">
        <f t="shared" si="5"/>
        <v>2009All unintentional injury hospitalisations, 0-14 yearsFnonMaori</v>
      </c>
      <c r="B186" s="5">
        <v>2009</v>
      </c>
      <c r="C186" s="5" t="s">
        <v>132</v>
      </c>
      <c r="D186" s="5" t="s">
        <v>73</v>
      </c>
      <c r="E186" s="5" t="s">
        <v>74</v>
      </c>
      <c r="F186" s="6">
        <v>1008.7623536788147</v>
      </c>
      <c r="G186" s="6">
        <v>1028.7023203555723</v>
      </c>
      <c r="H186" s="6">
        <v>1048.9373081027159</v>
      </c>
      <c r="I186" s="6"/>
      <c r="J186" s="6"/>
      <c r="K186" s="6"/>
    </row>
    <row r="187" spans="1:11" x14ac:dyDescent="0.25">
      <c r="A187" t="str">
        <f t="shared" si="5"/>
        <v>2010All unintentional injury hospitalisations, 0-14 yearsFnonMaori</v>
      </c>
      <c r="B187" s="5">
        <v>2010</v>
      </c>
      <c r="C187" s="5" t="s">
        <v>132</v>
      </c>
      <c r="D187" s="5" t="s">
        <v>73</v>
      </c>
      <c r="E187" s="5" t="s">
        <v>74</v>
      </c>
      <c r="F187" s="6">
        <v>993.01156932076333</v>
      </c>
      <c r="G187" s="6">
        <v>1012.7703207794507</v>
      </c>
      <c r="H187" s="6">
        <v>1032.8233374289523</v>
      </c>
      <c r="I187" s="6"/>
      <c r="J187" s="6"/>
      <c r="K187" s="6"/>
    </row>
    <row r="188" spans="1:11" x14ac:dyDescent="0.25">
      <c r="A188" t="str">
        <f t="shared" si="5"/>
        <v>2011All unintentional injury hospitalisations, 0-14 yearsFnonMaori</v>
      </c>
      <c r="B188" s="5">
        <v>2011</v>
      </c>
      <c r="C188" s="5" t="s">
        <v>132</v>
      </c>
      <c r="D188" s="5" t="s">
        <v>73</v>
      </c>
      <c r="E188" s="5" t="s">
        <v>74</v>
      </c>
      <c r="F188" s="6">
        <v>983.91105569662693</v>
      </c>
      <c r="G188" s="6">
        <v>1003.5798087137598</v>
      </c>
      <c r="H188" s="6">
        <v>1023.5428403486827</v>
      </c>
      <c r="I188" s="6"/>
      <c r="J188" s="6"/>
      <c r="K188" s="6"/>
    </row>
    <row r="189" spans="1:11" x14ac:dyDescent="0.25">
      <c r="A189" t="str">
        <f t="shared" si="5"/>
        <v>2012All unintentional injury hospitalisations, 0-14 yearsFnonMaori</v>
      </c>
      <c r="B189" s="5">
        <v>2012</v>
      </c>
      <c r="C189" s="5" t="s">
        <v>132</v>
      </c>
      <c r="D189" s="5" t="s">
        <v>73</v>
      </c>
      <c r="E189" s="5" t="s">
        <v>74</v>
      </c>
      <c r="F189" s="6">
        <v>990.02275563677449</v>
      </c>
      <c r="G189" s="6">
        <v>1009.7551245003966</v>
      </c>
      <c r="H189" s="6">
        <v>1029.7818559921657</v>
      </c>
      <c r="I189" s="6"/>
      <c r="J189" s="6"/>
      <c r="K189" s="6"/>
    </row>
    <row r="190" spans="1:11" x14ac:dyDescent="0.25">
      <c r="A190" t="str">
        <f t="shared" si="5"/>
        <v>2013All unintentional injury hospitalisations, 0-14 yearsFnonMaori</v>
      </c>
      <c r="B190" s="5">
        <v>2013</v>
      </c>
      <c r="C190" s="5" t="s">
        <v>132</v>
      </c>
      <c r="D190" s="5" t="s">
        <v>73</v>
      </c>
      <c r="E190" s="5" t="s">
        <v>74</v>
      </c>
      <c r="F190" s="6">
        <v>1005.5561539220619</v>
      </c>
      <c r="G190" s="6">
        <v>1025.4317484652206</v>
      </c>
      <c r="H190" s="6">
        <v>1045.60139702488</v>
      </c>
      <c r="I190" s="6"/>
      <c r="J190" s="6"/>
      <c r="K190" s="6"/>
    </row>
    <row r="191" spans="1:11" x14ac:dyDescent="0.25">
      <c r="A191" t="str">
        <f t="shared" si="5"/>
        <v>2014All unintentional injury hospitalisations, 0-14 yearsFnonMaori</v>
      </c>
      <c r="B191" s="5">
        <v>2014</v>
      </c>
      <c r="C191" s="5" t="s">
        <v>132</v>
      </c>
      <c r="D191" s="5" t="s">
        <v>73</v>
      </c>
      <c r="E191" s="5" t="s">
        <v>74</v>
      </c>
      <c r="F191" s="6">
        <v>1025.2882784074063</v>
      </c>
      <c r="G191" s="6">
        <v>1045.3193862446485</v>
      </c>
      <c r="H191" s="6">
        <v>1065.6434417331723</v>
      </c>
      <c r="I191" s="6"/>
      <c r="J191" s="6"/>
      <c r="K191" s="6"/>
    </row>
    <row r="192" spans="1:11" x14ac:dyDescent="0.25">
      <c r="A192" t="str">
        <f t="shared" ref="A192:A229" si="6">B192&amp;C192&amp;D192&amp;E192</f>
        <v>1996All unintentional injury hospitalisations, 0-14 yearsMMaori</v>
      </c>
      <c r="B192" s="5">
        <v>1996</v>
      </c>
      <c r="C192" s="5" t="s">
        <v>132</v>
      </c>
      <c r="D192" s="5" t="s">
        <v>75</v>
      </c>
      <c r="E192" s="5" t="s">
        <v>9</v>
      </c>
      <c r="F192" s="6">
        <v>1900.7277352936044</v>
      </c>
      <c r="G192" s="6">
        <v>1949.546991874018</v>
      </c>
      <c r="H192" s="6">
        <v>1999.3029597542536</v>
      </c>
      <c r="I192" s="6">
        <v>0.94749276419744688</v>
      </c>
      <c r="J192" s="6">
        <v>0.97482469559215645</v>
      </c>
      <c r="K192" s="6">
        <v>1.0029450598931562</v>
      </c>
    </row>
    <row r="193" spans="1:11" x14ac:dyDescent="0.25">
      <c r="A193" t="str">
        <f t="shared" si="6"/>
        <v>1997All unintentional injury hospitalisations, 0-14 yearsMMaori</v>
      </c>
      <c r="B193" s="5">
        <v>1997</v>
      </c>
      <c r="C193" s="5" t="s">
        <v>132</v>
      </c>
      <c r="D193" s="5" t="s">
        <v>75</v>
      </c>
      <c r="E193" s="5" t="s">
        <v>9</v>
      </c>
      <c r="F193" s="6">
        <v>1946.9287064697266</v>
      </c>
      <c r="G193" s="6">
        <v>1995.9095352776658</v>
      </c>
      <c r="H193" s="6">
        <v>2045.8110702743063</v>
      </c>
      <c r="I193" s="6">
        <v>0.98711673374243802</v>
      </c>
      <c r="J193" s="6">
        <v>1.0151720514068754</v>
      </c>
      <c r="K193" s="6">
        <v>1.0440247426972955</v>
      </c>
    </row>
    <row r="194" spans="1:11" x14ac:dyDescent="0.25">
      <c r="A194" t="str">
        <f t="shared" si="6"/>
        <v>1998All unintentional injury hospitalisations, 0-14 yearsMMaori</v>
      </c>
      <c r="B194" s="5">
        <v>1998</v>
      </c>
      <c r="C194" s="5" t="s">
        <v>132</v>
      </c>
      <c r="D194" s="5" t="s">
        <v>75</v>
      </c>
      <c r="E194" s="5" t="s">
        <v>9</v>
      </c>
      <c r="F194" s="6">
        <v>1971.3466143796643</v>
      </c>
      <c r="G194" s="6">
        <v>2020.1624644106807</v>
      </c>
      <c r="H194" s="6">
        <v>2069.8816191490778</v>
      </c>
      <c r="I194" s="6">
        <v>1.0092484193834219</v>
      </c>
      <c r="J194" s="6">
        <v>1.0376129775006577</v>
      </c>
      <c r="K194" s="6">
        <v>1.0667747111613317</v>
      </c>
    </row>
    <row r="195" spans="1:11" x14ac:dyDescent="0.25">
      <c r="A195" t="str">
        <f t="shared" si="6"/>
        <v>1999All unintentional injury hospitalisations, 0-14 yearsMMaori</v>
      </c>
      <c r="B195" s="5">
        <v>1999</v>
      </c>
      <c r="C195" s="5" t="s">
        <v>132</v>
      </c>
      <c r="D195" s="5" t="s">
        <v>75</v>
      </c>
      <c r="E195" s="5" t="s">
        <v>9</v>
      </c>
      <c r="F195" s="6">
        <v>1991.0262965210302</v>
      </c>
      <c r="G195" s="6">
        <v>2039.6632597078558</v>
      </c>
      <c r="H195" s="6">
        <v>2089.1881543881923</v>
      </c>
      <c r="I195" s="6">
        <v>1.0362301996008525</v>
      </c>
      <c r="J195" s="6">
        <v>1.0651228817192557</v>
      </c>
      <c r="K195" s="6">
        <v>1.094821163867765</v>
      </c>
    </row>
    <row r="196" spans="1:11" x14ac:dyDescent="0.25">
      <c r="A196" t="str">
        <f t="shared" si="6"/>
        <v>2000All unintentional injury hospitalisations, 0-14 yearsMMaori</v>
      </c>
      <c r="B196" s="5">
        <v>2000</v>
      </c>
      <c r="C196" s="5" t="s">
        <v>132</v>
      </c>
      <c r="D196" s="5" t="s">
        <v>75</v>
      </c>
      <c r="E196" s="5" t="s">
        <v>9</v>
      </c>
      <c r="F196" s="6">
        <v>1989.8532708626308</v>
      </c>
      <c r="G196" s="6">
        <v>2038.1567580901246</v>
      </c>
      <c r="H196" s="6">
        <v>2087.3366031073142</v>
      </c>
      <c r="I196" s="6">
        <v>1.0399105175236536</v>
      </c>
      <c r="J196" s="6">
        <v>1.0687909639657571</v>
      </c>
      <c r="K196" s="6">
        <v>1.0984734795980844</v>
      </c>
    </row>
    <row r="197" spans="1:11" x14ac:dyDescent="0.25">
      <c r="A197" t="str">
        <f t="shared" si="6"/>
        <v>2001All unintentional injury hospitalisations, 0-14 yearsMMaori</v>
      </c>
      <c r="B197" s="5">
        <v>2001</v>
      </c>
      <c r="C197" s="5" t="s">
        <v>132</v>
      </c>
      <c r="D197" s="5" t="s">
        <v>75</v>
      </c>
      <c r="E197" s="5" t="s">
        <v>9</v>
      </c>
      <c r="F197" s="6">
        <v>1963.7557100742247</v>
      </c>
      <c r="G197" s="6">
        <v>2011.5590869354633</v>
      </c>
      <c r="H197" s="6">
        <v>2060.2321558043886</v>
      </c>
      <c r="I197" s="6">
        <v>1.0529332783688543</v>
      </c>
      <c r="J197" s="6">
        <v>1.0823319026202194</v>
      </c>
      <c r="K197" s="6">
        <v>1.1125513567623557</v>
      </c>
    </row>
    <row r="198" spans="1:11" x14ac:dyDescent="0.25">
      <c r="A198" t="str">
        <f t="shared" si="6"/>
        <v>2002All unintentional injury hospitalisations, 0-14 yearsMMaori</v>
      </c>
      <c r="B198" s="5">
        <v>2002</v>
      </c>
      <c r="C198" s="5" t="s">
        <v>132</v>
      </c>
      <c r="D198" s="5" t="s">
        <v>75</v>
      </c>
      <c r="E198" s="5" t="s">
        <v>9</v>
      </c>
      <c r="F198" s="6">
        <v>1897.9573979883064</v>
      </c>
      <c r="G198" s="6">
        <v>1944.9118069999765</v>
      </c>
      <c r="H198" s="6">
        <v>1992.7342668987164</v>
      </c>
      <c r="I198" s="6">
        <v>1.0611712682875998</v>
      </c>
      <c r="J198" s="6">
        <v>1.091311136909856</v>
      </c>
      <c r="K198" s="6">
        <v>1.1223070517780993</v>
      </c>
    </row>
    <row r="199" spans="1:11" x14ac:dyDescent="0.25">
      <c r="A199" t="str">
        <f t="shared" si="6"/>
        <v>2003All unintentional injury hospitalisations, 0-14 yearsMMaori</v>
      </c>
      <c r="B199" s="5">
        <v>2003</v>
      </c>
      <c r="C199" s="5" t="s">
        <v>132</v>
      </c>
      <c r="D199" s="5" t="s">
        <v>75</v>
      </c>
      <c r="E199" s="5" t="s">
        <v>9</v>
      </c>
      <c r="F199" s="6">
        <v>1888.0182891960983</v>
      </c>
      <c r="G199" s="6">
        <v>1934.8772958144209</v>
      </c>
      <c r="H199" s="6">
        <v>1982.6053577325051</v>
      </c>
      <c r="I199" s="6">
        <v>1.0920168114520798</v>
      </c>
      <c r="J199" s="6">
        <v>1.1232421462561657</v>
      </c>
      <c r="K199" s="6">
        <v>1.1553603441768283</v>
      </c>
    </row>
    <row r="200" spans="1:11" x14ac:dyDescent="0.25">
      <c r="A200" t="str">
        <f t="shared" si="6"/>
        <v>2004All unintentional injury hospitalisations, 0-14 yearsMMaori</v>
      </c>
      <c r="B200" s="5">
        <v>2004</v>
      </c>
      <c r="C200" s="5" t="s">
        <v>132</v>
      </c>
      <c r="D200" s="5" t="s">
        <v>75</v>
      </c>
      <c r="E200" s="5" t="s">
        <v>9</v>
      </c>
      <c r="F200" s="6">
        <v>1897.7044257962029</v>
      </c>
      <c r="G200" s="6">
        <v>1944.7890132351858</v>
      </c>
      <c r="H200" s="6">
        <v>1992.7465671035354</v>
      </c>
      <c r="I200" s="6">
        <v>1.1236055584903184</v>
      </c>
      <c r="J200" s="6">
        <v>1.1558338135559414</v>
      </c>
      <c r="K200" s="6">
        <v>1.1889864681287816</v>
      </c>
    </row>
    <row r="201" spans="1:11" x14ac:dyDescent="0.25">
      <c r="A201" t="str">
        <f t="shared" si="6"/>
        <v>2005All unintentional injury hospitalisations, 0-14 yearsMMaori</v>
      </c>
      <c r="B201" s="5">
        <v>2005</v>
      </c>
      <c r="C201" s="5" t="s">
        <v>132</v>
      </c>
      <c r="D201" s="5" t="s">
        <v>75</v>
      </c>
      <c r="E201" s="5" t="s">
        <v>9</v>
      </c>
      <c r="F201" s="6">
        <v>1874.2827432598096</v>
      </c>
      <c r="G201" s="6">
        <v>1921.0853303779099</v>
      </c>
      <c r="H201" s="6">
        <v>1968.7611910262704</v>
      </c>
      <c r="I201" s="6">
        <v>1.1136810440743901</v>
      </c>
      <c r="J201" s="6">
        <v>1.1457924881229875</v>
      </c>
      <c r="K201" s="6">
        <v>1.1788298210015804</v>
      </c>
    </row>
    <row r="202" spans="1:11" x14ac:dyDescent="0.25">
      <c r="A202" t="str">
        <f t="shared" si="6"/>
        <v>2006All unintentional injury hospitalisations, 0-14 yearsMMaori</v>
      </c>
      <c r="B202" s="5">
        <v>2006</v>
      </c>
      <c r="C202" s="5" t="s">
        <v>132</v>
      </c>
      <c r="D202" s="5" t="s">
        <v>75</v>
      </c>
      <c r="E202" s="5" t="s">
        <v>9</v>
      </c>
      <c r="F202" s="6">
        <v>1803.5700222118796</v>
      </c>
      <c r="G202" s="6">
        <v>1849.2855175103052</v>
      </c>
      <c r="H202" s="6">
        <v>1895.8667489825473</v>
      </c>
      <c r="I202" s="6">
        <v>1.0983575669256171</v>
      </c>
      <c r="J202" s="6">
        <v>1.1304948600184108</v>
      </c>
      <c r="K202" s="6">
        <v>1.1635724713085134</v>
      </c>
    </row>
    <row r="203" spans="1:11" x14ac:dyDescent="0.25">
      <c r="A203" t="str">
        <f t="shared" si="6"/>
        <v>2007All unintentional injury hospitalisations, 0-14 yearsMMaori</v>
      </c>
      <c r="B203" s="5">
        <v>2007</v>
      </c>
      <c r="C203" s="5" t="s">
        <v>132</v>
      </c>
      <c r="D203" s="5" t="s">
        <v>75</v>
      </c>
      <c r="E203" s="5" t="s">
        <v>9</v>
      </c>
      <c r="F203" s="6">
        <v>1729.8035386396998</v>
      </c>
      <c r="G203" s="6">
        <v>1774.1729315885204</v>
      </c>
      <c r="H203" s="6">
        <v>1819.3925194344481</v>
      </c>
      <c r="I203" s="6">
        <v>1.0754007592768631</v>
      </c>
      <c r="J203" s="6">
        <v>1.1072411942871891</v>
      </c>
      <c r="K203" s="6">
        <v>1.1400243599892144</v>
      </c>
    </row>
    <row r="204" spans="1:11" x14ac:dyDescent="0.25">
      <c r="A204" t="str">
        <f t="shared" si="6"/>
        <v>2008All unintentional injury hospitalisations, 0-14 yearsMMaori</v>
      </c>
      <c r="B204" s="5">
        <v>2008</v>
      </c>
      <c r="C204" s="5" t="s">
        <v>132</v>
      </c>
      <c r="D204" s="5" t="s">
        <v>75</v>
      </c>
      <c r="E204" s="5" t="s">
        <v>9</v>
      </c>
      <c r="F204" s="6">
        <v>1701.7010259635542</v>
      </c>
      <c r="G204" s="6">
        <v>1745.2800839853737</v>
      </c>
      <c r="H204" s="6">
        <v>1789.6928742069301</v>
      </c>
      <c r="I204" s="6">
        <v>1.0929413847197373</v>
      </c>
      <c r="J204" s="6">
        <v>1.1254148337108663</v>
      </c>
      <c r="K204" s="6">
        <v>1.1588531330627945</v>
      </c>
    </row>
    <row r="205" spans="1:11" x14ac:dyDescent="0.25">
      <c r="A205" t="str">
        <f t="shared" si="6"/>
        <v>2009All unintentional injury hospitalisations, 0-14 yearsMMaori</v>
      </c>
      <c r="B205" s="5">
        <v>2009</v>
      </c>
      <c r="C205" s="5" t="s">
        <v>132</v>
      </c>
      <c r="D205" s="5" t="s">
        <v>75</v>
      </c>
      <c r="E205" s="5" t="s">
        <v>9</v>
      </c>
      <c r="F205" s="6">
        <v>1703.1153857154663</v>
      </c>
      <c r="G205" s="6">
        <v>1746.3449804381928</v>
      </c>
      <c r="H205" s="6">
        <v>1790.3943694491088</v>
      </c>
      <c r="I205" s="6">
        <v>1.1316776459381239</v>
      </c>
      <c r="J205" s="6">
        <v>1.1652487099881792</v>
      </c>
      <c r="K205" s="6">
        <v>1.1998156551051602</v>
      </c>
    </row>
    <row r="206" spans="1:11" x14ac:dyDescent="0.25">
      <c r="A206" t="str">
        <f t="shared" si="6"/>
        <v>2010All unintentional injury hospitalisations, 0-14 yearsMMaori</v>
      </c>
      <c r="B206" s="5">
        <v>2010</v>
      </c>
      <c r="C206" s="5" t="s">
        <v>132</v>
      </c>
      <c r="D206" s="5" t="s">
        <v>75</v>
      </c>
      <c r="E206" s="5" t="s">
        <v>9</v>
      </c>
      <c r="F206" s="6">
        <v>1641.4078920227948</v>
      </c>
      <c r="G206" s="6">
        <v>1683.5773037644885</v>
      </c>
      <c r="H206" s="6">
        <v>1726.5560368333186</v>
      </c>
      <c r="I206" s="6">
        <v>1.1218899308002142</v>
      </c>
      <c r="J206" s="6">
        <v>1.1555986120382991</v>
      </c>
      <c r="K206" s="6">
        <v>1.1903201156216208</v>
      </c>
    </row>
    <row r="207" spans="1:11" x14ac:dyDescent="0.25">
      <c r="A207" t="str">
        <f t="shared" si="6"/>
        <v>2011All unintentional injury hospitalisations, 0-14 yearsMMaori</v>
      </c>
      <c r="B207" s="5">
        <v>2011</v>
      </c>
      <c r="C207" s="5" t="s">
        <v>132</v>
      </c>
      <c r="D207" s="5" t="s">
        <v>75</v>
      </c>
      <c r="E207" s="5" t="s">
        <v>9</v>
      </c>
      <c r="F207" s="6">
        <v>1604.4638694263451</v>
      </c>
      <c r="G207" s="6">
        <v>1646.0573650335116</v>
      </c>
      <c r="H207" s="6">
        <v>1688.4562946538201</v>
      </c>
      <c r="I207" s="6">
        <v>1.1178300454080947</v>
      </c>
      <c r="J207" s="6">
        <v>1.1517236440835537</v>
      </c>
      <c r="K207" s="6">
        <v>1.1866449267400365</v>
      </c>
    </row>
    <row r="208" spans="1:11" x14ac:dyDescent="0.25">
      <c r="A208" t="str">
        <f t="shared" si="6"/>
        <v>2012All unintentional injury hospitalisations, 0-14 yearsMMaori</v>
      </c>
      <c r="B208" s="5">
        <v>2012</v>
      </c>
      <c r="C208" s="5" t="s">
        <v>132</v>
      </c>
      <c r="D208" s="5" t="s">
        <v>75</v>
      </c>
      <c r="E208" s="5" t="s">
        <v>9</v>
      </c>
      <c r="F208" s="6">
        <v>1555.1035491984503</v>
      </c>
      <c r="G208" s="6">
        <v>1596.0113039079249</v>
      </c>
      <c r="H208" s="6">
        <v>1637.7227814278799</v>
      </c>
      <c r="I208" s="6">
        <v>1.0778252576826945</v>
      </c>
      <c r="J208" s="6">
        <v>1.1108170871561189</v>
      </c>
      <c r="K208" s="6">
        <v>1.1448187842349322</v>
      </c>
    </row>
    <row r="209" spans="1:11" x14ac:dyDescent="0.25">
      <c r="A209" t="str">
        <f t="shared" si="6"/>
        <v>2013All unintentional injury hospitalisations, 0-14 yearsMMaori</v>
      </c>
      <c r="B209" s="5">
        <v>2013</v>
      </c>
      <c r="C209" s="5" t="s">
        <v>132</v>
      </c>
      <c r="D209" s="5" t="s">
        <v>75</v>
      </c>
      <c r="E209" s="5" t="s">
        <v>9</v>
      </c>
      <c r="F209" s="6">
        <v>1573.2130328232017</v>
      </c>
      <c r="G209" s="6">
        <v>1614.3257245855855</v>
      </c>
      <c r="H209" s="6">
        <v>1656.2409132103821</v>
      </c>
      <c r="I209" s="6">
        <v>1.0821892236680299</v>
      </c>
      <c r="J209" s="6">
        <v>1.1151133768005237</v>
      </c>
      <c r="K209" s="6">
        <v>1.14903920305615</v>
      </c>
    </row>
    <row r="210" spans="1:11" x14ac:dyDescent="0.25">
      <c r="A210" t="str">
        <f t="shared" si="6"/>
        <v>2014All unintentional injury hospitalisations, 0-14 yearsMMaori</v>
      </c>
      <c r="B210" s="5">
        <v>2014</v>
      </c>
      <c r="C210" s="5" t="s">
        <v>132</v>
      </c>
      <c r="D210" s="5" t="s">
        <v>75</v>
      </c>
      <c r="E210" s="5" t="s">
        <v>9</v>
      </c>
      <c r="F210" s="6">
        <v>1600.0742231419015</v>
      </c>
      <c r="G210" s="6">
        <v>1641.4581670671232</v>
      </c>
      <c r="H210" s="6">
        <v>1683.6416529712465</v>
      </c>
      <c r="I210" s="6">
        <v>1.0847111589585172</v>
      </c>
      <c r="J210" s="6">
        <v>1.1173857591136509</v>
      </c>
      <c r="K210" s="6">
        <v>1.1510446116077417</v>
      </c>
    </row>
    <row r="211" spans="1:11" x14ac:dyDescent="0.25">
      <c r="A211" t="str">
        <f t="shared" si="6"/>
        <v>1996All unintentional injury hospitalisations, 0-14 yearsMnonMaori</v>
      </c>
      <c r="B211" s="5">
        <v>1996</v>
      </c>
      <c r="C211" s="5" t="s">
        <v>132</v>
      </c>
      <c r="D211" s="5" t="s">
        <v>75</v>
      </c>
      <c r="E211" s="5" t="s">
        <v>74</v>
      </c>
      <c r="F211" s="6">
        <v>1972.7026670562809</v>
      </c>
      <c r="G211" s="6">
        <v>1999.8949561795491</v>
      </c>
      <c r="H211" s="6">
        <v>2027.3683604982568</v>
      </c>
      <c r="I211" s="6"/>
      <c r="J211" s="6"/>
      <c r="K211" s="6"/>
    </row>
    <row r="212" spans="1:11" x14ac:dyDescent="0.25">
      <c r="A212" t="str">
        <f t="shared" si="6"/>
        <v>1997All unintentional injury hospitalisations, 0-14 yearsMnonMaori</v>
      </c>
      <c r="B212" s="5">
        <v>1997</v>
      </c>
      <c r="C212" s="5" t="s">
        <v>132</v>
      </c>
      <c r="D212" s="5" t="s">
        <v>75</v>
      </c>
      <c r="E212" s="5" t="s">
        <v>74</v>
      </c>
      <c r="F212" s="6">
        <v>1939.1438734200622</v>
      </c>
      <c r="G212" s="6">
        <v>1966.0800674246657</v>
      </c>
      <c r="H212" s="6">
        <v>1993.2968703622153</v>
      </c>
      <c r="I212" s="6"/>
      <c r="J212" s="6"/>
      <c r="K212" s="6"/>
    </row>
    <row r="213" spans="1:11" x14ac:dyDescent="0.25">
      <c r="A213" t="str">
        <f t="shared" si="6"/>
        <v>1998All unintentional injury hospitalisations, 0-14 yearsMnonMaori</v>
      </c>
      <c r="B213" s="5">
        <v>1998</v>
      </c>
      <c r="C213" s="5" t="s">
        <v>132</v>
      </c>
      <c r="D213" s="5" t="s">
        <v>75</v>
      </c>
      <c r="E213" s="5" t="s">
        <v>74</v>
      </c>
      <c r="F213" s="6">
        <v>1920.0970101437631</v>
      </c>
      <c r="G213" s="6">
        <v>1946.9325347845318</v>
      </c>
      <c r="H213" s="6">
        <v>1974.0493296526224</v>
      </c>
      <c r="I213" s="6"/>
      <c r="J213" s="6"/>
      <c r="K213" s="6"/>
    </row>
    <row r="214" spans="1:11" x14ac:dyDescent="0.25">
      <c r="A214" t="str">
        <f t="shared" si="6"/>
        <v>1999All unintentional injury hospitalisations, 0-14 yearsMnonMaori</v>
      </c>
      <c r="B214" s="5">
        <v>1999</v>
      </c>
      <c r="C214" s="5" t="s">
        <v>132</v>
      </c>
      <c r="D214" s="5" t="s">
        <v>75</v>
      </c>
      <c r="E214" s="5" t="s">
        <v>74</v>
      </c>
      <c r="F214" s="6">
        <v>1888.2843004293481</v>
      </c>
      <c r="G214" s="6">
        <v>1914.9558184456212</v>
      </c>
      <c r="H214" s="6">
        <v>1941.9098461967619</v>
      </c>
      <c r="I214" s="6"/>
      <c r="J214" s="6"/>
      <c r="K214" s="6"/>
    </row>
    <row r="215" spans="1:11" x14ac:dyDescent="0.25">
      <c r="A215" t="str">
        <f t="shared" si="6"/>
        <v>2000All unintentional injury hospitalisations, 0-14 yearsMnonMaori</v>
      </c>
      <c r="B215" s="5">
        <v>2000</v>
      </c>
      <c r="C215" s="5" t="s">
        <v>132</v>
      </c>
      <c r="D215" s="5" t="s">
        <v>75</v>
      </c>
      <c r="E215" s="5" t="s">
        <v>74</v>
      </c>
      <c r="F215" s="6">
        <v>1880.3415177909444</v>
      </c>
      <c r="G215" s="6">
        <v>1906.9741668918386</v>
      </c>
      <c r="H215" s="6">
        <v>1933.8896891310433</v>
      </c>
      <c r="I215" s="6"/>
      <c r="J215" s="6"/>
      <c r="K215" s="6"/>
    </row>
    <row r="216" spans="1:11" x14ac:dyDescent="0.25">
      <c r="A216" t="str">
        <f t="shared" si="6"/>
        <v>2001All unintentional injury hospitalisations, 0-14 yearsMnonMaori</v>
      </c>
      <c r="B216" s="5">
        <v>2001</v>
      </c>
      <c r="C216" s="5" t="s">
        <v>132</v>
      </c>
      <c r="D216" s="5" t="s">
        <v>75</v>
      </c>
      <c r="E216" s="5" t="s">
        <v>74</v>
      </c>
      <c r="F216" s="6">
        <v>1832.2937291317717</v>
      </c>
      <c r="G216" s="6">
        <v>1858.5418041043381</v>
      </c>
      <c r="H216" s="6">
        <v>1885.0718317694516</v>
      </c>
      <c r="I216" s="6"/>
      <c r="J216" s="6"/>
      <c r="K216" s="6"/>
    </row>
    <row r="217" spans="1:11" x14ac:dyDescent="0.25">
      <c r="A217" t="str">
        <f t="shared" si="6"/>
        <v>2002All unintentional injury hospitalisations, 0-14 yearsMnonMaori</v>
      </c>
      <c r="B217" s="5">
        <v>2002</v>
      </c>
      <c r="C217" s="5" t="s">
        <v>132</v>
      </c>
      <c r="D217" s="5" t="s">
        <v>75</v>
      </c>
      <c r="E217" s="5" t="s">
        <v>74</v>
      </c>
      <c r="F217" s="6">
        <v>1756.5589072459916</v>
      </c>
      <c r="G217" s="6">
        <v>1782.1790149664982</v>
      </c>
      <c r="H217" s="6">
        <v>1808.0793033211303</v>
      </c>
      <c r="I217" s="6"/>
      <c r="J217" s="6"/>
      <c r="K217" s="6"/>
    </row>
    <row r="218" spans="1:11" x14ac:dyDescent="0.25">
      <c r="A218" t="str">
        <f t="shared" si="6"/>
        <v>2003All unintentional injury hospitalisations, 0-14 yearsMnonMaori</v>
      </c>
      <c r="B218" s="5">
        <v>2003</v>
      </c>
      <c r="C218" s="5" t="s">
        <v>132</v>
      </c>
      <c r="D218" s="5" t="s">
        <v>75</v>
      </c>
      <c r="E218" s="5" t="s">
        <v>74</v>
      </c>
      <c r="F218" s="6">
        <v>1697.4332976708733</v>
      </c>
      <c r="G218" s="6">
        <v>1722.582527964682</v>
      </c>
      <c r="H218" s="6">
        <v>1748.0111170660214</v>
      </c>
      <c r="I218" s="6"/>
      <c r="J218" s="6"/>
      <c r="K218" s="6"/>
    </row>
    <row r="219" spans="1:11" x14ac:dyDescent="0.25">
      <c r="A219" t="str">
        <f t="shared" si="6"/>
        <v>2004All unintentional injury hospitalisations, 0-14 yearsMnonMaori</v>
      </c>
      <c r="B219" s="5">
        <v>2004</v>
      </c>
      <c r="C219" s="5" t="s">
        <v>132</v>
      </c>
      <c r="D219" s="5" t="s">
        <v>75</v>
      </c>
      <c r="E219" s="5" t="s">
        <v>74</v>
      </c>
      <c r="F219" s="6">
        <v>1657.7191113548752</v>
      </c>
      <c r="G219" s="6">
        <v>1682.585325352276</v>
      </c>
      <c r="H219" s="6">
        <v>1707.7311717762211</v>
      </c>
      <c r="I219" s="6"/>
      <c r="J219" s="6"/>
      <c r="K219" s="6"/>
    </row>
    <row r="220" spans="1:11" x14ac:dyDescent="0.25">
      <c r="A220" t="str">
        <f t="shared" si="6"/>
        <v>2005All unintentional injury hospitalisations, 0-14 yearsMnonMaori</v>
      </c>
      <c r="B220" s="5">
        <v>2005</v>
      </c>
      <c r="C220" s="5" t="s">
        <v>132</v>
      </c>
      <c r="D220" s="5" t="s">
        <v>75</v>
      </c>
      <c r="E220" s="5" t="s">
        <v>74</v>
      </c>
      <c r="F220" s="6">
        <v>1651.8067525944375</v>
      </c>
      <c r="G220" s="6">
        <v>1676.6433279074733</v>
      </c>
      <c r="H220" s="6">
        <v>1701.7598646331066</v>
      </c>
      <c r="I220" s="6"/>
      <c r="J220" s="6"/>
      <c r="K220" s="6"/>
    </row>
    <row r="221" spans="1:11" x14ac:dyDescent="0.25">
      <c r="A221" t="str">
        <f t="shared" si="6"/>
        <v>2006All unintentional injury hospitalisations, 0-14 yearsMnonMaori</v>
      </c>
      <c r="B221" s="5">
        <v>2006</v>
      </c>
      <c r="C221" s="5" t="s">
        <v>132</v>
      </c>
      <c r="D221" s="5" t="s">
        <v>75</v>
      </c>
      <c r="E221" s="5" t="s">
        <v>74</v>
      </c>
      <c r="F221" s="6">
        <v>1611.2782577421735</v>
      </c>
      <c r="G221" s="6">
        <v>1635.8194830538093</v>
      </c>
      <c r="H221" s="6">
        <v>1660.6409081815445</v>
      </c>
      <c r="I221" s="6"/>
      <c r="J221" s="6"/>
      <c r="K221" s="6"/>
    </row>
    <row r="222" spans="1:11" x14ac:dyDescent="0.25">
      <c r="A222" t="str">
        <f t="shared" si="6"/>
        <v>2007All unintentional injury hospitalisations, 0-14 yearsMnonMaori</v>
      </c>
      <c r="B222" s="5">
        <v>2007</v>
      </c>
      <c r="C222" s="5" t="s">
        <v>132</v>
      </c>
      <c r="D222" s="5" t="s">
        <v>75</v>
      </c>
      <c r="E222" s="5" t="s">
        <v>74</v>
      </c>
      <c r="F222" s="6">
        <v>1578.0666668586368</v>
      </c>
      <c r="G222" s="6">
        <v>1602.3364563587099</v>
      </c>
      <c r="H222" s="6">
        <v>1626.8860352081203</v>
      </c>
      <c r="I222" s="6"/>
      <c r="J222" s="6"/>
      <c r="K222" s="6"/>
    </row>
    <row r="223" spans="1:11" x14ac:dyDescent="0.25">
      <c r="A223" t="str">
        <f t="shared" si="6"/>
        <v>2008All unintentional injury hospitalisations, 0-14 yearsMnonMaori</v>
      </c>
      <c r="B223" s="5">
        <v>2008</v>
      </c>
      <c r="C223" s="5" t="s">
        <v>132</v>
      </c>
      <c r="D223" s="5" t="s">
        <v>75</v>
      </c>
      <c r="E223" s="5" t="s">
        <v>74</v>
      </c>
      <c r="F223" s="6">
        <v>1526.9493925441582</v>
      </c>
      <c r="G223" s="6">
        <v>1550.7882353306165</v>
      </c>
      <c r="H223" s="6">
        <v>1574.9060347466761</v>
      </c>
      <c r="I223" s="6"/>
      <c r="J223" s="6"/>
      <c r="K223" s="6"/>
    </row>
    <row r="224" spans="1:11" x14ac:dyDescent="0.25">
      <c r="A224" t="str">
        <f t="shared" si="6"/>
        <v>2009All unintentional injury hospitalisations, 0-14 yearsMnonMaori</v>
      </c>
      <c r="B224" s="5">
        <v>2009</v>
      </c>
      <c r="C224" s="5" t="s">
        <v>132</v>
      </c>
      <c r="D224" s="5" t="s">
        <v>75</v>
      </c>
      <c r="E224" s="5" t="s">
        <v>74</v>
      </c>
      <c r="F224" s="6">
        <v>1475.2969902241298</v>
      </c>
      <c r="G224" s="6">
        <v>1498.6886194071894</v>
      </c>
      <c r="H224" s="6">
        <v>1522.3582182558159</v>
      </c>
      <c r="I224" s="6"/>
      <c r="J224" s="6"/>
      <c r="K224" s="6"/>
    </row>
    <row r="225" spans="1:11" x14ac:dyDescent="0.25">
      <c r="A225" t="str">
        <f t="shared" si="6"/>
        <v>2010All unintentional injury hospitalisations, 0-14 yearsMnonMaori</v>
      </c>
      <c r="B225" s="5">
        <v>2010</v>
      </c>
      <c r="C225" s="5" t="s">
        <v>132</v>
      </c>
      <c r="D225" s="5" t="s">
        <v>75</v>
      </c>
      <c r="E225" s="5" t="s">
        <v>74</v>
      </c>
      <c r="F225" s="6">
        <v>1433.8419436962947</v>
      </c>
      <c r="G225" s="6">
        <v>1456.8876132474027</v>
      </c>
      <c r="H225" s="6">
        <v>1480.2108716531059</v>
      </c>
      <c r="I225" s="6"/>
      <c r="J225" s="6"/>
      <c r="K225" s="6"/>
    </row>
    <row r="226" spans="1:11" x14ac:dyDescent="0.25">
      <c r="A226" t="str">
        <f t="shared" si="6"/>
        <v>2011All unintentional injury hospitalisations, 0-14 yearsMnonMaori</v>
      </c>
      <c r="B226" s="5">
        <v>2011</v>
      </c>
      <c r="C226" s="5" t="s">
        <v>132</v>
      </c>
      <c r="D226" s="5" t="s">
        <v>75</v>
      </c>
      <c r="E226" s="5" t="s">
        <v>74</v>
      </c>
      <c r="F226" s="6">
        <v>1406.3669377127633</v>
      </c>
      <c r="G226" s="6">
        <v>1429.2120974414029</v>
      </c>
      <c r="H226" s="6">
        <v>1452.3353499447185</v>
      </c>
      <c r="I226" s="6"/>
      <c r="J226" s="6"/>
      <c r="K226" s="6"/>
    </row>
    <row r="227" spans="1:11" x14ac:dyDescent="0.25">
      <c r="A227" t="str">
        <f t="shared" si="6"/>
        <v>2012All unintentional injury hospitalisations, 0-14 yearsMnonMaori</v>
      </c>
      <c r="B227" s="5">
        <v>2012</v>
      </c>
      <c r="C227" s="5" t="s">
        <v>132</v>
      </c>
      <c r="D227" s="5" t="s">
        <v>75</v>
      </c>
      <c r="E227" s="5" t="s">
        <v>74</v>
      </c>
      <c r="F227" s="6">
        <v>1413.8676672064305</v>
      </c>
      <c r="G227" s="6">
        <v>1436.7903792279481</v>
      </c>
      <c r="H227" s="6">
        <v>1459.9915928534606</v>
      </c>
      <c r="I227" s="6"/>
      <c r="J227" s="6"/>
      <c r="K227" s="6"/>
    </row>
    <row r="228" spans="1:11" x14ac:dyDescent="0.25">
      <c r="A228" t="str">
        <f t="shared" si="6"/>
        <v>2013All unintentional injury hospitalisations, 0-14 yearsMnonMaori</v>
      </c>
      <c r="B228" s="5">
        <v>2013</v>
      </c>
      <c r="C228" s="5" t="s">
        <v>132</v>
      </c>
      <c r="D228" s="5" t="s">
        <v>75</v>
      </c>
      <c r="E228" s="5" t="s">
        <v>74</v>
      </c>
      <c r="F228" s="6">
        <v>1424.6654149185842</v>
      </c>
      <c r="G228" s="6">
        <v>1447.6785573296579</v>
      </c>
      <c r="H228" s="6">
        <v>1470.9702810601543</v>
      </c>
      <c r="I228" s="6"/>
      <c r="J228" s="6"/>
      <c r="K228" s="6"/>
    </row>
    <row r="229" spans="1:11" x14ac:dyDescent="0.25">
      <c r="A229" t="str">
        <f t="shared" si="6"/>
        <v>2014All unintentional injury hospitalisations, 0-14 yearsMnonMaori</v>
      </c>
      <c r="B229" s="5">
        <v>2014</v>
      </c>
      <c r="C229" s="5" t="s">
        <v>132</v>
      </c>
      <c r="D229" s="5" t="s">
        <v>75</v>
      </c>
      <c r="E229" s="5" t="s">
        <v>74</v>
      </c>
      <c r="F229" s="6">
        <v>1445.8674013038155</v>
      </c>
      <c r="G229" s="6">
        <v>1469.0165448047098</v>
      </c>
      <c r="H229" s="6">
        <v>1492.443451679696</v>
      </c>
      <c r="I229" s="6"/>
      <c r="J229" s="6"/>
      <c r="K229" s="6"/>
    </row>
    <row r="230" spans="1:11" x14ac:dyDescent="0.25">
      <c r="A230" t="str">
        <f t="shared" ref="A230:A267" si="7">B230&amp;C230&amp;D230&amp;E230</f>
        <v>1996All unintentional injury hospitalisations, 15-64 yearsTMaori</v>
      </c>
      <c r="B230" s="5">
        <v>1996</v>
      </c>
      <c r="C230" s="5" t="s">
        <v>133</v>
      </c>
      <c r="D230" s="5" t="s">
        <v>76</v>
      </c>
      <c r="E230" s="5" t="s">
        <v>9</v>
      </c>
      <c r="F230" s="6">
        <v>1281.8707036673129</v>
      </c>
      <c r="G230" s="6">
        <v>1304.3245213751004</v>
      </c>
      <c r="H230" s="6">
        <v>1327.0729527784551</v>
      </c>
      <c r="I230" s="6">
        <v>1.1331856449979036</v>
      </c>
      <c r="J230" s="6">
        <v>1.1547998289181596</v>
      </c>
      <c r="K230" s="6">
        <v>1.1768262779854379</v>
      </c>
    </row>
    <row r="231" spans="1:11" x14ac:dyDescent="0.25">
      <c r="A231" t="str">
        <f t="shared" si="7"/>
        <v>1997All unintentional injury hospitalisations, 15-64 yearsTMaori</v>
      </c>
      <c r="B231" s="5">
        <v>1997</v>
      </c>
      <c r="C231" s="5" t="s">
        <v>133</v>
      </c>
      <c r="D231" s="5" t="s">
        <v>76</v>
      </c>
      <c r="E231" s="5" t="s">
        <v>9</v>
      </c>
      <c r="F231" s="6">
        <v>1298.9534171070754</v>
      </c>
      <c r="G231" s="6">
        <v>1321.3980338750669</v>
      </c>
      <c r="H231" s="6">
        <v>1344.1331744717572</v>
      </c>
      <c r="I231" s="6">
        <v>1.15940013039564</v>
      </c>
      <c r="J231" s="6">
        <v>1.1812529080451815</v>
      </c>
      <c r="K231" s="6">
        <v>1.2035175744624405</v>
      </c>
    </row>
    <row r="232" spans="1:11" x14ac:dyDescent="0.25">
      <c r="A232" t="str">
        <f t="shared" si="7"/>
        <v>1998All unintentional injury hospitalisations, 15-64 yearsTMaori</v>
      </c>
      <c r="B232" s="5">
        <v>1998</v>
      </c>
      <c r="C232" s="5" t="s">
        <v>133</v>
      </c>
      <c r="D232" s="5" t="s">
        <v>76</v>
      </c>
      <c r="E232" s="5" t="s">
        <v>9</v>
      </c>
      <c r="F232" s="6">
        <v>1347.9101827622583</v>
      </c>
      <c r="G232" s="6">
        <v>1370.5935399231214</v>
      </c>
      <c r="H232" s="6">
        <v>1393.5628993702937</v>
      </c>
      <c r="I232" s="6">
        <v>1.2056568294326266</v>
      </c>
      <c r="J232" s="6">
        <v>1.227877925228384</v>
      </c>
      <c r="K232" s="6">
        <v>1.2505085713093553</v>
      </c>
    </row>
    <row r="233" spans="1:11" x14ac:dyDescent="0.25">
      <c r="A233" t="str">
        <f t="shared" si="7"/>
        <v>1999All unintentional injury hospitalisations, 15-64 yearsTMaori</v>
      </c>
      <c r="B233" s="5">
        <v>1999</v>
      </c>
      <c r="C233" s="5" t="s">
        <v>133</v>
      </c>
      <c r="D233" s="5" t="s">
        <v>76</v>
      </c>
      <c r="E233" s="5" t="s">
        <v>9</v>
      </c>
      <c r="F233" s="6">
        <v>1396.846308950024</v>
      </c>
      <c r="G233" s="6">
        <v>1419.7459897920826</v>
      </c>
      <c r="H233" s="6">
        <v>1442.9269828712218</v>
      </c>
      <c r="I233" s="6">
        <v>1.2322713936088721</v>
      </c>
      <c r="J233" s="6">
        <v>1.2544601251923417</v>
      </c>
      <c r="K233" s="6">
        <v>1.2770483952312497</v>
      </c>
    </row>
    <row r="234" spans="1:11" x14ac:dyDescent="0.25">
      <c r="A234" t="str">
        <f t="shared" si="7"/>
        <v>2000All unintentional injury hospitalisations, 15-64 yearsTMaori</v>
      </c>
      <c r="B234" s="5">
        <v>2000</v>
      </c>
      <c r="C234" s="5" t="s">
        <v>133</v>
      </c>
      <c r="D234" s="5" t="s">
        <v>76</v>
      </c>
      <c r="E234" s="5" t="s">
        <v>9</v>
      </c>
      <c r="F234" s="6">
        <v>1458.3854436849683</v>
      </c>
      <c r="G234" s="6">
        <v>1481.5810457347029</v>
      </c>
      <c r="H234" s="6">
        <v>1505.0531430979781</v>
      </c>
      <c r="I234" s="6">
        <v>1.2749978161438771</v>
      </c>
      <c r="J234" s="6">
        <v>1.2973496931048127</v>
      </c>
      <c r="K234" s="6">
        <v>1.3200934188966646</v>
      </c>
    </row>
    <row r="235" spans="1:11" x14ac:dyDescent="0.25">
      <c r="A235" t="str">
        <f t="shared" si="7"/>
        <v>2001All unintentional injury hospitalisations, 15-64 yearsTMaori</v>
      </c>
      <c r="B235" s="5">
        <v>2001</v>
      </c>
      <c r="C235" s="5" t="s">
        <v>133</v>
      </c>
      <c r="D235" s="5" t="s">
        <v>76</v>
      </c>
      <c r="E235" s="5" t="s">
        <v>9</v>
      </c>
      <c r="F235" s="6">
        <v>1478.5109278371174</v>
      </c>
      <c r="G235" s="6">
        <v>1501.6640723249375</v>
      </c>
      <c r="H235" s="6">
        <v>1525.0889730653287</v>
      </c>
      <c r="I235" s="6">
        <v>1.2905443367462341</v>
      </c>
      <c r="J235" s="6">
        <v>1.3128454279044766</v>
      </c>
      <c r="K235" s="6">
        <v>1.3355318902992486</v>
      </c>
    </row>
    <row r="236" spans="1:11" x14ac:dyDescent="0.25">
      <c r="A236" t="str">
        <f t="shared" si="7"/>
        <v>2002All unintentional injury hospitalisations, 15-64 yearsTMaori</v>
      </c>
      <c r="B236" s="5">
        <v>2002</v>
      </c>
      <c r="C236" s="5" t="s">
        <v>133</v>
      </c>
      <c r="D236" s="5" t="s">
        <v>76</v>
      </c>
      <c r="E236" s="5" t="s">
        <v>9</v>
      </c>
      <c r="F236" s="6">
        <v>1470.584573082793</v>
      </c>
      <c r="G236" s="6">
        <v>1493.4960779054061</v>
      </c>
      <c r="H236" s="6">
        <v>1516.6751375946908</v>
      </c>
      <c r="I236" s="6">
        <v>1.2810594193262219</v>
      </c>
      <c r="J236" s="6">
        <v>1.3030715495121292</v>
      </c>
      <c r="K236" s="6">
        <v>1.3254619087387911</v>
      </c>
    </row>
    <row r="237" spans="1:11" x14ac:dyDescent="0.25">
      <c r="A237" t="str">
        <f t="shared" si="7"/>
        <v>2003All unintentional injury hospitalisations, 15-64 yearsTMaori</v>
      </c>
      <c r="B237" s="5">
        <v>2003</v>
      </c>
      <c r="C237" s="5" t="s">
        <v>133</v>
      </c>
      <c r="D237" s="5" t="s">
        <v>76</v>
      </c>
      <c r="E237" s="5" t="s">
        <v>9</v>
      </c>
      <c r="F237" s="6">
        <v>1485.1276792630447</v>
      </c>
      <c r="G237" s="6">
        <v>1507.9486802675506</v>
      </c>
      <c r="H237" s="6">
        <v>1531.0325457967731</v>
      </c>
      <c r="I237" s="6">
        <v>1.2746960522295716</v>
      </c>
      <c r="J237" s="6">
        <v>1.2963128026202824</v>
      </c>
      <c r="K237" s="6">
        <v>1.318296137575711</v>
      </c>
    </row>
    <row r="238" spans="1:11" x14ac:dyDescent="0.25">
      <c r="A238" t="str">
        <f t="shared" si="7"/>
        <v>2004All unintentional injury hospitalisations, 15-64 yearsTMaori</v>
      </c>
      <c r="B238" s="5">
        <v>2004</v>
      </c>
      <c r="C238" s="5" t="s">
        <v>133</v>
      </c>
      <c r="D238" s="5" t="s">
        <v>76</v>
      </c>
      <c r="E238" s="5" t="s">
        <v>9</v>
      </c>
      <c r="F238" s="6">
        <v>1530.8638705439269</v>
      </c>
      <c r="G238" s="6">
        <v>1553.8232342263736</v>
      </c>
      <c r="H238" s="6">
        <v>1577.0407422676076</v>
      </c>
      <c r="I238" s="6">
        <v>1.2871551089488493</v>
      </c>
      <c r="J238" s="6">
        <v>1.3085042732170398</v>
      </c>
      <c r="K238" s="6">
        <v>1.3302075415180552</v>
      </c>
    </row>
    <row r="239" spans="1:11" x14ac:dyDescent="0.25">
      <c r="A239" t="str">
        <f t="shared" si="7"/>
        <v>2005All unintentional injury hospitalisations, 15-64 yearsTMaori</v>
      </c>
      <c r="B239" s="5">
        <v>2005</v>
      </c>
      <c r="C239" s="5" t="s">
        <v>133</v>
      </c>
      <c r="D239" s="5" t="s">
        <v>76</v>
      </c>
      <c r="E239" s="5" t="s">
        <v>9</v>
      </c>
      <c r="F239" s="6">
        <v>1571.8811662247767</v>
      </c>
      <c r="G239" s="6">
        <v>1594.9521909243358</v>
      </c>
      <c r="H239" s="6">
        <v>1618.2771021989815</v>
      </c>
      <c r="I239" s="6">
        <v>1.3028046984310004</v>
      </c>
      <c r="J239" s="6">
        <v>1.324014766121566</v>
      </c>
      <c r="K239" s="6">
        <v>1.345570140343479</v>
      </c>
    </row>
    <row r="240" spans="1:11" x14ac:dyDescent="0.25">
      <c r="A240" t="str">
        <f t="shared" si="7"/>
        <v>2006All unintentional injury hospitalisations, 15-64 yearsTMaori</v>
      </c>
      <c r="B240" s="5">
        <v>2006</v>
      </c>
      <c r="C240" s="5" t="s">
        <v>133</v>
      </c>
      <c r="D240" s="5" t="s">
        <v>76</v>
      </c>
      <c r="E240" s="5" t="s">
        <v>9</v>
      </c>
      <c r="F240" s="6">
        <v>1587.0298193406386</v>
      </c>
      <c r="G240" s="6">
        <v>1610.0315798577485</v>
      </c>
      <c r="H240" s="6">
        <v>1633.2833111459249</v>
      </c>
      <c r="I240" s="6">
        <v>1.317011872102092</v>
      </c>
      <c r="J240" s="6">
        <v>1.3382544277716675</v>
      </c>
      <c r="K240" s="6">
        <v>1.3598396122215397</v>
      </c>
    </row>
    <row r="241" spans="1:11" x14ac:dyDescent="0.25">
      <c r="A241" t="str">
        <f t="shared" si="7"/>
        <v>2007All unintentional injury hospitalisations, 15-64 yearsTMaori</v>
      </c>
      <c r="B241" s="5">
        <v>2007</v>
      </c>
      <c r="C241" s="5" t="s">
        <v>133</v>
      </c>
      <c r="D241" s="5" t="s">
        <v>76</v>
      </c>
      <c r="E241" s="5" t="s">
        <v>9</v>
      </c>
      <c r="F241" s="6">
        <v>1554.0585034694745</v>
      </c>
      <c r="G241" s="6">
        <v>1576.6792622951782</v>
      </c>
      <c r="H241" s="6">
        <v>1599.5469035332326</v>
      </c>
      <c r="I241" s="6">
        <v>1.3037457265346886</v>
      </c>
      <c r="J241" s="6">
        <v>1.3249014994704904</v>
      </c>
      <c r="K241" s="6">
        <v>1.346400565365496</v>
      </c>
    </row>
    <row r="242" spans="1:11" x14ac:dyDescent="0.25">
      <c r="A242" t="str">
        <f t="shared" si="7"/>
        <v>2008All unintentional injury hospitalisations, 15-64 yearsTMaori</v>
      </c>
      <c r="B242" s="5">
        <v>2008</v>
      </c>
      <c r="C242" s="5" t="s">
        <v>133</v>
      </c>
      <c r="D242" s="5" t="s">
        <v>76</v>
      </c>
      <c r="E242" s="5" t="s">
        <v>9</v>
      </c>
      <c r="F242" s="6">
        <v>1537.1572376322613</v>
      </c>
      <c r="G242" s="6">
        <v>1559.4887735293075</v>
      </c>
      <c r="H242" s="6">
        <v>1582.0635668606833</v>
      </c>
      <c r="I242" s="6">
        <v>1.3048127144392465</v>
      </c>
      <c r="J242" s="6">
        <v>1.3260044320595614</v>
      </c>
      <c r="K242" s="6">
        <v>1.3475403284962917</v>
      </c>
    </row>
    <row r="243" spans="1:11" x14ac:dyDescent="0.25">
      <c r="A243" t="str">
        <f t="shared" si="7"/>
        <v>2009All unintentional injury hospitalisations, 15-64 yearsTMaori</v>
      </c>
      <c r="B243" s="5">
        <v>2009</v>
      </c>
      <c r="C243" s="5" t="s">
        <v>133</v>
      </c>
      <c r="D243" s="5" t="s">
        <v>76</v>
      </c>
      <c r="E243" s="5" t="s">
        <v>9</v>
      </c>
      <c r="F243" s="6">
        <v>1508.2948568418569</v>
      </c>
      <c r="G243" s="6">
        <v>1530.2578726254208</v>
      </c>
      <c r="H243" s="6">
        <v>1552.4606833812013</v>
      </c>
      <c r="I243" s="6">
        <v>1.2969477297156184</v>
      </c>
      <c r="J243" s="6">
        <v>1.318108973917927</v>
      </c>
      <c r="K243" s="6">
        <v>1.3396154889788292</v>
      </c>
    </row>
    <row r="244" spans="1:11" x14ac:dyDescent="0.25">
      <c r="A244" t="str">
        <f t="shared" si="7"/>
        <v>2010All unintentional injury hospitalisations, 15-64 yearsTMaori</v>
      </c>
      <c r="B244" s="5">
        <v>2010</v>
      </c>
      <c r="C244" s="5" t="s">
        <v>133</v>
      </c>
      <c r="D244" s="5" t="s">
        <v>76</v>
      </c>
      <c r="E244" s="5" t="s">
        <v>9</v>
      </c>
      <c r="F244" s="6">
        <v>1499.2563219381275</v>
      </c>
      <c r="G244" s="6">
        <v>1520.9806418765654</v>
      </c>
      <c r="H244" s="6">
        <v>1542.9409928776229</v>
      </c>
      <c r="I244" s="6">
        <v>1.3012533682309961</v>
      </c>
      <c r="J244" s="6">
        <v>1.322461450671681</v>
      </c>
      <c r="K244" s="6">
        <v>1.3440151865967618</v>
      </c>
    </row>
    <row r="245" spans="1:11" x14ac:dyDescent="0.25">
      <c r="A245" t="str">
        <f t="shared" si="7"/>
        <v>2011All unintentional injury hospitalisations, 15-64 yearsTMaori</v>
      </c>
      <c r="B245" s="5">
        <v>2011</v>
      </c>
      <c r="C245" s="5" t="s">
        <v>133</v>
      </c>
      <c r="D245" s="5" t="s">
        <v>76</v>
      </c>
      <c r="E245" s="5" t="s">
        <v>9</v>
      </c>
      <c r="F245" s="6">
        <v>1490.3234991232264</v>
      </c>
      <c r="G245" s="6">
        <v>1511.8273056846745</v>
      </c>
      <c r="H245" s="6">
        <v>1533.5637668326658</v>
      </c>
      <c r="I245" s="6">
        <v>1.3065825410509773</v>
      </c>
      <c r="J245" s="6">
        <v>1.3278684287855367</v>
      </c>
      <c r="K245" s="6">
        <v>1.3495010906445106</v>
      </c>
    </row>
    <row r="246" spans="1:11" x14ac:dyDescent="0.25">
      <c r="A246" t="str">
        <f t="shared" si="7"/>
        <v>2012All unintentional injury hospitalisations, 15-64 yearsTMaori</v>
      </c>
      <c r="B246" s="5">
        <v>2012</v>
      </c>
      <c r="C246" s="5" t="s">
        <v>133</v>
      </c>
      <c r="D246" s="5" t="s">
        <v>76</v>
      </c>
      <c r="E246" s="5" t="s">
        <v>9</v>
      </c>
      <c r="F246" s="6">
        <v>1468.8205393487501</v>
      </c>
      <c r="G246" s="6">
        <v>1490.0152170907372</v>
      </c>
      <c r="H246" s="6">
        <v>1511.4392171203933</v>
      </c>
      <c r="I246" s="6">
        <v>1.2936723573587259</v>
      </c>
      <c r="J246" s="6">
        <v>1.3147883434796017</v>
      </c>
      <c r="K246" s="6">
        <v>1.3362489955951713</v>
      </c>
    </row>
    <row r="247" spans="1:11" x14ac:dyDescent="0.25">
      <c r="A247" t="str">
        <f t="shared" si="7"/>
        <v>2013All unintentional injury hospitalisations, 15-64 yearsTMaori</v>
      </c>
      <c r="B247" s="5">
        <v>2013</v>
      </c>
      <c r="C247" s="5" t="s">
        <v>133</v>
      </c>
      <c r="D247" s="5" t="s">
        <v>76</v>
      </c>
      <c r="E247" s="5" t="s">
        <v>9</v>
      </c>
      <c r="F247" s="6">
        <v>1491.1714358733348</v>
      </c>
      <c r="G247" s="6">
        <v>1512.3566681973628</v>
      </c>
      <c r="H247" s="6">
        <v>1533.7676009287168</v>
      </c>
      <c r="I247" s="6">
        <v>1.3131008870743268</v>
      </c>
      <c r="J247" s="6">
        <v>1.3342656707460547</v>
      </c>
      <c r="K247" s="6">
        <v>1.3557715920046052</v>
      </c>
    </row>
    <row r="248" spans="1:11" x14ac:dyDescent="0.25">
      <c r="A248" t="str">
        <f t="shared" si="7"/>
        <v>2014All unintentional injury hospitalisations, 15-64 yearsTMaori</v>
      </c>
      <c r="B248" s="5">
        <v>2014</v>
      </c>
      <c r="C248" s="5" t="s">
        <v>133</v>
      </c>
      <c r="D248" s="5" t="s">
        <v>76</v>
      </c>
      <c r="E248" s="5" t="s">
        <v>9</v>
      </c>
      <c r="F248" s="6">
        <v>1510.2521196356813</v>
      </c>
      <c r="G248" s="6">
        <v>1531.3974044410124</v>
      </c>
      <c r="H248" s="6">
        <v>1552.7647136796404</v>
      </c>
      <c r="I248" s="6">
        <v>1.331525021106474</v>
      </c>
      <c r="J248" s="6">
        <v>1.3527140239148019</v>
      </c>
      <c r="K248" s="6">
        <v>1.374240214408599</v>
      </c>
    </row>
    <row r="249" spans="1:11" x14ac:dyDescent="0.25">
      <c r="A249" t="str">
        <f t="shared" si="7"/>
        <v>1996All unintentional injury hospitalisations, 15-64 yearsTnonMaori</v>
      </c>
      <c r="B249" s="5">
        <v>1996</v>
      </c>
      <c r="C249" s="5" t="s">
        <v>133</v>
      </c>
      <c r="D249" s="5" t="s">
        <v>76</v>
      </c>
      <c r="E249" s="5" t="s">
        <v>74</v>
      </c>
      <c r="F249" s="6">
        <v>1121.0263204040721</v>
      </c>
      <c r="G249" s="6">
        <v>1129.4810483276731</v>
      </c>
      <c r="H249" s="6">
        <v>1137.9836987240253</v>
      </c>
      <c r="I249" s="6"/>
      <c r="J249" s="6"/>
      <c r="K249" s="6"/>
    </row>
    <row r="250" spans="1:11" x14ac:dyDescent="0.25">
      <c r="A250" t="str">
        <f t="shared" si="7"/>
        <v>1997All unintentional injury hospitalisations, 15-64 yearsTnonMaori</v>
      </c>
      <c r="B250" s="5">
        <v>1997</v>
      </c>
      <c r="C250" s="5" t="s">
        <v>133</v>
      </c>
      <c r="D250" s="5" t="s">
        <v>76</v>
      </c>
      <c r="E250" s="5" t="s">
        <v>74</v>
      </c>
      <c r="F250" s="6">
        <v>1110.2736104650821</v>
      </c>
      <c r="G250" s="6">
        <v>1118.6410842888906</v>
      </c>
      <c r="H250" s="6">
        <v>1127.0559512288739</v>
      </c>
      <c r="I250" s="6"/>
      <c r="J250" s="6"/>
      <c r="K250" s="6"/>
    </row>
    <row r="251" spans="1:11" x14ac:dyDescent="0.25">
      <c r="A251" t="str">
        <f t="shared" si="7"/>
        <v>1998All unintentional injury hospitalisations, 15-64 yearsTnonMaori</v>
      </c>
      <c r="B251" s="5">
        <v>1998</v>
      </c>
      <c r="C251" s="5" t="s">
        <v>133</v>
      </c>
      <c r="D251" s="5" t="s">
        <v>76</v>
      </c>
      <c r="E251" s="5" t="s">
        <v>74</v>
      </c>
      <c r="F251" s="6">
        <v>1107.8986855655382</v>
      </c>
      <c r="G251" s="6">
        <v>1116.2294815815605</v>
      </c>
      <c r="H251" s="6">
        <v>1124.6073571107199</v>
      </c>
      <c r="I251" s="6"/>
      <c r="J251" s="6"/>
      <c r="K251" s="6"/>
    </row>
    <row r="252" spans="1:11" x14ac:dyDescent="0.25">
      <c r="A252" t="str">
        <f t="shared" si="7"/>
        <v>1999All unintentional injury hospitalisations, 15-64 yearsTnonMaori</v>
      </c>
      <c r="B252" s="5">
        <v>1999</v>
      </c>
      <c r="C252" s="5" t="s">
        <v>133</v>
      </c>
      <c r="D252" s="5" t="s">
        <v>76</v>
      </c>
      <c r="E252" s="5" t="s">
        <v>74</v>
      </c>
      <c r="F252" s="6">
        <v>1123.4034282197244</v>
      </c>
      <c r="G252" s="6">
        <v>1131.7585639275685</v>
      </c>
      <c r="H252" s="6">
        <v>1140.1604023532543</v>
      </c>
      <c r="I252" s="6"/>
      <c r="J252" s="6"/>
      <c r="K252" s="6"/>
    </row>
    <row r="253" spans="1:11" x14ac:dyDescent="0.25">
      <c r="A253" t="str">
        <f t="shared" si="7"/>
        <v>2000All unintentional injury hospitalisations, 15-64 yearsTnonMaori</v>
      </c>
      <c r="B253" s="5">
        <v>2000</v>
      </c>
      <c r="C253" s="5" t="s">
        <v>133</v>
      </c>
      <c r="D253" s="5" t="s">
        <v>76</v>
      </c>
      <c r="E253" s="5" t="s">
        <v>74</v>
      </c>
      <c r="F253" s="6">
        <v>1133.676577307355</v>
      </c>
      <c r="G253" s="6">
        <v>1142.0059322548482</v>
      </c>
      <c r="H253" s="6">
        <v>1150.3812829288327</v>
      </c>
      <c r="I253" s="6"/>
      <c r="J253" s="6"/>
      <c r="K253" s="6"/>
    </row>
    <row r="254" spans="1:11" x14ac:dyDescent="0.25">
      <c r="A254" t="str">
        <f t="shared" si="7"/>
        <v>2001All unintentional injury hospitalisations, 15-64 yearsTnonMaori</v>
      </c>
      <c r="B254" s="5">
        <v>2001</v>
      </c>
      <c r="C254" s="5" t="s">
        <v>133</v>
      </c>
      <c r="D254" s="5" t="s">
        <v>76</v>
      </c>
      <c r="E254" s="5" t="s">
        <v>74</v>
      </c>
      <c r="F254" s="6">
        <v>1135.5907930289998</v>
      </c>
      <c r="G254" s="6">
        <v>1143.8239722720805</v>
      </c>
      <c r="H254" s="6">
        <v>1152.1020168832226</v>
      </c>
      <c r="I254" s="6"/>
      <c r="J254" s="6"/>
      <c r="K254" s="6"/>
    </row>
    <row r="255" spans="1:11" x14ac:dyDescent="0.25">
      <c r="A255" t="str">
        <f t="shared" si="7"/>
        <v>2002All unintentional injury hospitalisations, 15-64 yearsTnonMaori</v>
      </c>
      <c r="B255" s="5">
        <v>2002</v>
      </c>
      <c r="C255" s="5" t="s">
        <v>133</v>
      </c>
      <c r="D255" s="5" t="s">
        <v>76</v>
      </c>
      <c r="E255" s="5" t="s">
        <v>74</v>
      </c>
      <c r="F255" s="6">
        <v>1138.0057889339757</v>
      </c>
      <c r="G255" s="6">
        <v>1146.1351285465269</v>
      </c>
      <c r="H255" s="6">
        <v>1154.3081176759651</v>
      </c>
      <c r="I255" s="6"/>
      <c r="J255" s="6"/>
      <c r="K255" s="6"/>
    </row>
    <row r="256" spans="1:11" x14ac:dyDescent="0.25">
      <c r="A256" t="str">
        <f t="shared" si="7"/>
        <v>2003All unintentional injury hospitalisations, 15-64 yearsTnonMaori</v>
      </c>
      <c r="B256" s="5">
        <v>2003</v>
      </c>
      <c r="C256" s="5" t="s">
        <v>133</v>
      </c>
      <c r="D256" s="5" t="s">
        <v>76</v>
      </c>
      <c r="E256" s="5" t="s">
        <v>74</v>
      </c>
      <c r="F256" s="6">
        <v>1155.152822656949</v>
      </c>
      <c r="G256" s="6">
        <v>1163.2598838949066</v>
      </c>
      <c r="H256" s="6">
        <v>1171.4097131354774</v>
      </c>
      <c r="I256" s="6"/>
      <c r="J256" s="6"/>
      <c r="K256" s="6"/>
    </row>
    <row r="257" spans="1:11" x14ac:dyDescent="0.25">
      <c r="A257" t="str">
        <f t="shared" si="7"/>
        <v>2004All unintentional injury hospitalisations, 15-64 yearsTnonMaori</v>
      </c>
      <c r="B257" s="5">
        <v>2004</v>
      </c>
      <c r="C257" s="5" t="s">
        <v>133</v>
      </c>
      <c r="D257" s="5" t="s">
        <v>76</v>
      </c>
      <c r="E257" s="5" t="s">
        <v>74</v>
      </c>
      <c r="F257" s="6">
        <v>1179.3546877956924</v>
      </c>
      <c r="G257" s="6">
        <v>1187.4804431522427</v>
      </c>
      <c r="H257" s="6">
        <v>1195.6482840669239</v>
      </c>
      <c r="I257" s="6"/>
      <c r="J257" s="6"/>
      <c r="K257" s="6"/>
    </row>
    <row r="258" spans="1:11" x14ac:dyDescent="0.25">
      <c r="A258" t="str">
        <f t="shared" si="7"/>
        <v>2005All unintentional injury hospitalisations, 15-64 yearsTnonMaori</v>
      </c>
      <c r="B258" s="5">
        <v>2005</v>
      </c>
      <c r="C258" s="5" t="s">
        <v>133</v>
      </c>
      <c r="D258" s="5" t="s">
        <v>76</v>
      </c>
      <c r="E258" s="5" t="s">
        <v>74</v>
      </c>
      <c r="F258" s="6">
        <v>1196.4879748397414</v>
      </c>
      <c r="G258" s="6">
        <v>1204.6332350177834</v>
      </c>
      <c r="H258" s="6">
        <v>1212.8201786346544</v>
      </c>
      <c r="I258" s="6"/>
      <c r="J258" s="6"/>
      <c r="K258" s="6"/>
    </row>
    <row r="259" spans="1:11" x14ac:dyDescent="0.25">
      <c r="A259" t="str">
        <f t="shared" si="7"/>
        <v>2006All unintentional injury hospitalisations, 15-64 yearsTnonMaori</v>
      </c>
      <c r="B259" s="5">
        <v>2006</v>
      </c>
      <c r="C259" s="5" t="s">
        <v>133</v>
      </c>
      <c r="D259" s="5" t="s">
        <v>76</v>
      </c>
      <c r="E259" s="5" t="s">
        <v>74</v>
      </c>
      <c r="F259" s="6">
        <v>1194.9841858206432</v>
      </c>
      <c r="G259" s="6">
        <v>1203.0833199174378</v>
      </c>
      <c r="H259" s="6">
        <v>1211.223718964093</v>
      </c>
      <c r="I259" s="6"/>
      <c r="J259" s="6"/>
      <c r="K259" s="6"/>
    </row>
    <row r="260" spans="1:11" x14ac:dyDescent="0.25">
      <c r="A260" t="str">
        <f t="shared" si="7"/>
        <v>2007All unintentional injury hospitalisations, 15-64 yearsTnonMaori</v>
      </c>
      <c r="B260" s="5">
        <v>2007</v>
      </c>
      <c r="C260" s="5" t="s">
        <v>133</v>
      </c>
      <c r="D260" s="5" t="s">
        <v>76</v>
      </c>
      <c r="E260" s="5" t="s">
        <v>74</v>
      </c>
      <c r="F260" s="6">
        <v>1182.0157275666884</v>
      </c>
      <c r="G260" s="6">
        <v>1190.035080287337</v>
      </c>
      <c r="H260" s="6">
        <v>1198.095332760892</v>
      </c>
      <c r="I260" s="6"/>
      <c r="J260" s="6"/>
      <c r="K260" s="6"/>
    </row>
    <row r="261" spans="1:11" x14ac:dyDescent="0.25">
      <c r="A261" t="str">
        <f t="shared" si="7"/>
        <v>2008All unintentional injury hospitalisations, 15-64 yearsTnonMaori</v>
      </c>
      <c r="B261" s="5">
        <v>2008</v>
      </c>
      <c r="C261" s="5" t="s">
        <v>133</v>
      </c>
      <c r="D261" s="5" t="s">
        <v>76</v>
      </c>
      <c r="E261" s="5" t="s">
        <v>74</v>
      </c>
      <c r="F261" s="6">
        <v>1168.1639950557799</v>
      </c>
      <c r="G261" s="6">
        <v>1176.0811169440033</v>
      </c>
      <c r="H261" s="6">
        <v>1184.0385752360057</v>
      </c>
      <c r="I261" s="6"/>
      <c r="J261" s="6"/>
      <c r="K261" s="6"/>
    </row>
    <row r="262" spans="1:11" x14ac:dyDescent="0.25">
      <c r="A262" t="str">
        <f t="shared" si="7"/>
        <v>2009All unintentional injury hospitalisations, 15-64 yearsTnonMaori</v>
      </c>
      <c r="B262" s="5">
        <v>2009</v>
      </c>
      <c r="C262" s="5" t="s">
        <v>133</v>
      </c>
      <c r="D262" s="5" t="s">
        <v>76</v>
      </c>
      <c r="E262" s="5" t="s">
        <v>74</v>
      </c>
      <c r="F262" s="6">
        <v>1153.1386083249106</v>
      </c>
      <c r="G262" s="6">
        <v>1160.9494381006341</v>
      </c>
      <c r="H262" s="6">
        <v>1168.800040086224</v>
      </c>
      <c r="I262" s="6"/>
      <c r="J262" s="6"/>
      <c r="K262" s="6"/>
    </row>
    <row r="263" spans="1:11" x14ac:dyDescent="0.25">
      <c r="A263" t="str">
        <f t="shared" si="7"/>
        <v>2010All unintentional injury hospitalisations, 15-64 yearsTnonMaori</v>
      </c>
      <c r="B263" s="5">
        <v>2010</v>
      </c>
      <c r="C263" s="5" t="s">
        <v>133</v>
      </c>
      <c r="D263" s="5" t="s">
        <v>76</v>
      </c>
      <c r="E263" s="5" t="s">
        <v>74</v>
      </c>
      <c r="F263" s="6">
        <v>1142.37397219894</v>
      </c>
      <c r="G263" s="6">
        <v>1150.1134048966464</v>
      </c>
      <c r="H263" s="6">
        <v>1157.8922539668338</v>
      </c>
      <c r="I263" s="6"/>
      <c r="J263" s="6"/>
      <c r="K263" s="6"/>
    </row>
    <row r="264" spans="1:11" x14ac:dyDescent="0.25">
      <c r="A264" t="str">
        <f t="shared" si="7"/>
        <v>2011All unintentional injury hospitalisations, 15-64 yearsTnonMaori</v>
      </c>
      <c r="B264" s="5">
        <v>2011</v>
      </c>
      <c r="C264" s="5" t="s">
        <v>133</v>
      </c>
      <c r="D264" s="5" t="s">
        <v>76</v>
      </c>
      <c r="E264" s="5" t="s">
        <v>74</v>
      </c>
      <c r="F264" s="6">
        <v>1130.8710078892477</v>
      </c>
      <c r="G264" s="6">
        <v>1138.5369761877582</v>
      </c>
      <c r="H264" s="6">
        <v>1146.2420094201229</v>
      </c>
      <c r="I264" s="6"/>
      <c r="J264" s="6"/>
      <c r="K264" s="6"/>
    </row>
    <row r="265" spans="1:11" x14ac:dyDescent="0.25">
      <c r="A265" t="str">
        <f t="shared" si="7"/>
        <v>2012All unintentional injury hospitalisations, 15-64 yearsTnonMaori</v>
      </c>
      <c r="B265" s="5">
        <v>2012</v>
      </c>
      <c r="C265" s="5" t="s">
        <v>133</v>
      </c>
      <c r="D265" s="5" t="s">
        <v>76</v>
      </c>
      <c r="E265" s="5" t="s">
        <v>74</v>
      </c>
      <c r="F265" s="6">
        <v>1125.6692762743223</v>
      </c>
      <c r="G265" s="6">
        <v>1133.2738265289117</v>
      </c>
      <c r="H265" s="6">
        <v>1140.9169962031094</v>
      </c>
      <c r="I265" s="6"/>
      <c r="J265" s="6"/>
      <c r="K265" s="6"/>
    </row>
    <row r="266" spans="1:11" x14ac:dyDescent="0.25">
      <c r="A266" t="str">
        <f t="shared" si="7"/>
        <v>2013All unintentional injury hospitalisations, 15-64 yearsTnonMaori</v>
      </c>
      <c r="B266" s="5">
        <v>2013</v>
      </c>
      <c r="C266" s="5" t="s">
        <v>133</v>
      </c>
      <c r="D266" s="5" t="s">
        <v>76</v>
      </c>
      <c r="E266" s="5" t="s">
        <v>74</v>
      </c>
      <c r="F266" s="6">
        <v>1125.946055270224</v>
      </c>
      <c r="G266" s="6">
        <v>1133.4749153455537</v>
      </c>
      <c r="H266" s="6">
        <v>1141.0416214500046</v>
      </c>
      <c r="I266" s="6"/>
      <c r="J266" s="6"/>
      <c r="K266" s="6"/>
    </row>
    <row r="267" spans="1:11" x14ac:dyDescent="0.25">
      <c r="A267" t="str">
        <f t="shared" si="7"/>
        <v>2014All unintentional injury hospitalisations, 15-64 yearsTnonMaori</v>
      </c>
      <c r="B267" s="5">
        <v>2014</v>
      </c>
      <c r="C267" s="5" t="s">
        <v>133</v>
      </c>
      <c r="D267" s="5" t="s">
        <v>76</v>
      </c>
      <c r="E267" s="5" t="s">
        <v>74</v>
      </c>
      <c r="F267" s="6">
        <v>1124.6612912844287</v>
      </c>
      <c r="G267" s="6">
        <v>1132.0925024559845</v>
      </c>
      <c r="H267" s="6">
        <v>1139.5606273943456</v>
      </c>
      <c r="I267" s="6"/>
      <c r="J267" s="6"/>
      <c r="K267" s="6"/>
    </row>
    <row r="268" spans="1:11" x14ac:dyDescent="0.25">
      <c r="A268" t="str">
        <f t="shared" ref="A268:A305" si="8">B268&amp;C268&amp;D268&amp;E268</f>
        <v>1996All unintentional injury hospitalisations, 15-64 yearsFMaori</v>
      </c>
      <c r="B268" s="5">
        <v>1996</v>
      </c>
      <c r="C268" s="5" t="s">
        <v>133</v>
      </c>
      <c r="D268" s="5" t="s">
        <v>73</v>
      </c>
      <c r="E268" s="5" t="s">
        <v>9</v>
      </c>
      <c r="F268" s="6">
        <v>766.27433552011053</v>
      </c>
      <c r="G268" s="6">
        <v>790.63035798326382</v>
      </c>
      <c r="H268" s="6">
        <v>815.5635432148157</v>
      </c>
      <c r="I268" s="6">
        <v>1.1714527329640965</v>
      </c>
      <c r="J268" s="6">
        <v>1.212146353743828</v>
      </c>
      <c r="K268" s="6">
        <v>1.2542535789529714</v>
      </c>
    </row>
    <row r="269" spans="1:11" x14ac:dyDescent="0.25">
      <c r="A269" t="str">
        <f t="shared" si="8"/>
        <v>1997All unintentional injury hospitalisations, 15-64 yearsFMaori</v>
      </c>
      <c r="B269" s="5">
        <v>1997</v>
      </c>
      <c r="C269" s="5" t="s">
        <v>133</v>
      </c>
      <c r="D269" s="5" t="s">
        <v>73</v>
      </c>
      <c r="E269" s="5" t="s">
        <v>9</v>
      </c>
      <c r="F269" s="6">
        <v>777.84808897416974</v>
      </c>
      <c r="G269" s="6">
        <v>802.19039491264186</v>
      </c>
      <c r="H269" s="6">
        <v>827.10072742022135</v>
      </c>
      <c r="I269" s="6">
        <v>1.1942369499511689</v>
      </c>
      <c r="J269" s="6">
        <v>1.2351323689160385</v>
      </c>
      <c r="K269" s="6">
        <v>1.2774282095412668</v>
      </c>
    </row>
    <row r="270" spans="1:11" x14ac:dyDescent="0.25">
      <c r="A270" t="str">
        <f t="shared" si="8"/>
        <v>1998All unintentional injury hospitalisations, 15-64 yearsFMaori</v>
      </c>
      <c r="B270" s="5">
        <v>1998</v>
      </c>
      <c r="C270" s="5" t="s">
        <v>133</v>
      </c>
      <c r="D270" s="5" t="s">
        <v>73</v>
      </c>
      <c r="E270" s="5" t="s">
        <v>9</v>
      </c>
      <c r="F270" s="6">
        <v>800.20976730909035</v>
      </c>
      <c r="G270" s="6">
        <v>824.67651447714684</v>
      </c>
      <c r="H270" s="6">
        <v>849.70120674954126</v>
      </c>
      <c r="I270" s="6">
        <v>1.2268371609878137</v>
      </c>
      <c r="J270" s="6">
        <v>1.2679978657507378</v>
      </c>
      <c r="K270" s="6">
        <v>1.3105395228278358</v>
      </c>
    </row>
    <row r="271" spans="1:11" x14ac:dyDescent="0.25">
      <c r="A271" t="str">
        <f t="shared" si="8"/>
        <v>1999All unintentional injury hospitalisations, 15-64 yearsFMaori</v>
      </c>
      <c r="B271" s="5">
        <v>1999</v>
      </c>
      <c r="C271" s="5" t="s">
        <v>133</v>
      </c>
      <c r="D271" s="5" t="s">
        <v>73</v>
      </c>
      <c r="E271" s="5" t="s">
        <v>9</v>
      </c>
      <c r="F271" s="6">
        <v>818.3989105959671</v>
      </c>
      <c r="G271" s="6">
        <v>842.91096531343806</v>
      </c>
      <c r="H271" s="6">
        <v>867.9706996165354</v>
      </c>
      <c r="I271" s="6">
        <v>1.2348466916708096</v>
      </c>
      <c r="J271" s="6">
        <v>1.2754892052988287</v>
      </c>
      <c r="K271" s="6">
        <v>1.3174693861248452</v>
      </c>
    </row>
    <row r="272" spans="1:11" x14ac:dyDescent="0.25">
      <c r="A272" t="str">
        <f t="shared" si="8"/>
        <v>2000All unintentional injury hospitalisations, 15-64 yearsFMaori</v>
      </c>
      <c r="B272" s="5">
        <v>2000</v>
      </c>
      <c r="C272" s="5" t="s">
        <v>133</v>
      </c>
      <c r="D272" s="5" t="s">
        <v>73</v>
      </c>
      <c r="E272" s="5" t="s">
        <v>9</v>
      </c>
      <c r="F272" s="6">
        <v>833.4731830998619</v>
      </c>
      <c r="G272" s="6">
        <v>857.9576456909823</v>
      </c>
      <c r="H272" s="6">
        <v>882.97877411881109</v>
      </c>
      <c r="I272" s="6">
        <v>1.2524798256074032</v>
      </c>
      <c r="J272" s="6">
        <v>1.2929865863055463</v>
      </c>
      <c r="K272" s="6">
        <v>1.3348033861985009</v>
      </c>
    </row>
    <row r="273" spans="1:11" x14ac:dyDescent="0.25">
      <c r="A273" t="str">
        <f t="shared" si="8"/>
        <v>2001All unintentional injury hospitalisations, 15-64 yearsFMaori</v>
      </c>
      <c r="B273" s="5">
        <v>2001</v>
      </c>
      <c r="C273" s="5" t="s">
        <v>133</v>
      </c>
      <c r="D273" s="5" t="s">
        <v>73</v>
      </c>
      <c r="E273" s="5" t="s">
        <v>9</v>
      </c>
      <c r="F273" s="6">
        <v>848.26412234325528</v>
      </c>
      <c r="G273" s="6">
        <v>872.71717558158343</v>
      </c>
      <c r="H273" s="6">
        <v>897.69628017990055</v>
      </c>
      <c r="I273" s="6">
        <v>1.2694601657427858</v>
      </c>
      <c r="J273" s="6">
        <v>1.3098019561939165</v>
      </c>
      <c r="K273" s="6">
        <v>1.3514257561958161</v>
      </c>
    </row>
    <row r="274" spans="1:11" x14ac:dyDescent="0.25">
      <c r="A274" t="str">
        <f t="shared" si="8"/>
        <v>2002All unintentional injury hospitalisations, 15-64 yearsFMaori</v>
      </c>
      <c r="B274" s="5">
        <v>2002</v>
      </c>
      <c r="C274" s="5" t="s">
        <v>133</v>
      </c>
      <c r="D274" s="5" t="s">
        <v>73</v>
      </c>
      <c r="E274" s="5" t="s">
        <v>9</v>
      </c>
      <c r="F274" s="6">
        <v>841.26778277148537</v>
      </c>
      <c r="G274" s="6">
        <v>865.38926094504416</v>
      </c>
      <c r="H274" s="6">
        <v>890.02690434774252</v>
      </c>
      <c r="I274" s="6">
        <v>1.2596794229527655</v>
      </c>
      <c r="J274" s="6">
        <v>1.29947232979022</v>
      </c>
      <c r="K274" s="6">
        <v>1.340522282988615</v>
      </c>
    </row>
    <row r="275" spans="1:11" x14ac:dyDescent="0.25">
      <c r="A275" t="str">
        <f t="shared" si="8"/>
        <v>2003All unintentional injury hospitalisations, 15-64 yearsFMaori</v>
      </c>
      <c r="B275" s="5">
        <v>2003</v>
      </c>
      <c r="C275" s="5" t="s">
        <v>133</v>
      </c>
      <c r="D275" s="5" t="s">
        <v>73</v>
      </c>
      <c r="E275" s="5" t="s">
        <v>9</v>
      </c>
      <c r="F275" s="6">
        <v>861.36600232426952</v>
      </c>
      <c r="G275" s="6">
        <v>885.51586169086966</v>
      </c>
      <c r="H275" s="6">
        <v>910.171135611659</v>
      </c>
      <c r="I275" s="6">
        <v>1.2732927945915751</v>
      </c>
      <c r="J275" s="6">
        <v>1.3126993058887706</v>
      </c>
      <c r="K275" s="6">
        <v>1.3533253898869284</v>
      </c>
    </row>
    <row r="276" spans="1:11" x14ac:dyDescent="0.25">
      <c r="A276" t="str">
        <f t="shared" si="8"/>
        <v>2004All unintentional injury hospitalisations, 15-64 yearsFMaori</v>
      </c>
      <c r="B276" s="5">
        <v>2004</v>
      </c>
      <c r="C276" s="5" t="s">
        <v>133</v>
      </c>
      <c r="D276" s="5" t="s">
        <v>73</v>
      </c>
      <c r="E276" s="5" t="s">
        <v>9</v>
      </c>
      <c r="F276" s="6">
        <v>883.59640651812163</v>
      </c>
      <c r="G276" s="6">
        <v>907.80360382435447</v>
      </c>
      <c r="H276" s="6">
        <v>932.50594691710342</v>
      </c>
      <c r="I276" s="6">
        <v>1.2801123879231115</v>
      </c>
      <c r="J276" s="6">
        <v>1.3188896017098932</v>
      </c>
      <c r="K276" s="6">
        <v>1.3588414563510653</v>
      </c>
    </row>
    <row r="277" spans="1:11" x14ac:dyDescent="0.25">
      <c r="A277" t="str">
        <f t="shared" si="8"/>
        <v>2005All unintentional injury hospitalisations, 15-64 yearsFMaori</v>
      </c>
      <c r="B277" s="5">
        <v>2005</v>
      </c>
      <c r="C277" s="5" t="s">
        <v>133</v>
      </c>
      <c r="D277" s="5" t="s">
        <v>73</v>
      </c>
      <c r="E277" s="5" t="s">
        <v>9</v>
      </c>
      <c r="F277" s="6">
        <v>921.5218815377292</v>
      </c>
      <c r="G277" s="6">
        <v>946.0107482830341</v>
      </c>
      <c r="H277" s="6">
        <v>970.98562759972833</v>
      </c>
      <c r="I277" s="6">
        <v>1.3109590409138541</v>
      </c>
      <c r="J277" s="6">
        <v>1.3496432404613479</v>
      </c>
      <c r="K277" s="6">
        <v>1.3894689457675473</v>
      </c>
    </row>
    <row r="278" spans="1:11" x14ac:dyDescent="0.25">
      <c r="A278" t="str">
        <f t="shared" si="8"/>
        <v>2006All unintentional injury hospitalisations, 15-64 yearsFMaori</v>
      </c>
      <c r="B278" s="5">
        <v>2006</v>
      </c>
      <c r="C278" s="5" t="s">
        <v>133</v>
      </c>
      <c r="D278" s="5" t="s">
        <v>73</v>
      </c>
      <c r="E278" s="5" t="s">
        <v>9</v>
      </c>
      <c r="F278" s="6">
        <v>933.44293842536115</v>
      </c>
      <c r="G278" s="6">
        <v>957.8706469975084</v>
      </c>
      <c r="H278" s="6">
        <v>982.77583152221132</v>
      </c>
      <c r="I278" s="6">
        <v>1.3267621358363495</v>
      </c>
      <c r="J278" s="6">
        <v>1.3654647656652703</v>
      </c>
      <c r="K278" s="6">
        <v>1.4052963797448084</v>
      </c>
    </row>
    <row r="279" spans="1:11" x14ac:dyDescent="0.25">
      <c r="A279" t="str">
        <f t="shared" si="8"/>
        <v>2007All unintentional injury hospitalisations, 15-64 yearsFMaori</v>
      </c>
      <c r="B279" s="5">
        <v>2007</v>
      </c>
      <c r="C279" s="5" t="s">
        <v>133</v>
      </c>
      <c r="D279" s="5" t="s">
        <v>73</v>
      </c>
      <c r="E279" s="5" t="s">
        <v>9</v>
      </c>
      <c r="F279" s="6">
        <v>917.76742031685433</v>
      </c>
      <c r="G279" s="6">
        <v>941.81646271476063</v>
      </c>
      <c r="H279" s="6">
        <v>966.336191706455</v>
      </c>
      <c r="I279" s="6">
        <v>1.3146268856586278</v>
      </c>
      <c r="J279" s="6">
        <v>1.3531069528490862</v>
      </c>
      <c r="K279" s="6">
        <v>1.3927133590693754</v>
      </c>
    </row>
    <row r="280" spans="1:11" x14ac:dyDescent="0.25">
      <c r="A280" t="str">
        <f t="shared" si="8"/>
        <v>2008All unintentional injury hospitalisations, 15-64 yearsFMaori</v>
      </c>
      <c r="B280" s="5">
        <v>2008</v>
      </c>
      <c r="C280" s="5" t="s">
        <v>133</v>
      </c>
      <c r="D280" s="5" t="s">
        <v>73</v>
      </c>
      <c r="E280" s="5" t="s">
        <v>9</v>
      </c>
      <c r="F280" s="6">
        <v>907.04144051831815</v>
      </c>
      <c r="G280" s="6">
        <v>930.71211322693671</v>
      </c>
      <c r="H280" s="6">
        <v>954.84418673265122</v>
      </c>
      <c r="I280" s="6">
        <v>1.3055469811580336</v>
      </c>
      <c r="J280" s="6">
        <v>1.3437037616829282</v>
      </c>
      <c r="K280" s="6">
        <v>1.3829757375405358</v>
      </c>
    </row>
    <row r="281" spans="1:11" x14ac:dyDescent="0.25">
      <c r="A281" t="str">
        <f t="shared" si="8"/>
        <v>2009All unintentional injury hospitalisations, 15-64 yearsFMaori</v>
      </c>
      <c r="B281" s="5">
        <v>2009</v>
      </c>
      <c r="C281" s="5" t="s">
        <v>133</v>
      </c>
      <c r="D281" s="5" t="s">
        <v>73</v>
      </c>
      <c r="E281" s="5" t="s">
        <v>9</v>
      </c>
      <c r="F281" s="6">
        <v>892.7156927443076</v>
      </c>
      <c r="G281" s="6">
        <v>915.97412705155693</v>
      </c>
      <c r="H281" s="6">
        <v>939.68518602308291</v>
      </c>
      <c r="I281" s="6">
        <v>1.2813112758763083</v>
      </c>
      <c r="J281" s="6">
        <v>1.318764308054134</v>
      </c>
      <c r="K281" s="6">
        <v>1.3573121012363487</v>
      </c>
    </row>
    <row r="282" spans="1:11" x14ac:dyDescent="0.25">
      <c r="A282" t="str">
        <f t="shared" si="8"/>
        <v>2010All unintentional injury hospitalisations, 15-64 yearsFMaori</v>
      </c>
      <c r="B282" s="5">
        <v>2010</v>
      </c>
      <c r="C282" s="5" t="s">
        <v>133</v>
      </c>
      <c r="D282" s="5" t="s">
        <v>73</v>
      </c>
      <c r="E282" s="5" t="s">
        <v>9</v>
      </c>
      <c r="F282" s="6">
        <v>896.74999515726995</v>
      </c>
      <c r="G282" s="6">
        <v>919.80589442006817</v>
      </c>
      <c r="H282" s="6">
        <v>943.30461892466099</v>
      </c>
      <c r="I282" s="6">
        <v>1.2845749743969568</v>
      </c>
      <c r="J282" s="6">
        <v>1.321814339040033</v>
      </c>
      <c r="K282" s="6">
        <v>1.360133259416842</v>
      </c>
    </row>
    <row r="283" spans="1:11" x14ac:dyDescent="0.25">
      <c r="A283" t="str">
        <f t="shared" si="8"/>
        <v>2011All unintentional injury hospitalisations, 15-64 yearsFMaori</v>
      </c>
      <c r="B283" s="5">
        <v>2011</v>
      </c>
      <c r="C283" s="5" t="s">
        <v>133</v>
      </c>
      <c r="D283" s="5" t="s">
        <v>73</v>
      </c>
      <c r="E283" s="5" t="s">
        <v>9</v>
      </c>
      <c r="F283" s="6">
        <v>896.00896519302307</v>
      </c>
      <c r="G283" s="6">
        <v>918.8424142432367</v>
      </c>
      <c r="H283" s="6">
        <v>942.11057651655494</v>
      </c>
      <c r="I283" s="6">
        <v>1.2715279360665095</v>
      </c>
      <c r="J283" s="6">
        <v>1.3081909727852969</v>
      </c>
      <c r="K283" s="6">
        <v>1.3459111457441275</v>
      </c>
    </row>
    <row r="284" spans="1:11" x14ac:dyDescent="0.25">
      <c r="A284" t="str">
        <f t="shared" si="8"/>
        <v>2012All unintentional injury hospitalisations, 15-64 yearsFMaori</v>
      </c>
      <c r="B284" s="5">
        <v>2012</v>
      </c>
      <c r="C284" s="5" t="s">
        <v>133</v>
      </c>
      <c r="D284" s="5" t="s">
        <v>73</v>
      </c>
      <c r="E284" s="5" t="s">
        <v>9</v>
      </c>
      <c r="F284" s="6">
        <v>902.14438774464736</v>
      </c>
      <c r="G284" s="6">
        <v>924.87732217670634</v>
      </c>
      <c r="H284" s="6">
        <v>948.03826072948857</v>
      </c>
      <c r="I284" s="6">
        <v>1.2568654462724929</v>
      </c>
      <c r="J284" s="6">
        <v>1.2927902878677493</v>
      </c>
      <c r="K284" s="6">
        <v>1.3297419651099491</v>
      </c>
    </row>
    <row r="285" spans="1:11" x14ac:dyDescent="0.25">
      <c r="A285" t="str">
        <f t="shared" si="8"/>
        <v>2013All unintentional injury hospitalisations, 15-64 yearsFMaori</v>
      </c>
      <c r="B285" s="5">
        <v>2013</v>
      </c>
      <c r="C285" s="5" t="s">
        <v>133</v>
      </c>
      <c r="D285" s="5" t="s">
        <v>73</v>
      </c>
      <c r="E285" s="5" t="s">
        <v>9</v>
      </c>
      <c r="F285" s="6">
        <v>931.90799152721058</v>
      </c>
      <c r="G285" s="6">
        <v>954.82350837214051</v>
      </c>
      <c r="H285" s="6">
        <v>978.16012655323573</v>
      </c>
      <c r="I285" s="6">
        <v>1.2703644592087606</v>
      </c>
      <c r="J285" s="6">
        <v>1.3059216351060554</v>
      </c>
      <c r="K285" s="6">
        <v>1.3424740472512053</v>
      </c>
    </row>
    <row r="286" spans="1:11" x14ac:dyDescent="0.25">
      <c r="A286" t="str">
        <f t="shared" si="8"/>
        <v>2014All unintentional injury hospitalisations, 15-64 yearsFMaori</v>
      </c>
      <c r="B286" s="5">
        <v>2014</v>
      </c>
      <c r="C286" s="5" t="s">
        <v>133</v>
      </c>
      <c r="D286" s="5" t="s">
        <v>73</v>
      </c>
      <c r="E286" s="5" t="s">
        <v>9</v>
      </c>
      <c r="F286" s="6">
        <v>967.60706648902078</v>
      </c>
      <c r="G286" s="6">
        <v>990.78857493718635</v>
      </c>
      <c r="H286" s="6">
        <v>1014.385205072324</v>
      </c>
      <c r="I286" s="6">
        <v>1.2998082383308607</v>
      </c>
      <c r="J286" s="6">
        <v>1.3353585570566731</v>
      </c>
      <c r="K286" s="6">
        <v>1.3718811924090748</v>
      </c>
    </row>
    <row r="287" spans="1:11" x14ac:dyDescent="0.25">
      <c r="A287" t="str">
        <f t="shared" si="8"/>
        <v>1996All unintentional injury hospitalisations, 15-64 yearsFnonMaori</v>
      </c>
      <c r="B287" s="5">
        <v>1996</v>
      </c>
      <c r="C287" s="5" t="s">
        <v>133</v>
      </c>
      <c r="D287" s="5" t="s">
        <v>73</v>
      </c>
      <c r="E287" s="5" t="s">
        <v>74</v>
      </c>
      <c r="F287" s="6">
        <v>643.40176202959367</v>
      </c>
      <c r="G287" s="6">
        <v>652.25651633676716</v>
      </c>
      <c r="H287" s="6">
        <v>661.20266688914353</v>
      </c>
      <c r="I287" s="6"/>
      <c r="J287" s="6"/>
      <c r="K287" s="6"/>
    </row>
    <row r="288" spans="1:11" x14ac:dyDescent="0.25">
      <c r="A288" t="str">
        <f t="shared" si="8"/>
        <v>1997All unintentional injury hospitalisations, 15-64 yearsFnonMaori</v>
      </c>
      <c r="B288" s="5">
        <v>1997</v>
      </c>
      <c r="C288" s="5" t="s">
        <v>133</v>
      </c>
      <c r="D288" s="5" t="s">
        <v>73</v>
      </c>
      <c r="E288" s="5" t="s">
        <v>74</v>
      </c>
      <c r="F288" s="6">
        <v>640.71927469676859</v>
      </c>
      <c r="G288" s="6">
        <v>649.47726664847278</v>
      </c>
      <c r="H288" s="6">
        <v>658.325045366636</v>
      </c>
      <c r="I288" s="6"/>
      <c r="J288" s="6"/>
      <c r="K288" s="6"/>
    </row>
    <row r="289" spans="1:11" x14ac:dyDescent="0.25">
      <c r="A289" t="str">
        <f t="shared" si="8"/>
        <v>1998All unintentional injury hospitalisations, 15-64 yearsFnonMaori</v>
      </c>
      <c r="B289" s="5">
        <v>1998</v>
      </c>
      <c r="C289" s="5" t="s">
        <v>133</v>
      </c>
      <c r="D289" s="5" t="s">
        <v>73</v>
      </c>
      <c r="E289" s="5" t="s">
        <v>74</v>
      </c>
      <c r="F289" s="6">
        <v>641.67286761774812</v>
      </c>
      <c r="G289" s="6">
        <v>650.37689475043737</v>
      </c>
      <c r="H289" s="6">
        <v>659.16947684266199</v>
      </c>
      <c r="I289" s="6"/>
      <c r="J289" s="6"/>
      <c r="K289" s="6"/>
    </row>
    <row r="290" spans="1:11" x14ac:dyDescent="0.25">
      <c r="A290" t="str">
        <f t="shared" si="8"/>
        <v>1999All unintentional injury hospitalisations, 15-64 yearsFnonMaori</v>
      </c>
      <c r="B290" s="5">
        <v>1999</v>
      </c>
      <c r="C290" s="5" t="s">
        <v>133</v>
      </c>
      <c r="D290" s="5" t="s">
        <v>73</v>
      </c>
      <c r="E290" s="5" t="s">
        <v>74</v>
      </c>
      <c r="F290" s="6">
        <v>652.13278741187071</v>
      </c>
      <c r="G290" s="6">
        <v>660.85307646014621</v>
      </c>
      <c r="H290" s="6">
        <v>669.66083157499577</v>
      </c>
      <c r="I290" s="6"/>
      <c r="J290" s="6"/>
      <c r="K290" s="6"/>
    </row>
    <row r="291" spans="1:11" x14ac:dyDescent="0.25">
      <c r="A291" t="str">
        <f t="shared" si="8"/>
        <v>2000All unintentional injury hospitalisations, 15-64 yearsFnonMaori</v>
      </c>
      <c r="B291" s="5">
        <v>2000</v>
      </c>
      <c r="C291" s="5" t="s">
        <v>133</v>
      </c>
      <c r="D291" s="5" t="s">
        <v>73</v>
      </c>
      <c r="E291" s="5" t="s">
        <v>74</v>
      </c>
      <c r="F291" s="6">
        <v>654.88404666901442</v>
      </c>
      <c r="G291" s="6">
        <v>663.5472129238608</v>
      </c>
      <c r="H291" s="6">
        <v>672.29634452938944</v>
      </c>
      <c r="I291" s="6"/>
      <c r="J291" s="6"/>
      <c r="K291" s="6"/>
    </row>
    <row r="292" spans="1:11" x14ac:dyDescent="0.25">
      <c r="A292" t="str">
        <f t="shared" si="8"/>
        <v>2001All unintentional injury hospitalisations, 15-64 yearsFnonMaori</v>
      </c>
      <c r="B292" s="5">
        <v>2001</v>
      </c>
      <c r="C292" s="5" t="s">
        <v>133</v>
      </c>
      <c r="D292" s="5" t="s">
        <v>73</v>
      </c>
      <c r="E292" s="5" t="s">
        <v>74</v>
      </c>
      <c r="F292" s="6">
        <v>657.72968487545495</v>
      </c>
      <c r="G292" s="6">
        <v>666.297047011264</v>
      </c>
      <c r="H292" s="6">
        <v>674.94812556173611</v>
      </c>
      <c r="I292" s="6"/>
      <c r="J292" s="6"/>
      <c r="K292" s="6"/>
    </row>
    <row r="293" spans="1:11" x14ac:dyDescent="0.25">
      <c r="A293" t="str">
        <f t="shared" si="8"/>
        <v>2002All unintentional injury hospitalisations, 15-64 yearsFnonMaori</v>
      </c>
      <c r="B293" s="5">
        <v>2002</v>
      </c>
      <c r="C293" s="5" t="s">
        <v>133</v>
      </c>
      <c r="D293" s="5" t="s">
        <v>73</v>
      </c>
      <c r="E293" s="5" t="s">
        <v>74</v>
      </c>
      <c r="F293" s="6">
        <v>657.51493085095501</v>
      </c>
      <c r="G293" s="6">
        <v>665.95435786212397</v>
      </c>
      <c r="H293" s="6">
        <v>674.47505137587564</v>
      </c>
      <c r="I293" s="6"/>
      <c r="J293" s="6"/>
      <c r="K293" s="6"/>
    </row>
    <row r="294" spans="1:11" x14ac:dyDescent="0.25">
      <c r="A294" t="str">
        <f t="shared" si="8"/>
        <v>2003All unintentional injury hospitalisations, 15-64 yearsFnonMaori</v>
      </c>
      <c r="B294" s="5">
        <v>2003</v>
      </c>
      <c r="C294" s="5" t="s">
        <v>133</v>
      </c>
      <c r="D294" s="5" t="s">
        <v>73</v>
      </c>
      <c r="E294" s="5" t="s">
        <v>74</v>
      </c>
      <c r="F294" s="6">
        <v>666.18960423813451</v>
      </c>
      <c r="G294" s="6">
        <v>674.57631593042254</v>
      </c>
      <c r="H294" s="6">
        <v>683.0422435237308</v>
      </c>
      <c r="I294" s="6"/>
      <c r="J294" s="6"/>
      <c r="K294" s="6"/>
    </row>
    <row r="295" spans="1:11" x14ac:dyDescent="0.25">
      <c r="A295" t="str">
        <f t="shared" si="8"/>
        <v>2004All unintentional injury hospitalisations, 15-64 yearsFnonMaori</v>
      </c>
      <c r="B295" s="5">
        <v>2004</v>
      </c>
      <c r="C295" s="5" t="s">
        <v>133</v>
      </c>
      <c r="D295" s="5" t="s">
        <v>73</v>
      </c>
      <c r="E295" s="5" t="s">
        <v>74</v>
      </c>
      <c r="F295" s="6">
        <v>679.92521563752723</v>
      </c>
      <c r="G295" s="6">
        <v>688.30901589292966</v>
      </c>
      <c r="H295" s="6">
        <v>696.77038454180831</v>
      </c>
      <c r="I295" s="6"/>
      <c r="J295" s="6"/>
      <c r="K295" s="6"/>
    </row>
    <row r="296" spans="1:11" x14ac:dyDescent="0.25">
      <c r="A296" t="str">
        <f t="shared" si="8"/>
        <v>2005All unintentional injury hospitalisations, 15-64 yearsFnonMaori</v>
      </c>
      <c r="B296" s="5">
        <v>2005</v>
      </c>
      <c r="C296" s="5" t="s">
        <v>133</v>
      </c>
      <c r="D296" s="5" t="s">
        <v>73</v>
      </c>
      <c r="E296" s="5" t="s">
        <v>74</v>
      </c>
      <c r="F296" s="6">
        <v>692.52817386195613</v>
      </c>
      <c r="G296" s="6">
        <v>700.93393566707277</v>
      </c>
      <c r="H296" s="6">
        <v>709.41625865122205</v>
      </c>
      <c r="I296" s="6"/>
      <c r="J296" s="6"/>
      <c r="K296" s="6"/>
    </row>
    <row r="297" spans="1:11" x14ac:dyDescent="0.25">
      <c r="A297" t="str">
        <f t="shared" si="8"/>
        <v>2006All unintentional injury hospitalisations, 15-64 yearsFnonMaori</v>
      </c>
      <c r="B297" s="5">
        <v>2006</v>
      </c>
      <c r="C297" s="5" t="s">
        <v>133</v>
      </c>
      <c r="D297" s="5" t="s">
        <v>73</v>
      </c>
      <c r="E297" s="5" t="s">
        <v>74</v>
      </c>
      <c r="F297" s="6">
        <v>693.13296705192317</v>
      </c>
      <c r="G297" s="6">
        <v>701.49788634847903</v>
      </c>
      <c r="H297" s="6">
        <v>709.93856022365287</v>
      </c>
      <c r="I297" s="6"/>
      <c r="J297" s="6"/>
      <c r="K297" s="6"/>
    </row>
    <row r="298" spans="1:11" x14ac:dyDescent="0.25">
      <c r="A298" t="str">
        <f t="shared" si="8"/>
        <v>2007All unintentional injury hospitalisations, 15-64 yearsFnonMaori</v>
      </c>
      <c r="B298" s="5">
        <v>2007</v>
      </c>
      <c r="C298" s="5" t="s">
        <v>133</v>
      </c>
      <c r="D298" s="5" t="s">
        <v>73</v>
      </c>
      <c r="E298" s="5" t="s">
        <v>74</v>
      </c>
      <c r="F298" s="6">
        <v>687.75008484775628</v>
      </c>
      <c r="G298" s="6">
        <v>696.03992554445369</v>
      </c>
      <c r="H298" s="6">
        <v>704.40474975207337</v>
      </c>
      <c r="I298" s="6"/>
      <c r="J298" s="6"/>
      <c r="K298" s="6"/>
    </row>
    <row r="299" spans="1:11" x14ac:dyDescent="0.25">
      <c r="A299" t="str">
        <f t="shared" si="8"/>
        <v>2008All unintentional injury hospitalisations, 15-64 yearsFnonMaori</v>
      </c>
      <c r="B299" s="5">
        <v>2008</v>
      </c>
      <c r="C299" s="5" t="s">
        <v>133</v>
      </c>
      <c r="D299" s="5" t="s">
        <v>73</v>
      </c>
      <c r="E299" s="5" t="s">
        <v>74</v>
      </c>
      <c r="F299" s="6">
        <v>684.45002362756679</v>
      </c>
      <c r="G299" s="6">
        <v>692.64680189721423</v>
      </c>
      <c r="H299" s="6">
        <v>700.91724495083167</v>
      </c>
      <c r="I299" s="6"/>
      <c r="J299" s="6"/>
      <c r="K299" s="6"/>
    </row>
    <row r="300" spans="1:11" x14ac:dyDescent="0.25">
      <c r="A300" t="str">
        <f t="shared" si="8"/>
        <v>2009All unintentional injury hospitalisations, 15-64 yearsFnonMaori</v>
      </c>
      <c r="B300" s="5">
        <v>2009</v>
      </c>
      <c r="C300" s="5" t="s">
        <v>133</v>
      </c>
      <c r="D300" s="5" t="s">
        <v>73</v>
      </c>
      <c r="E300" s="5" t="s">
        <v>74</v>
      </c>
      <c r="F300" s="6">
        <v>686.42487226877461</v>
      </c>
      <c r="G300" s="6">
        <v>694.57000121810768</v>
      </c>
      <c r="H300" s="6">
        <v>702.78766289933117</v>
      </c>
      <c r="I300" s="6"/>
      <c r="J300" s="6"/>
      <c r="K300" s="6"/>
    </row>
    <row r="301" spans="1:11" x14ac:dyDescent="0.25">
      <c r="A301" t="str">
        <f t="shared" si="8"/>
        <v>2010All unintentional injury hospitalisations, 15-64 yearsFnonMaori</v>
      </c>
      <c r="B301" s="5">
        <v>2010</v>
      </c>
      <c r="C301" s="5" t="s">
        <v>133</v>
      </c>
      <c r="D301" s="5" t="s">
        <v>73</v>
      </c>
      <c r="E301" s="5" t="s">
        <v>74</v>
      </c>
      <c r="F301" s="6">
        <v>687.74381723656859</v>
      </c>
      <c r="G301" s="6">
        <v>695.86617972995873</v>
      </c>
      <c r="H301" s="6">
        <v>704.06053305990054</v>
      </c>
      <c r="I301" s="6"/>
      <c r="J301" s="6"/>
      <c r="K301" s="6"/>
    </row>
    <row r="302" spans="1:11" x14ac:dyDescent="0.25">
      <c r="A302" t="str">
        <f t="shared" si="8"/>
        <v>2011All unintentional injury hospitalisations, 15-64 yearsFnonMaori</v>
      </c>
      <c r="B302" s="5">
        <v>2011</v>
      </c>
      <c r="C302" s="5" t="s">
        <v>133</v>
      </c>
      <c r="D302" s="5" t="s">
        <v>73</v>
      </c>
      <c r="E302" s="5" t="s">
        <v>74</v>
      </c>
      <c r="F302" s="6">
        <v>694.22999884627541</v>
      </c>
      <c r="G302" s="6">
        <v>702.37636045363467</v>
      </c>
      <c r="H302" s="6">
        <v>710.59446416455603</v>
      </c>
      <c r="I302" s="6"/>
      <c r="J302" s="6"/>
      <c r="K302" s="6"/>
    </row>
    <row r="303" spans="1:11" x14ac:dyDescent="0.25">
      <c r="A303" t="str">
        <f t="shared" si="8"/>
        <v>2012All unintentional injury hospitalisations, 15-64 yearsFnonMaori</v>
      </c>
      <c r="B303" s="5">
        <v>2012</v>
      </c>
      <c r="C303" s="5" t="s">
        <v>133</v>
      </c>
      <c r="D303" s="5" t="s">
        <v>73</v>
      </c>
      <c r="E303" s="5" t="s">
        <v>74</v>
      </c>
      <c r="F303" s="6">
        <v>707.21276840196424</v>
      </c>
      <c r="G303" s="6">
        <v>715.41171902067993</v>
      </c>
      <c r="H303" s="6">
        <v>723.6820102662233</v>
      </c>
      <c r="I303" s="6"/>
      <c r="J303" s="6"/>
      <c r="K303" s="6"/>
    </row>
    <row r="304" spans="1:11" x14ac:dyDescent="0.25">
      <c r="A304" t="str">
        <f t="shared" si="8"/>
        <v>2013All unintentional injury hospitalisations, 15-64 yearsFnonMaori</v>
      </c>
      <c r="B304" s="5">
        <v>2013</v>
      </c>
      <c r="C304" s="5" t="s">
        <v>133</v>
      </c>
      <c r="D304" s="5" t="s">
        <v>73</v>
      </c>
      <c r="E304" s="5" t="s">
        <v>74</v>
      </c>
      <c r="F304" s="6">
        <v>722.91468623865364</v>
      </c>
      <c r="G304" s="6">
        <v>731.14916140783453</v>
      </c>
      <c r="H304" s="6">
        <v>739.45403850068999</v>
      </c>
      <c r="I304" s="6"/>
      <c r="J304" s="6"/>
      <c r="K304" s="6"/>
    </row>
    <row r="305" spans="1:11" x14ac:dyDescent="0.25">
      <c r="A305" t="str">
        <f t="shared" si="8"/>
        <v>2014All unintentional injury hospitalisations, 15-64 yearsFnonMaori</v>
      </c>
      <c r="B305" s="5">
        <v>2014</v>
      </c>
      <c r="C305" s="5" t="s">
        <v>133</v>
      </c>
      <c r="D305" s="5" t="s">
        <v>73</v>
      </c>
      <c r="E305" s="5" t="s">
        <v>74</v>
      </c>
      <c r="F305" s="6">
        <v>733.74737540442925</v>
      </c>
      <c r="G305" s="6">
        <v>741.96444820111117</v>
      </c>
      <c r="H305" s="6">
        <v>750.25059508134132</v>
      </c>
      <c r="I305" s="6"/>
      <c r="J305" s="6"/>
      <c r="K305" s="6"/>
    </row>
    <row r="306" spans="1:11" x14ac:dyDescent="0.25">
      <c r="A306" t="str">
        <f t="shared" ref="A306:A339" si="9">B306&amp;C306&amp;D306&amp;E306</f>
        <v>1996All unintentional injury hospitalisations, 15-64 yearsMMaori</v>
      </c>
      <c r="B306" s="5">
        <v>1996</v>
      </c>
      <c r="C306" s="5" t="s">
        <v>133</v>
      </c>
      <c r="D306" s="5" t="s">
        <v>75</v>
      </c>
      <c r="E306" s="5" t="s">
        <v>9</v>
      </c>
      <c r="F306" s="6">
        <v>1814.0484230400662</v>
      </c>
      <c r="G306" s="6">
        <v>1852.4087320026279</v>
      </c>
      <c r="H306" s="6">
        <v>1891.3759311036667</v>
      </c>
      <c r="I306" s="6">
        <v>1.1270667179576916</v>
      </c>
      <c r="J306" s="6">
        <v>1.1528791601401966</v>
      </c>
      <c r="K306" s="6">
        <v>1.1792827671231603</v>
      </c>
    </row>
    <row r="307" spans="1:11" x14ac:dyDescent="0.25">
      <c r="A307" t="str">
        <f t="shared" si="9"/>
        <v>1997All unintentional injury hospitalisations, 15-64 yearsMMaori</v>
      </c>
      <c r="B307" s="5">
        <v>1997</v>
      </c>
      <c r="C307" s="5" t="s">
        <v>133</v>
      </c>
      <c r="D307" s="5" t="s">
        <v>75</v>
      </c>
      <c r="E307" s="5" t="s">
        <v>9</v>
      </c>
      <c r="F307" s="6">
        <v>1837.1163841309938</v>
      </c>
      <c r="G307" s="6">
        <v>1875.4667403802089</v>
      </c>
      <c r="H307" s="6">
        <v>1914.4161090566197</v>
      </c>
      <c r="I307" s="6">
        <v>1.15335114426883</v>
      </c>
      <c r="J307" s="6">
        <v>1.179479104292964</v>
      </c>
      <c r="K307" s="6">
        <v>1.2061989658367824</v>
      </c>
    </row>
    <row r="308" spans="1:11" x14ac:dyDescent="0.25">
      <c r="A308" t="str">
        <f t="shared" si="9"/>
        <v>1998All unintentional injury hospitalisations, 15-64 yearsMMaori</v>
      </c>
      <c r="B308" s="5">
        <v>1998</v>
      </c>
      <c r="C308" s="5" t="s">
        <v>133</v>
      </c>
      <c r="D308" s="5" t="s">
        <v>75</v>
      </c>
      <c r="E308" s="5" t="s">
        <v>9</v>
      </c>
      <c r="F308" s="6">
        <v>1914.5658084000333</v>
      </c>
      <c r="G308" s="6">
        <v>1953.4285809376904</v>
      </c>
      <c r="H308" s="6">
        <v>1992.8817093174214</v>
      </c>
      <c r="I308" s="6">
        <v>1.204653366467866</v>
      </c>
      <c r="J308" s="6">
        <v>1.231307085150235</v>
      </c>
      <c r="K308" s="6">
        <v>1.2585505342391872</v>
      </c>
    </row>
    <row r="309" spans="1:11" x14ac:dyDescent="0.25">
      <c r="A309" t="str">
        <f t="shared" si="9"/>
        <v>1999All unintentional injury hospitalisations, 15-64 yearsMMaori</v>
      </c>
      <c r="B309" s="5">
        <v>1999</v>
      </c>
      <c r="C309" s="5" t="s">
        <v>133</v>
      </c>
      <c r="D309" s="5" t="s">
        <v>75</v>
      </c>
      <c r="E309" s="5" t="s">
        <v>9</v>
      </c>
      <c r="F309" s="6">
        <v>1996.6125138647903</v>
      </c>
      <c r="G309" s="6">
        <v>2035.9903840982174</v>
      </c>
      <c r="H309" s="6">
        <v>2075.9495674046952</v>
      </c>
      <c r="I309" s="6">
        <v>1.2386044134960139</v>
      </c>
      <c r="J309" s="6">
        <v>1.2653228978377322</v>
      </c>
      <c r="K309" s="6">
        <v>1.292617738437946</v>
      </c>
    </row>
    <row r="310" spans="1:11" x14ac:dyDescent="0.25">
      <c r="A310" t="str">
        <f t="shared" si="9"/>
        <v>2000All unintentional injury hospitalisations, 15-64 yearsMMaori</v>
      </c>
      <c r="B310" s="5">
        <v>2000</v>
      </c>
      <c r="C310" s="5" t="s">
        <v>133</v>
      </c>
      <c r="D310" s="5" t="s">
        <v>75</v>
      </c>
      <c r="E310" s="5" t="s">
        <v>9</v>
      </c>
      <c r="F310" s="6">
        <v>2107.1209655660018</v>
      </c>
      <c r="G310" s="6">
        <v>2147.2425180268742</v>
      </c>
      <c r="H310" s="6">
        <v>2187.9360275320914</v>
      </c>
      <c r="I310" s="6">
        <v>1.2920925831229217</v>
      </c>
      <c r="J310" s="6">
        <v>1.3191149718683677</v>
      </c>
      <c r="K310" s="6">
        <v>1.3467024977433413</v>
      </c>
    </row>
    <row r="311" spans="1:11" x14ac:dyDescent="0.25">
      <c r="A311" t="str">
        <f t="shared" si="9"/>
        <v>2001All unintentional injury hospitalisations, 15-64 yearsMMaori</v>
      </c>
      <c r="B311" s="5">
        <v>2001</v>
      </c>
      <c r="C311" s="5" t="s">
        <v>133</v>
      </c>
      <c r="D311" s="5" t="s">
        <v>75</v>
      </c>
      <c r="E311" s="5" t="s">
        <v>9</v>
      </c>
      <c r="F311" s="6">
        <v>2133.7174307930163</v>
      </c>
      <c r="G311" s="6">
        <v>2173.7717897216494</v>
      </c>
      <c r="H311" s="6">
        <v>2214.3891361568021</v>
      </c>
      <c r="I311" s="6">
        <v>1.3075427329549347</v>
      </c>
      <c r="J311" s="6">
        <v>1.3345345242814819</v>
      </c>
      <c r="K311" s="6">
        <v>1.3620835110102547</v>
      </c>
    </row>
    <row r="312" spans="1:11" x14ac:dyDescent="0.25">
      <c r="A312" t="str">
        <f t="shared" si="9"/>
        <v>2002All unintentional injury hospitalisations, 15-64 yearsMMaori</v>
      </c>
      <c r="B312" s="5">
        <v>2002</v>
      </c>
      <c r="C312" s="5" t="s">
        <v>133</v>
      </c>
      <c r="D312" s="5" t="s">
        <v>75</v>
      </c>
      <c r="E312" s="5" t="s">
        <v>9</v>
      </c>
      <c r="F312" s="6">
        <v>2127.617137254073</v>
      </c>
      <c r="G312" s="6">
        <v>2167.3561849007142</v>
      </c>
      <c r="H312" s="6">
        <v>2207.6509974260221</v>
      </c>
      <c r="I312" s="6">
        <v>1.299711147533853</v>
      </c>
      <c r="J312" s="6">
        <v>1.3263959155045431</v>
      </c>
      <c r="K312" s="6">
        <v>1.3536285566261257</v>
      </c>
    </row>
    <row r="313" spans="1:11" x14ac:dyDescent="0.25">
      <c r="A313" t="str">
        <f t="shared" si="9"/>
        <v>2003All unintentional injury hospitalisations, 15-64 yearsMMaori</v>
      </c>
      <c r="B313" s="5">
        <v>2003</v>
      </c>
      <c r="C313" s="5" t="s">
        <v>133</v>
      </c>
      <c r="D313" s="5" t="s">
        <v>75</v>
      </c>
      <c r="E313" s="5" t="s">
        <v>9</v>
      </c>
      <c r="F313" s="6">
        <v>2139.8669212498039</v>
      </c>
      <c r="G313" s="6">
        <v>2179.431111171165</v>
      </c>
      <c r="H313" s="6">
        <v>2219.543066492286</v>
      </c>
      <c r="I313" s="6">
        <v>1.2866698936042471</v>
      </c>
      <c r="J313" s="6">
        <v>1.3128268954399906</v>
      </c>
      <c r="K313" s="6">
        <v>1.3395156488527595</v>
      </c>
    </row>
    <row r="314" spans="1:11" x14ac:dyDescent="0.25">
      <c r="A314" t="str">
        <f t="shared" si="9"/>
        <v>2004All unintentional injury hospitalisations, 15-64 yearsMMaori</v>
      </c>
      <c r="B314" s="5">
        <v>2004</v>
      </c>
      <c r="C314" s="5" t="s">
        <v>133</v>
      </c>
      <c r="D314" s="5" t="s">
        <v>75</v>
      </c>
      <c r="E314" s="5" t="s">
        <v>9</v>
      </c>
      <c r="F314" s="6">
        <v>2213.2248872462146</v>
      </c>
      <c r="G314" s="6">
        <v>2253.1368659135501</v>
      </c>
      <c r="H314" s="6">
        <v>2293.5878874971013</v>
      </c>
      <c r="I314" s="6">
        <v>1.3025821845911387</v>
      </c>
      <c r="J314" s="6">
        <v>1.328472197374402</v>
      </c>
      <c r="K314" s="6">
        <v>1.3548767978511305</v>
      </c>
    </row>
    <row r="315" spans="1:11" x14ac:dyDescent="0.25">
      <c r="A315" t="str">
        <f t="shared" si="9"/>
        <v>2005All unintentional injury hospitalisations, 15-64 yearsMMaori</v>
      </c>
      <c r="B315" s="5">
        <v>2005</v>
      </c>
      <c r="C315" s="5" t="s">
        <v>133</v>
      </c>
      <c r="D315" s="5" t="s">
        <v>75</v>
      </c>
      <c r="E315" s="5" t="s">
        <v>9</v>
      </c>
      <c r="F315" s="6">
        <v>2258.7471808374225</v>
      </c>
      <c r="G315" s="6">
        <v>2298.7612309145625</v>
      </c>
      <c r="H315" s="6">
        <v>2339.3062211426723</v>
      </c>
      <c r="I315" s="6">
        <v>1.3119021773293371</v>
      </c>
      <c r="J315" s="6">
        <v>1.3375823831811402</v>
      </c>
      <c r="K315" s="6">
        <v>1.363765273595853</v>
      </c>
    </row>
    <row r="316" spans="1:11" x14ac:dyDescent="0.25">
      <c r="A316" t="str">
        <f t="shared" si="9"/>
        <v>2006All unintentional injury hospitalisations, 15-64 yearsMMaori</v>
      </c>
      <c r="B316" s="5">
        <v>2006</v>
      </c>
      <c r="C316" s="5" t="s">
        <v>133</v>
      </c>
      <c r="D316" s="5" t="s">
        <v>75</v>
      </c>
      <c r="E316" s="5" t="s">
        <v>9</v>
      </c>
      <c r="F316" s="6">
        <v>2278.8552657653381</v>
      </c>
      <c r="G316" s="6">
        <v>2318.7664166962008</v>
      </c>
      <c r="H316" s="6">
        <v>2359.2011547136635</v>
      </c>
      <c r="I316" s="6">
        <v>1.3256489080287985</v>
      </c>
      <c r="J316" s="6">
        <v>1.3513838987809592</v>
      </c>
      <c r="K316" s="6">
        <v>1.3776184861797152</v>
      </c>
    </row>
    <row r="317" spans="1:11" x14ac:dyDescent="0.25">
      <c r="A317" t="str">
        <f t="shared" si="9"/>
        <v>2007All unintentional injury hospitalisations, 15-64 yearsMMaori</v>
      </c>
      <c r="B317" s="5">
        <v>2007</v>
      </c>
      <c r="C317" s="5" t="s">
        <v>133</v>
      </c>
      <c r="D317" s="5" t="s">
        <v>75</v>
      </c>
      <c r="E317" s="5" t="s">
        <v>9</v>
      </c>
      <c r="F317" s="6">
        <v>2228.6503002854083</v>
      </c>
      <c r="G317" s="6">
        <v>2267.9039788963405</v>
      </c>
      <c r="H317" s="6">
        <v>2307.6755285630211</v>
      </c>
      <c r="I317" s="6">
        <v>1.3117346236821101</v>
      </c>
      <c r="J317" s="6">
        <v>1.337389117409</v>
      </c>
      <c r="K317" s="6">
        <v>1.363545353665591</v>
      </c>
    </row>
    <row r="318" spans="1:11" x14ac:dyDescent="0.25">
      <c r="A318" t="str">
        <f t="shared" si="9"/>
        <v>2008All unintentional injury hospitalisations, 15-64 yearsMMaori</v>
      </c>
      <c r="B318" s="5">
        <v>2008</v>
      </c>
      <c r="C318" s="5" t="s">
        <v>133</v>
      </c>
      <c r="D318" s="5" t="s">
        <v>75</v>
      </c>
      <c r="E318" s="5" t="s">
        <v>9</v>
      </c>
      <c r="F318" s="6">
        <v>2207.8700013926441</v>
      </c>
      <c r="G318" s="6">
        <v>2246.7205334350997</v>
      </c>
      <c r="H318" s="6">
        <v>2286.0831312005998</v>
      </c>
      <c r="I318" s="6">
        <v>1.318475427315972</v>
      </c>
      <c r="J318" s="6">
        <v>1.3443171936818388</v>
      </c>
      <c r="K318" s="6">
        <v>1.3706654517691836</v>
      </c>
    </row>
    <row r="319" spans="1:11" x14ac:dyDescent="0.25">
      <c r="A319" t="str">
        <f t="shared" si="9"/>
        <v>2009All unintentional injury hospitalisations, 15-64 yearsMMaori</v>
      </c>
      <c r="B319" s="5">
        <v>2009</v>
      </c>
      <c r="C319" s="5" t="s">
        <v>133</v>
      </c>
      <c r="D319" s="5" t="s">
        <v>75</v>
      </c>
      <c r="E319" s="5" t="s">
        <v>9</v>
      </c>
      <c r="F319" s="6">
        <v>2164.8355606335335</v>
      </c>
      <c r="G319" s="6">
        <v>2203.0873954647882</v>
      </c>
      <c r="H319" s="6">
        <v>2241.8454911559638</v>
      </c>
      <c r="I319" s="6">
        <v>1.3183548586069651</v>
      </c>
      <c r="J319" s="6">
        <v>1.3443746259303939</v>
      </c>
      <c r="K319" s="6">
        <v>1.3709079335098056</v>
      </c>
    </row>
    <row r="320" spans="1:11" x14ac:dyDescent="0.25">
      <c r="A320" t="str">
        <f t="shared" si="9"/>
        <v>2010All unintentional injury hospitalisations, 15-64 yearsMMaori</v>
      </c>
      <c r="B320" s="5">
        <v>2010</v>
      </c>
      <c r="C320" s="5" t="s">
        <v>133</v>
      </c>
      <c r="D320" s="5" t="s">
        <v>75</v>
      </c>
      <c r="E320" s="5" t="s">
        <v>9</v>
      </c>
      <c r="F320" s="6">
        <v>2144.2149967060241</v>
      </c>
      <c r="G320" s="6">
        <v>2182.063030126676</v>
      </c>
      <c r="H320" s="6">
        <v>2220.4114616766365</v>
      </c>
      <c r="I320" s="6">
        <v>1.3245691021608772</v>
      </c>
      <c r="J320" s="6">
        <v>1.3507748384005469</v>
      </c>
      <c r="K320" s="6">
        <v>1.3774990380489909</v>
      </c>
    </row>
    <row r="321" spans="1:11" x14ac:dyDescent="0.25">
      <c r="A321" t="str">
        <f t="shared" si="9"/>
        <v>2011All unintentional injury hospitalisations, 15-64 yearsMMaori</v>
      </c>
      <c r="B321" s="5">
        <v>2011</v>
      </c>
      <c r="C321" s="5" t="s">
        <v>133</v>
      </c>
      <c r="D321" s="5" t="s">
        <v>75</v>
      </c>
      <c r="E321" s="5" t="s">
        <v>9</v>
      </c>
      <c r="F321" s="6">
        <v>2128.8828200202611</v>
      </c>
      <c r="G321" s="6">
        <v>2166.3837568396898</v>
      </c>
      <c r="H321" s="6">
        <v>2204.3794997259652</v>
      </c>
      <c r="I321" s="6">
        <v>1.3400915395410014</v>
      </c>
      <c r="J321" s="6">
        <v>1.366663888111264</v>
      </c>
      <c r="K321" s="6">
        <v>1.3937631333059031</v>
      </c>
    </row>
    <row r="322" spans="1:11" x14ac:dyDescent="0.25">
      <c r="A322" t="str">
        <f t="shared" si="9"/>
        <v>2012All unintentional injury hospitalisations, 15-64 yearsMMaori</v>
      </c>
      <c r="B322" s="5">
        <v>2012</v>
      </c>
      <c r="C322" s="5" t="s">
        <v>133</v>
      </c>
      <c r="D322" s="5" t="s">
        <v>75</v>
      </c>
      <c r="E322" s="5" t="s">
        <v>9</v>
      </c>
      <c r="F322" s="6">
        <v>2077.1376948929105</v>
      </c>
      <c r="G322" s="6">
        <v>2113.9315391365167</v>
      </c>
      <c r="H322" s="6">
        <v>2151.2135560020488</v>
      </c>
      <c r="I322" s="6">
        <v>1.3288245362036541</v>
      </c>
      <c r="J322" s="6">
        <v>1.3553720045148852</v>
      </c>
      <c r="K322" s="6">
        <v>1.3824498423779528</v>
      </c>
    </row>
    <row r="323" spans="1:11" x14ac:dyDescent="0.25">
      <c r="A323" t="str">
        <f t="shared" si="9"/>
        <v>2013All unintentional injury hospitalisations, 15-64 yearsMMaori</v>
      </c>
      <c r="B323" s="5">
        <v>2013</v>
      </c>
      <c r="C323" s="5" t="s">
        <v>133</v>
      </c>
      <c r="D323" s="5" t="s">
        <v>75</v>
      </c>
      <c r="E323" s="5" t="s">
        <v>9</v>
      </c>
      <c r="F323" s="6">
        <v>2089.9169012775315</v>
      </c>
      <c r="G323" s="6">
        <v>2126.5262588013134</v>
      </c>
      <c r="H323" s="6">
        <v>2163.6159818885176</v>
      </c>
      <c r="I323" s="6">
        <v>1.3530382739831539</v>
      </c>
      <c r="J323" s="6">
        <v>1.3798525265796835</v>
      </c>
      <c r="K323" s="6">
        <v>1.4071981788831807</v>
      </c>
    </row>
    <row r="324" spans="1:11" x14ac:dyDescent="0.25">
      <c r="A324" t="str">
        <f t="shared" si="9"/>
        <v>2014All unintentional injury hospitalisations, 15-64 yearsMMaori</v>
      </c>
      <c r="B324" s="5">
        <v>2014</v>
      </c>
      <c r="C324" s="5" t="s">
        <v>133</v>
      </c>
      <c r="D324" s="5" t="s">
        <v>75</v>
      </c>
      <c r="E324" s="5" t="s">
        <v>9</v>
      </c>
      <c r="F324" s="6">
        <v>2088.8214593481898</v>
      </c>
      <c r="G324" s="6">
        <v>2125.0927412036372</v>
      </c>
      <c r="H324" s="6">
        <v>2161.8358287025635</v>
      </c>
      <c r="I324" s="6">
        <v>1.367232209917647</v>
      </c>
      <c r="J324" s="6">
        <v>1.394134380309408</v>
      </c>
      <c r="K324" s="6">
        <v>1.4215658878295203</v>
      </c>
    </row>
    <row r="325" spans="1:11" x14ac:dyDescent="0.25">
      <c r="A325" t="str">
        <f t="shared" si="9"/>
        <v>1996All unintentional injury hospitalisations, 15-64 yearsMnonMaori</v>
      </c>
      <c r="B325" s="5">
        <v>1996</v>
      </c>
      <c r="C325" s="5" t="s">
        <v>133</v>
      </c>
      <c r="D325" s="5" t="s">
        <v>75</v>
      </c>
      <c r="E325" s="5" t="s">
        <v>74</v>
      </c>
      <c r="F325" s="6">
        <v>1592.3651051050299</v>
      </c>
      <c r="G325" s="6">
        <v>1606.7674705624522</v>
      </c>
      <c r="H325" s="6">
        <v>1621.2676866311861</v>
      </c>
      <c r="I325" s="6"/>
      <c r="J325" s="6"/>
      <c r="K325" s="6"/>
    </row>
    <row r="326" spans="1:11" x14ac:dyDescent="0.25">
      <c r="A326" t="str">
        <f t="shared" si="9"/>
        <v>1997All unintentional injury hospitalisations, 15-64 yearsMnonMaori</v>
      </c>
      <c r="B326" s="5">
        <v>1997</v>
      </c>
      <c r="C326" s="5" t="s">
        <v>133</v>
      </c>
      <c r="D326" s="5" t="s">
        <v>75</v>
      </c>
      <c r="E326" s="5" t="s">
        <v>74</v>
      </c>
      <c r="F326" s="6">
        <v>1575.8006078961887</v>
      </c>
      <c r="G326" s="6">
        <v>1590.0805139777808</v>
      </c>
      <c r="H326" s="6">
        <v>1604.4576243580032</v>
      </c>
      <c r="I326" s="6"/>
      <c r="J326" s="6"/>
      <c r="K326" s="6"/>
    </row>
    <row r="327" spans="1:11" x14ac:dyDescent="0.25">
      <c r="A327" t="str">
        <f t="shared" si="9"/>
        <v>1998All unintentional injury hospitalisations, 15-64 yearsMnonMaori</v>
      </c>
      <c r="B327" s="5">
        <v>1998</v>
      </c>
      <c r="C327" s="5" t="s">
        <v>133</v>
      </c>
      <c r="D327" s="5" t="s">
        <v>75</v>
      </c>
      <c r="E327" s="5" t="s">
        <v>74</v>
      </c>
      <c r="F327" s="6">
        <v>1572.2178678417222</v>
      </c>
      <c r="G327" s="6">
        <v>1586.4674251422402</v>
      </c>
      <c r="H327" s="6">
        <v>1600.813994531256</v>
      </c>
      <c r="I327" s="6"/>
      <c r="J327" s="6"/>
      <c r="K327" s="6"/>
    </row>
    <row r="328" spans="1:11" x14ac:dyDescent="0.25">
      <c r="A328" t="str">
        <f t="shared" si="9"/>
        <v>1999All unintentional injury hospitalisations, 15-64 yearsMnonMaori</v>
      </c>
      <c r="B328" s="5">
        <v>1999</v>
      </c>
      <c r="C328" s="5" t="s">
        <v>133</v>
      </c>
      <c r="D328" s="5" t="s">
        <v>75</v>
      </c>
      <c r="E328" s="5" t="s">
        <v>74</v>
      </c>
      <c r="F328" s="6">
        <v>1594.7509995836151</v>
      </c>
      <c r="G328" s="6">
        <v>1609.06784155843</v>
      </c>
      <c r="H328" s="6">
        <v>1623.4812329880863</v>
      </c>
      <c r="I328" s="6"/>
      <c r="J328" s="6"/>
      <c r="K328" s="6"/>
    </row>
    <row r="329" spans="1:11" x14ac:dyDescent="0.25">
      <c r="A329" t="str">
        <f t="shared" si="9"/>
        <v>2000All unintentional injury hospitalisations, 15-64 yearsMnonMaori</v>
      </c>
      <c r="B329" s="5">
        <v>2000</v>
      </c>
      <c r="C329" s="5" t="s">
        <v>133</v>
      </c>
      <c r="D329" s="5" t="s">
        <v>75</v>
      </c>
      <c r="E329" s="5" t="s">
        <v>74</v>
      </c>
      <c r="F329" s="6">
        <v>1613.4904047170451</v>
      </c>
      <c r="G329" s="6">
        <v>1627.790271370784</v>
      </c>
      <c r="H329" s="6">
        <v>1642.1853436087229</v>
      </c>
      <c r="I329" s="6"/>
      <c r="J329" s="6"/>
      <c r="K329" s="6"/>
    </row>
    <row r="330" spans="1:11" x14ac:dyDescent="0.25">
      <c r="A330" t="str">
        <f t="shared" si="9"/>
        <v>2001All unintentional injury hospitalisations, 15-64 yearsMnonMaori</v>
      </c>
      <c r="B330" s="5">
        <v>2001</v>
      </c>
      <c r="C330" s="5" t="s">
        <v>133</v>
      </c>
      <c r="D330" s="5" t="s">
        <v>75</v>
      </c>
      <c r="E330" s="5" t="s">
        <v>74</v>
      </c>
      <c r="F330" s="6">
        <v>1614.7265019251333</v>
      </c>
      <c r="G330" s="6">
        <v>1628.8614121032319</v>
      </c>
      <c r="H330" s="6">
        <v>1643.0892762016231</v>
      </c>
      <c r="I330" s="6"/>
      <c r="J330" s="6"/>
      <c r="K330" s="6"/>
    </row>
    <row r="331" spans="1:11" x14ac:dyDescent="0.25">
      <c r="A331" t="str">
        <f t="shared" si="9"/>
        <v>2002All unintentional injury hospitalisations, 15-64 yearsMnonMaori</v>
      </c>
      <c r="B331" s="5">
        <v>2002</v>
      </c>
      <c r="C331" s="5" t="s">
        <v>133</v>
      </c>
      <c r="D331" s="5" t="s">
        <v>75</v>
      </c>
      <c r="E331" s="5" t="s">
        <v>74</v>
      </c>
      <c r="F331" s="6">
        <v>1620.0473848169354</v>
      </c>
      <c r="G331" s="6">
        <v>1634.0190433082578</v>
      </c>
      <c r="H331" s="6">
        <v>1648.0812265847017</v>
      </c>
      <c r="I331" s="6"/>
      <c r="J331" s="6"/>
      <c r="K331" s="6"/>
    </row>
    <row r="332" spans="1:11" x14ac:dyDescent="0.25">
      <c r="A332" t="str">
        <f t="shared" si="9"/>
        <v>2003All unintentional injury hospitalisations, 15-64 yearsMnonMaori</v>
      </c>
      <c r="B332" s="5">
        <v>2003</v>
      </c>
      <c r="C332" s="5" t="s">
        <v>133</v>
      </c>
      <c r="D332" s="5" t="s">
        <v>75</v>
      </c>
      <c r="E332" s="5" t="s">
        <v>74</v>
      </c>
      <c r="F332" s="6">
        <v>1646.1479237719716</v>
      </c>
      <c r="G332" s="6">
        <v>1660.1054706764933</v>
      </c>
      <c r="H332" s="6">
        <v>1674.1519314754496</v>
      </c>
      <c r="I332" s="6"/>
      <c r="J332" s="6"/>
      <c r="K332" s="6"/>
    </row>
    <row r="333" spans="1:11" x14ac:dyDescent="0.25">
      <c r="A333" t="str">
        <f t="shared" si="9"/>
        <v>2004All unintentional injury hospitalisations, 15-64 yearsMnonMaori</v>
      </c>
      <c r="B333" s="5">
        <v>2004</v>
      </c>
      <c r="C333" s="5" t="s">
        <v>133</v>
      </c>
      <c r="D333" s="5" t="s">
        <v>75</v>
      </c>
      <c r="E333" s="5" t="s">
        <v>74</v>
      </c>
      <c r="F333" s="6">
        <v>1682.0207945183845</v>
      </c>
      <c r="G333" s="6">
        <v>1696.0361461584664</v>
      </c>
      <c r="H333" s="6">
        <v>1710.139241935469</v>
      </c>
      <c r="I333" s="6"/>
      <c r="J333" s="6"/>
      <c r="K333" s="6"/>
    </row>
    <row r="334" spans="1:11" x14ac:dyDescent="0.25">
      <c r="A334" t="str">
        <f t="shared" si="9"/>
        <v>2005All unintentional injury hospitalisations, 15-64 yearsMnonMaori</v>
      </c>
      <c r="B334" s="5">
        <v>2005</v>
      </c>
      <c r="C334" s="5" t="s">
        <v>133</v>
      </c>
      <c r="D334" s="5" t="s">
        <v>75</v>
      </c>
      <c r="E334" s="5" t="s">
        <v>74</v>
      </c>
      <c r="F334" s="6">
        <v>1704.5373440990365</v>
      </c>
      <c r="G334" s="6">
        <v>1718.5941290939206</v>
      </c>
      <c r="H334" s="6">
        <v>1732.7380143286202</v>
      </c>
      <c r="I334" s="6"/>
      <c r="J334" s="6"/>
      <c r="K334" s="6"/>
    </row>
    <row r="335" spans="1:11" x14ac:dyDescent="0.25">
      <c r="A335" t="str">
        <f t="shared" si="9"/>
        <v>2006All unintentional injury hospitalisations, 15-64 yearsMnonMaori</v>
      </c>
      <c r="B335" s="5">
        <v>2006</v>
      </c>
      <c r="C335" s="5" t="s">
        <v>133</v>
      </c>
      <c r="D335" s="5" t="s">
        <v>75</v>
      </c>
      <c r="E335" s="5" t="s">
        <v>74</v>
      </c>
      <c r="F335" s="6">
        <v>1701.8646023456242</v>
      </c>
      <c r="G335" s="6">
        <v>1715.8458220405664</v>
      </c>
      <c r="H335" s="6">
        <v>1729.913344265628</v>
      </c>
      <c r="I335" s="6"/>
      <c r="J335" s="6"/>
      <c r="K335" s="6"/>
    </row>
    <row r="336" spans="1:11" x14ac:dyDescent="0.25">
      <c r="A336" t="str">
        <f t="shared" si="9"/>
        <v>2007All unintentional injury hospitalisations, 15-64 yearsMnonMaori</v>
      </c>
      <c r="B336" s="5">
        <v>2007</v>
      </c>
      <c r="C336" s="5" t="s">
        <v>133</v>
      </c>
      <c r="D336" s="5" t="s">
        <v>75</v>
      </c>
      <c r="E336" s="5" t="s">
        <v>74</v>
      </c>
      <c r="F336" s="6">
        <v>1681.9238895061635</v>
      </c>
      <c r="G336" s="6">
        <v>1695.7697272803296</v>
      </c>
      <c r="H336" s="6">
        <v>1709.7012073122673</v>
      </c>
      <c r="I336" s="6"/>
      <c r="J336" s="6"/>
      <c r="K336" s="6"/>
    </row>
    <row r="337" spans="1:11" x14ac:dyDescent="0.25">
      <c r="A337" t="str">
        <f t="shared" si="9"/>
        <v>2008All unintentional injury hospitalisations, 15-64 yearsMnonMaori</v>
      </c>
      <c r="B337" s="5">
        <v>2008</v>
      </c>
      <c r="C337" s="5" t="s">
        <v>133</v>
      </c>
      <c r="D337" s="5" t="s">
        <v>75</v>
      </c>
      <c r="E337" s="5" t="s">
        <v>74</v>
      </c>
      <c r="F337" s="6">
        <v>1657.6062382089792</v>
      </c>
      <c r="G337" s="6">
        <v>1671.2726311873937</v>
      </c>
      <c r="H337" s="6">
        <v>1685.0236846206849</v>
      </c>
      <c r="I337" s="6"/>
      <c r="J337" s="6"/>
      <c r="K337" s="6"/>
    </row>
    <row r="338" spans="1:11" x14ac:dyDescent="0.25">
      <c r="A338" t="str">
        <f t="shared" si="9"/>
        <v>2009All unintentional injury hospitalisations, 15-64 yearsMnonMaori</v>
      </c>
      <c r="B338" s="5">
        <v>2009</v>
      </c>
      <c r="C338" s="5" t="s">
        <v>133</v>
      </c>
      <c r="D338" s="5" t="s">
        <v>75</v>
      </c>
      <c r="E338" s="5" t="s">
        <v>74</v>
      </c>
      <c r="F338" s="6">
        <v>1625.2970395326981</v>
      </c>
      <c r="G338" s="6">
        <v>1638.7451480944976</v>
      </c>
      <c r="H338" s="6">
        <v>1652.2768630616997</v>
      </c>
      <c r="I338" s="6"/>
      <c r="J338" s="6"/>
      <c r="K338" s="6"/>
    </row>
    <row r="339" spans="1:11" x14ac:dyDescent="0.25">
      <c r="A339" t="str">
        <f t="shared" si="9"/>
        <v>2010All unintentional injury hospitalisations, 15-64 yearsMnonMaori</v>
      </c>
      <c r="B339" s="5">
        <v>2010</v>
      </c>
      <c r="C339" s="5" t="s">
        <v>133</v>
      </c>
      <c r="D339" s="5" t="s">
        <v>75</v>
      </c>
      <c r="E339" s="5" t="s">
        <v>74</v>
      </c>
      <c r="F339" s="6">
        <v>1602.1247849228109</v>
      </c>
      <c r="G339" s="6">
        <v>1615.4158103140696</v>
      </c>
      <c r="H339" s="6">
        <v>1628.789680913419</v>
      </c>
      <c r="I339" s="6"/>
      <c r="J339" s="6"/>
      <c r="K339" s="6"/>
    </row>
    <row r="340" spans="1:11" x14ac:dyDescent="0.25">
      <c r="A340" t="str">
        <f t="shared" ref="A340:A343" si="10">B340&amp;C340&amp;D340&amp;E340</f>
        <v>2011All unintentional injury hospitalisations, 15-64 yearsMnonMaori</v>
      </c>
      <c r="B340" s="5">
        <v>2011</v>
      </c>
      <c r="C340" s="5" t="s">
        <v>133</v>
      </c>
      <c r="D340" s="5" t="s">
        <v>75</v>
      </c>
      <c r="E340" s="5" t="s">
        <v>74</v>
      </c>
      <c r="F340" s="6">
        <v>1572.0669006006892</v>
      </c>
      <c r="G340" s="6">
        <v>1585.1620692441375</v>
      </c>
      <c r="H340" s="6">
        <v>1598.3391961996135</v>
      </c>
      <c r="I340" s="6"/>
      <c r="J340" s="6"/>
      <c r="K340" s="6"/>
    </row>
    <row r="341" spans="1:11" x14ac:dyDescent="0.25">
      <c r="A341" t="str">
        <f t="shared" si="10"/>
        <v>2012All unintentional injury hospitalisations, 15-64 yearsMnonMaori</v>
      </c>
      <c r="B341" s="5">
        <v>2012</v>
      </c>
      <c r="C341" s="5" t="s">
        <v>133</v>
      </c>
      <c r="D341" s="5" t="s">
        <v>75</v>
      </c>
      <c r="E341" s="5" t="s">
        <v>74</v>
      </c>
      <c r="F341" s="6">
        <v>1546.7716811783514</v>
      </c>
      <c r="G341" s="6">
        <v>1559.6688821185555</v>
      </c>
      <c r="H341" s="6">
        <v>1572.6468819437039</v>
      </c>
      <c r="I341" s="6"/>
      <c r="J341" s="6"/>
      <c r="K341" s="6"/>
    </row>
    <row r="342" spans="1:11" x14ac:dyDescent="0.25">
      <c r="A342" t="str">
        <f t="shared" si="10"/>
        <v>2013All unintentional injury hospitalisations, 15-64 yearsMnonMaori</v>
      </c>
      <c r="B342" s="5">
        <v>2013</v>
      </c>
      <c r="C342" s="5" t="s">
        <v>133</v>
      </c>
      <c r="D342" s="5" t="s">
        <v>75</v>
      </c>
      <c r="E342" s="5" t="s">
        <v>74</v>
      </c>
      <c r="F342" s="6">
        <v>1528.4626014861292</v>
      </c>
      <c r="G342" s="6">
        <v>1541.1257491932499</v>
      </c>
      <c r="H342" s="6">
        <v>1553.8677242405447</v>
      </c>
      <c r="I342" s="6"/>
      <c r="J342" s="6"/>
      <c r="K342" s="6"/>
    </row>
    <row r="343" spans="1:11" x14ac:dyDescent="0.25">
      <c r="A343" t="str">
        <f t="shared" si="10"/>
        <v>2014All unintentional injury hospitalisations, 15-64 yearsMnonMaori</v>
      </c>
      <c r="B343" s="5">
        <v>2014</v>
      </c>
      <c r="C343" s="5" t="s">
        <v>133</v>
      </c>
      <c r="D343" s="5" t="s">
        <v>75</v>
      </c>
      <c r="E343" s="5" t="s">
        <v>74</v>
      </c>
      <c r="F343" s="6">
        <v>1511.8990786733157</v>
      </c>
      <c r="G343" s="6">
        <v>1524.3098306864822</v>
      </c>
      <c r="H343" s="6">
        <v>1536.79713050588</v>
      </c>
      <c r="I343" s="6"/>
      <c r="J343" s="6"/>
      <c r="K343" s="6"/>
    </row>
    <row r="344" spans="1:11" x14ac:dyDescent="0.25">
      <c r="A344" t="str">
        <f t="shared" ref="A344:A350" si="11">B344&amp;C344&amp;D344&amp;E344</f>
        <v>1996All unintentional injury hospitalisations, 65+ yearsTMaori</v>
      </c>
      <c r="B344" s="5">
        <v>1996</v>
      </c>
      <c r="C344" s="5" t="s">
        <v>134</v>
      </c>
      <c r="D344" s="5" t="s">
        <v>76</v>
      </c>
      <c r="E344" s="5" t="s">
        <v>9</v>
      </c>
      <c r="F344" s="6">
        <v>1864.0175074389076</v>
      </c>
      <c r="G344" s="6">
        <v>1987.3167441653654</v>
      </c>
      <c r="H344" s="6">
        <v>2116.6286392733978</v>
      </c>
      <c r="I344" s="6">
        <v>0.74855883347954189</v>
      </c>
      <c r="J344" s="6">
        <v>0.79730936932743823</v>
      </c>
      <c r="K344" s="6">
        <v>0.84923482562134656</v>
      </c>
    </row>
    <row r="345" spans="1:11" x14ac:dyDescent="0.25">
      <c r="A345" t="str">
        <f t="shared" si="11"/>
        <v>1997All unintentional injury hospitalisations, 65+ yearsTMaori</v>
      </c>
      <c r="B345" s="5">
        <v>1997</v>
      </c>
      <c r="C345" s="5" t="s">
        <v>134</v>
      </c>
      <c r="D345" s="5" t="s">
        <v>76</v>
      </c>
      <c r="E345" s="5" t="s">
        <v>9</v>
      </c>
      <c r="F345" s="6">
        <v>2022.0171784765446</v>
      </c>
      <c r="G345" s="6">
        <v>2147.0379832226777</v>
      </c>
      <c r="H345" s="6">
        <v>2277.7654691041625</v>
      </c>
      <c r="I345" s="6">
        <v>0.78252587052564759</v>
      </c>
      <c r="J345" s="6">
        <v>0.83023986324221866</v>
      </c>
      <c r="K345" s="6">
        <v>0.88086318482152459</v>
      </c>
    </row>
    <row r="346" spans="1:11" x14ac:dyDescent="0.25">
      <c r="A346" t="str">
        <f t="shared" si="11"/>
        <v>1998All unintentional injury hospitalisations, 65+ yearsTMaori</v>
      </c>
      <c r="B346" s="5">
        <v>1998</v>
      </c>
      <c r="C346" s="5" t="s">
        <v>134</v>
      </c>
      <c r="D346" s="5" t="s">
        <v>76</v>
      </c>
      <c r="E346" s="5" t="s">
        <v>9</v>
      </c>
      <c r="F346" s="6">
        <v>2050.6535675919586</v>
      </c>
      <c r="G346" s="6">
        <v>2173.3673599847134</v>
      </c>
      <c r="H346" s="6">
        <v>2301.5058910721586</v>
      </c>
      <c r="I346" s="6">
        <v>0.76620848559046095</v>
      </c>
      <c r="J346" s="6">
        <v>0.81147311455042415</v>
      </c>
      <c r="K346" s="6">
        <v>0.85941180242961768</v>
      </c>
    </row>
    <row r="347" spans="1:11" x14ac:dyDescent="0.25">
      <c r="A347" t="str">
        <f t="shared" si="11"/>
        <v>1999All unintentional injury hospitalisations, 65+ yearsTMaori</v>
      </c>
      <c r="B347" s="5">
        <v>1999</v>
      </c>
      <c r="C347" s="5" t="s">
        <v>134</v>
      </c>
      <c r="D347" s="5" t="s">
        <v>76</v>
      </c>
      <c r="E347" s="5" t="s">
        <v>9</v>
      </c>
      <c r="F347" s="6">
        <v>2166.5859222024387</v>
      </c>
      <c r="G347" s="6">
        <v>2289.4075256571932</v>
      </c>
      <c r="H347" s="6">
        <v>2417.3778954561253</v>
      </c>
      <c r="I347" s="6">
        <v>0.77713315477140521</v>
      </c>
      <c r="J347" s="6">
        <v>0.82067970914240451</v>
      </c>
      <c r="K347" s="6">
        <v>0.86666638897445714</v>
      </c>
    </row>
    <row r="348" spans="1:11" x14ac:dyDescent="0.25">
      <c r="A348" t="str">
        <f t="shared" si="11"/>
        <v>2000All unintentional injury hospitalisations, 65+ yearsTMaori</v>
      </c>
      <c r="B348" s="5">
        <v>2000</v>
      </c>
      <c r="C348" s="5" t="s">
        <v>134</v>
      </c>
      <c r="D348" s="5" t="s">
        <v>76</v>
      </c>
      <c r="E348" s="5" t="s">
        <v>9</v>
      </c>
      <c r="F348" s="6">
        <v>2180.1042140815312</v>
      </c>
      <c r="G348" s="6">
        <v>2299.9049308588669</v>
      </c>
      <c r="H348" s="6">
        <v>2424.5766324847259</v>
      </c>
      <c r="I348" s="6">
        <v>0.75357288064449934</v>
      </c>
      <c r="J348" s="6">
        <v>0.79453682433119188</v>
      </c>
      <c r="K348" s="6">
        <v>0.83772755287900014</v>
      </c>
    </row>
    <row r="349" spans="1:11" x14ac:dyDescent="0.25">
      <c r="A349" t="str">
        <f t="shared" si="11"/>
        <v>2001All unintentional injury hospitalisations, 65+ yearsTMaori</v>
      </c>
      <c r="B349" s="5">
        <v>2001</v>
      </c>
      <c r="C349" s="5" t="s">
        <v>134</v>
      </c>
      <c r="D349" s="5" t="s">
        <v>76</v>
      </c>
      <c r="E349" s="5" t="s">
        <v>9</v>
      </c>
      <c r="F349" s="6">
        <v>2218.2317088512609</v>
      </c>
      <c r="G349" s="6">
        <v>2335.8518612851904</v>
      </c>
      <c r="H349" s="6">
        <v>2458.0894885936477</v>
      </c>
      <c r="I349" s="6">
        <v>0.75077142244608652</v>
      </c>
      <c r="J349" s="6">
        <v>0.79018615521489399</v>
      </c>
      <c r="K349" s="6">
        <v>0.8316701211920926</v>
      </c>
    </row>
    <row r="350" spans="1:11" x14ac:dyDescent="0.25">
      <c r="A350" t="str">
        <f t="shared" si="11"/>
        <v>2002All unintentional injury hospitalisations, 65+ yearsTMaori</v>
      </c>
      <c r="B350" s="5">
        <v>2002</v>
      </c>
      <c r="C350" s="5" t="s">
        <v>134</v>
      </c>
      <c r="D350" s="5" t="s">
        <v>76</v>
      </c>
      <c r="E350" s="5" t="s">
        <v>9</v>
      </c>
      <c r="F350" s="6">
        <v>2261.3954042321016</v>
      </c>
      <c r="G350" s="6">
        <v>2377.0265693682786</v>
      </c>
      <c r="H350" s="6">
        <v>2497.0378866995593</v>
      </c>
      <c r="I350" s="6">
        <v>0.75612087454388754</v>
      </c>
      <c r="J350" s="6">
        <v>0.79441127186603677</v>
      </c>
      <c r="K350" s="6">
        <v>0.83464071699978415</v>
      </c>
    </row>
    <row r="351" spans="1:11" x14ac:dyDescent="0.25">
      <c r="A351" t="str">
        <f t="shared" ref="A351:A381" si="12">B351&amp;C351&amp;D351&amp;E351</f>
        <v>2003All unintentional injury hospitalisations, 65+ yearsTMaori</v>
      </c>
      <c r="B351" s="5">
        <v>2003</v>
      </c>
      <c r="C351" s="5" t="s">
        <v>134</v>
      </c>
      <c r="D351" s="5" t="s">
        <v>76</v>
      </c>
      <c r="E351" s="5" t="s">
        <v>9</v>
      </c>
      <c r="F351" s="6">
        <v>2395.2835338100354</v>
      </c>
      <c r="G351" s="6">
        <v>2511.2830023958945</v>
      </c>
      <c r="H351" s="6">
        <v>2631.4478490733441</v>
      </c>
      <c r="I351" s="6">
        <v>0.79499647485583069</v>
      </c>
      <c r="J351" s="6">
        <v>0.83317781221475673</v>
      </c>
      <c r="K351" s="6">
        <v>0.87319288666387618</v>
      </c>
    </row>
    <row r="352" spans="1:11" x14ac:dyDescent="0.25">
      <c r="A352" t="str">
        <f t="shared" si="12"/>
        <v>2004All unintentional injury hospitalisations, 65+ yearsTMaori</v>
      </c>
      <c r="B352" s="5">
        <v>2004</v>
      </c>
      <c r="C352" s="5" t="s">
        <v>134</v>
      </c>
      <c r="D352" s="5" t="s">
        <v>76</v>
      </c>
      <c r="E352" s="5" t="s">
        <v>9</v>
      </c>
      <c r="F352" s="6">
        <v>2548.1740533298398</v>
      </c>
      <c r="G352" s="6">
        <v>2664.5199780324178</v>
      </c>
      <c r="H352" s="6">
        <v>2784.8083495421292</v>
      </c>
      <c r="I352" s="6">
        <v>0.83749499642335956</v>
      </c>
      <c r="J352" s="6">
        <v>0.87547120301727388</v>
      </c>
      <c r="K352" s="6">
        <v>0.91516944051695204</v>
      </c>
    </row>
    <row r="353" spans="1:11" x14ac:dyDescent="0.25">
      <c r="A353" t="str">
        <f t="shared" si="12"/>
        <v>2005All unintentional injury hospitalisations, 65+ yearsTMaori</v>
      </c>
      <c r="B353" s="5">
        <v>2005</v>
      </c>
      <c r="C353" s="5" t="s">
        <v>134</v>
      </c>
      <c r="D353" s="5" t="s">
        <v>76</v>
      </c>
      <c r="E353" s="5" t="s">
        <v>9</v>
      </c>
      <c r="F353" s="6">
        <v>2622.6812718442466</v>
      </c>
      <c r="G353" s="6">
        <v>2737.529112844169</v>
      </c>
      <c r="H353" s="6">
        <v>2856.1116757357249</v>
      </c>
      <c r="I353" s="6">
        <v>0.86491488738250433</v>
      </c>
      <c r="J353" s="6">
        <v>0.90260266660191046</v>
      </c>
      <c r="K353" s="6">
        <v>0.94193265215076161</v>
      </c>
    </row>
    <row r="354" spans="1:11" x14ac:dyDescent="0.25">
      <c r="A354" t="str">
        <f t="shared" si="12"/>
        <v>2006All unintentional injury hospitalisations, 65+ yearsTMaori</v>
      </c>
      <c r="B354" s="5">
        <v>2006</v>
      </c>
      <c r="C354" s="5" t="s">
        <v>134</v>
      </c>
      <c r="D354" s="5" t="s">
        <v>76</v>
      </c>
      <c r="E354" s="5" t="s">
        <v>9</v>
      </c>
      <c r="F354" s="6">
        <v>2570.9146804330717</v>
      </c>
      <c r="G354" s="6">
        <v>2681.534617870017</v>
      </c>
      <c r="H354" s="6">
        <v>2795.6900137720713</v>
      </c>
      <c r="I354" s="6">
        <v>0.85227635825851367</v>
      </c>
      <c r="J354" s="6">
        <v>0.88883034922418935</v>
      </c>
      <c r="K354" s="6">
        <v>0.92695213477030947</v>
      </c>
    </row>
    <row r="355" spans="1:11" x14ac:dyDescent="0.25">
      <c r="A355" t="str">
        <f t="shared" si="12"/>
        <v>2007All unintentional injury hospitalisations, 65+ yearsTMaori</v>
      </c>
      <c r="B355" s="5">
        <v>2007</v>
      </c>
      <c r="C355" s="5" t="s">
        <v>134</v>
      </c>
      <c r="D355" s="5" t="s">
        <v>76</v>
      </c>
      <c r="E355" s="5" t="s">
        <v>9</v>
      </c>
      <c r="F355" s="6">
        <v>2446.7164415054026</v>
      </c>
      <c r="G355" s="6">
        <v>2551.7719841003791</v>
      </c>
      <c r="H355" s="6">
        <v>2660.1782124784136</v>
      </c>
      <c r="I355" s="6">
        <v>0.80941138218209574</v>
      </c>
      <c r="J355" s="6">
        <v>0.84408675414582202</v>
      </c>
      <c r="K355" s="6">
        <v>0.88024762711347693</v>
      </c>
    </row>
    <row r="356" spans="1:11" x14ac:dyDescent="0.25">
      <c r="A356" t="str">
        <f t="shared" si="12"/>
        <v>2008All unintentional injury hospitalisations, 65+ yearsTMaori</v>
      </c>
      <c r="B356" s="5">
        <v>2008</v>
      </c>
      <c r="C356" s="5" t="s">
        <v>134</v>
      </c>
      <c r="D356" s="5" t="s">
        <v>76</v>
      </c>
      <c r="E356" s="5" t="s">
        <v>9</v>
      </c>
      <c r="F356" s="6">
        <v>2468.911636915278</v>
      </c>
      <c r="G356" s="6">
        <v>2571.6286482981163</v>
      </c>
      <c r="H356" s="6">
        <v>2677.5214242617967</v>
      </c>
      <c r="I356" s="6">
        <v>0.7929538558095528</v>
      </c>
      <c r="J356" s="6">
        <v>0.82594362352381778</v>
      </c>
      <c r="K356" s="6">
        <v>0.86030588569771316</v>
      </c>
    </row>
    <row r="357" spans="1:11" x14ac:dyDescent="0.25">
      <c r="A357" t="str">
        <f t="shared" si="12"/>
        <v>2009All unintentional injury hospitalisations, 65+ yearsTMaori</v>
      </c>
      <c r="B357" s="5">
        <v>2009</v>
      </c>
      <c r="C357" s="5" t="s">
        <v>134</v>
      </c>
      <c r="D357" s="5" t="s">
        <v>76</v>
      </c>
      <c r="E357" s="5" t="s">
        <v>9</v>
      </c>
      <c r="F357" s="6">
        <v>2570.0122290163208</v>
      </c>
      <c r="G357" s="6">
        <v>2671.7921515096355</v>
      </c>
      <c r="H357" s="6">
        <v>2776.5694630326334</v>
      </c>
      <c r="I357" s="6">
        <v>0.80227668777653871</v>
      </c>
      <c r="J357" s="6">
        <v>0.83412490614243051</v>
      </c>
      <c r="K357" s="6">
        <v>0.86723741278758493</v>
      </c>
    </row>
    <row r="358" spans="1:11" x14ac:dyDescent="0.25">
      <c r="A358" t="str">
        <f t="shared" si="12"/>
        <v>2010All unintentional injury hospitalisations, 65+ yearsTMaori</v>
      </c>
      <c r="B358" s="5">
        <v>2010</v>
      </c>
      <c r="C358" s="5" t="s">
        <v>134</v>
      </c>
      <c r="D358" s="5" t="s">
        <v>76</v>
      </c>
      <c r="E358" s="5" t="s">
        <v>9</v>
      </c>
      <c r="F358" s="6">
        <v>2763.0617013150036</v>
      </c>
      <c r="G358" s="6">
        <v>2865.4729139943915</v>
      </c>
      <c r="H358" s="6">
        <v>2970.7091390874234</v>
      </c>
      <c r="I358" s="6">
        <v>0.84558550812633726</v>
      </c>
      <c r="J358" s="6">
        <v>0.87708173109217291</v>
      </c>
      <c r="K358" s="6">
        <v>0.90975111993133551</v>
      </c>
    </row>
    <row r="359" spans="1:11" x14ac:dyDescent="0.25">
      <c r="A359" t="str">
        <f t="shared" si="12"/>
        <v>2011All unintentional injury hospitalisations, 65+ yearsTMaori</v>
      </c>
      <c r="B359" s="5">
        <v>2011</v>
      </c>
      <c r="C359" s="5" t="s">
        <v>134</v>
      </c>
      <c r="D359" s="5" t="s">
        <v>76</v>
      </c>
      <c r="E359" s="5" t="s">
        <v>9</v>
      </c>
      <c r="F359" s="6">
        <v>2840.1709525983701</v>
      </c>
      <c r="G359" s="6">
        <v>2940.8806621270282</v>
      </c>
      <c r="H359" s="6">
        <v>3044.2495238301203</v>
      </c>
      <c r="I359" s="6">
        <v>0.86127137785130325</v>
      </c>
      <c r="J359" s="6">
        <v>0.89199144346667913</v>
      </c>
      <c r="K359" s="6">
        <v>0.92380724087540378</v>
      </c>
    </row>
    <row r="360" spans="1:11" x14ac:dyDescent="0.25">
      <c r="A360" t="str">
        <f t="shared" si="12"/>
        <v>2012All unintentional injury hospitalisations, 65+ yearsTMaori</v>
      </c>
      <c r="B360" s="5">
        <v>2012</v>
      </c>
      <c r="C360" s="5" t="s">
        <v>134</v>
      </c>
      <c r="D360" s="5" t="s">
        <v>76</v>
      </c>
      <c r="E360" s="5" t="s">
        <v>9</v>
      </c>
      <c r="F360" s="6">
        <v>2869.2477323268399</v>
      </c>
      <c r="G360" s="6">
        <v>2967.4357535782947</v>
      </c>
      <c r="H360" s="6">
        <v>3068.1268318545053</v>
      </c>
      <c r="I360" s="6">
        <v>0.85851807491207</v>
      </c>
      <c r="J360" s="6">
        <v>0.88808996495616566</v>
      </c>
      <c r="K360" s="6">
        <v>0.91868046684587634</v>
      </c>
    </row>
    <row r="361" spans="1:11" x14ac:dyDescent="0.25">
      <c r="A361" t="str">
        <f t="shared" si="12"/>
        <v>2013All unintentional injury hospitalisations, 65+ yearsTMaori</v>
      </c>
      <c r="B361" s="5">
        <v>2013</v>
      </c>
      <c r="C361" s="5" t="s">
        <v>134</v>
      </c>
      <c r="D361" s="5" t="s">
        <v>76</v>
      </c>
      <c r="E361" s="5" t="s">
        <v>9</v>
      </c>
      <c r="F361" s="6">
        <v>2851.6126404387992</v>
      </c>
      <c r="G361" s="6">
        <v>2946.7806369774175</v>
      </c>
      <c r="H361" s="6">
        <v>3044.3152841412884</v>
      </c>
      <c r="I361" s="6">
        <v>0.84566700374337378</v>
      </c>
      <c r="J361" s="6">
        <v>0.87410098006297543</v>
      </c>
      <c r="K361" s="6">
        <v>0.90349099582335568</v>
      </c>
    </row>
    <row r="362" spans="1:11" x14ac:dyDescent="0.25">
      <c r="A362" t="str">
        <f t="shared" si="12"/>
        <v>2014All unintentional injury hospitalisations, 65+ yearsTMaori</v>
      </c>
      <c r="B362" s="5">
        <v>2014</v>
      </c>
      <c r="C362" s="5" t="s">
        <v>134</v>
      </c>
      <c r="D362" s="5" t="s">
        <v>76</v>
      </c>
      <c r="E362" s="5" t="s">
        <v>9</v>
      </c>
      <c r="F362" s="6">
        <v>2856.5406060527243</v>
      </c>
      <c r="G362" s="6">
        <v>2949.2852266114069</v>
      </c>
      <c r="H362" s="6">
        <v>3044.274294130199</v>
      </c>
      <c r="I362" s="6">
        <v>0.84547918105135511</v>
      </c>
      <c r="J362" s="6">
        <v>0.87320144209068362</v>
      </c>
      <c r="K362" s="6">
        <v>0.90183268323780974</v>
      </c>
    </row>
    <row r="363" spans="1:11" x14ac:dyDescent="0.25">
      <c r="A363" t="str">
        <f t="shared" si="12"/>
        <v>1996All unintentional injury hospitalisations, 65+ yearsTnonMaori</v>
      </c>
      <c r="B363" s="5">
        <v>1996</v>
      </c>
      <c r="C363" s="5" t="s">
        <v>134</v>
      </c>
      <c r="D363" s="5" t="s">
        <v>76</v>
      </c>
      <c r="E363" s="5" t="s">
        <v>74</v>
      </c>
      <c r="F363" s="6">
        <v>2469.1390802017509</v>
      </c>
      <c r="G363" s="6">
        <v>2492.5290240120285</v>
      </c>
      <c r="H363" s="6">
        <v>2516.0853816711056</v>
      </c>
      <c r="I363" s="6"/>
      <c r="J363" s="6"/>
      <c r="K363" s="6"/>
    </row>
    <row r="364" spans="1:11" x14ac:dyDescent="0.25">
      <c r="A364" t="str">
        <f t="shared" si="12"/>
        <v>1997All unintentional injury hospitalisations, 65+ yearsTnonMaori</v>
      </c>
      <c r="B364" s="5">
        <v>1997</v>
      </c>
      <c r="C364" s="5" t="s">
        <v>134</v>
      </c>
      <c r="D364" s="5" t="s">
        <v>76</v>
      </c>
      <c r="E364" s="5" t="s">
        <v>74</v>
      </c>
      <c r="F364" s="6">
        <v>2562.5184265939597</v>
      </c>
      <c r="G364" s="6">
        <v>2586.0454048040442</v>
      </c>
      <c r="H364" s="6">
        <v>2609.7346327928108</v>
      </c>
      <c r="I364" s="6"/>
      <c r="J364" s="6"/>
      <c r="K364" s="6"/>
    </row>
    <row r="365" spans="1:11" x14ac:dyDescent="0.25">
      <c r="A365" t="str">
        <f t="shared" si="12"/>
        <v>1998All unintentional injury hospitalisations, 65+ yearsTnonMaori</v>
      </c>
      <c r="B365" s="5">
        <v>1998</v>
      </c>
      <c r="C365" s="5" t="s">
        <v>134</v>
      </c>
      <c r="D365" s="5" t="s">
        <v>76</v>
      </c>
      <c r="E365" s="5" t="s">
        <v>74</v>
      </c>
      <c r="F365" s="6">
        <v>2654.6439529663116</v>
      </c>
      <c r="G365" s="6">
        <v>2678.2986657405304</v>
      </c>
      <c r="H365" s="6">
        <v>2702.1117171781693</v>
      </c>
      <c r="I365" s="6"/>
      <c r="J365" s="6"/>
      <c r="K365" s="6"/>
    </row>
    <row r="366" spans="1:11" x14ac:dyDescent="0.25">
      <c r="A366" t="str">
        <f t="shared" si="12"/>
        <v>1999All unintentional injury hospitalisations, 65+ yearsTnonMaori</v>
      </c>
      <c r="B366" s="5">
        <v>1999</v>
      </c>
      <c r="C366" s="5" t="s">
        <v>134</v>
      </c>
      <c r="D366" s="5" t="s">
        <v>76</v>
      </c>
      <c r="E366" s="5" t="s">
        <v>74</v>
      </c>
      <c r="F366" s="6">
        <v>2765.8167507491426</v>
      </c>
      <c r="G366" s="6">
        <v>2789.6480199925777</v>
      </c>
      <c r="H366" s="6">
        <v>2813.6335556478366</v>
      </c>
      <c r="I366" s="6"/>
      <c r="J366" s="6"/>
      <c r="K366" s="6"/>
    </row>
    <row r="367" spans="1:11" x14ac:dyDescent="0.25">
      <c r="A367" t="str">
        <f t="shared" si="12"/>
        <v>2000All unintentional injury hospitalisations, 65+ yearsTnonMaori</v>
      </c>
      <c r="B367" s="5">
        <v>2000</v>
      </c>
      <c r="C367" s="5" t="s">
        <v>134</v>
      </c>
      <c r="D367" s="5" t="s">
        <v>76</v>
      </c>
      <c r="E367" s="5" t="s">
        <v>74</v>
      </c>
      <c r="F367" s="6">
        <v>2870.6679146973697</v>
      </c>
      <c r="G367" s="6">
        <v>2894.6486310371224</v>
      </c>
      <c r="H367" s="6">
        <v>2918.7798623640779</v>
      </c>
      <c r="I367" s="6"/>
      <c r="J367" s="6"/>
      <c r="K367" s="6"/>
    </row>
    <row r="368" spans="1:11" x14ac:dyDescent="0.25">
      <c r="A368" t="str">
        <f t="shared" si="12"/>
        <v>2001All unintentional injury hospitalisations, 65+ yearsTnonMaori</v>
      </c>
      <c r="B368" s="5">
        <v>2001</v>
      </c>
      <c r="C368" s="5" t="s">
        <v>134</v>
      </c>
      <c r="D368" s="5" t="s">
        <v>76</v>
      </c>
      <c r="E368" s="5" t="s">
        <v>74</v>
      </c>
      <c r="F368" s="6">
        <v>2932.211060353583</v>
      </c>
      <c r="G368" s="6">
        <v>2956.0779391913629</v>
      </c>
      <c r="H368" s="6">
        <v>2980.0907886259201</v>
      </c>
      <c r="I368" s="6"/>
      <c r="J368" s="6"/>
      <c r="K368" s="6"/>
    </row>
    <row r="369" spans="1:11" x14ac:dyDescent="0.25">
      <c r="A369" t="str">
        <f t="shared" si="12"/>
        <v>2002All unintentional injury hospitalisations, 65+ yearsTnonMaori</v>
      </c>
      <c r="B369" s="5">
        <v>2002</v>
      </c>
      <c r="C369" s="5" t="s">
        <v>134</v>
      </c>
      <c r="D369" s="5" t="s">
        <v>76</v>
      </c>
      <c r="E369" s="5" t="s">
        <v>74</v>
      </c>
      <c r="F369" s="6">
        <v>2968.4126808547735</v>
      </c>
      <c r="G369" s="6">
        <v>2992.1863568032577</v>
      </c>
      <c r="H369" s="6">
        <v>3016.1031054089444</v>
      </c>
      <c r="I369" s="6"/>
      <c r="J369" s="6"/>
      <c r="K369" s="6"/>
    </row>
    <row r="370" spans="1:11" x14ac:dyDescent="0.25">
      <c r="A370" t="str">
        <f t="shared" si="12"/>
        <v>2003All unintentional injury hospitalisations, 65+ yearsTnonMaori</v>
      </c>
      <c r="B370" s="5">
        <v>2003</v>
      </c>
      <c r="C370" s="5" t="s">
        <v>134</v>
      </c>
      <c r="D370" s="5" t="s">
        <v>76</v>
      </c>
      <c r="E370" s="5" t="s">
        <v>74</v>
      </c>
      <c r="F370" s="6">
        <v>2990.4886412754227</v>
      </c>
      <c r="G370" s="6">
        <v>3014.1021107131878</v>
      </c>
      <c r="H370" s="6">
        <v>3037.8556942961068</v>
      </c>
      <c r="I370" s="6"/>
      <c r="J370" s="6"/>
      <c r="K370" s="6"/>
    </row>
    <row r="371" spans="1:11" x14ac:dyDescent="0.25">
      <c r="A371" t="str">
        <f t="shared" si="12"/>
        <v>2004All unintentional injury hospitalisations, 65+ yearsTnonMaori</v>
      </c>
      <c r="B371" s="5">
        <v>2004</v>
      </c>
      <c r="C371" s="5" t="s">
        <v>134</v>
      </c>
      <c r="D371" s="5" t="s">
        <v>76</v>
      </c>
      <c r="E371" s="5" t="s">
        <v>74</v>
      </c>
      <c r="F371" s="6">
        <v>3020.1071832018224</v>
      </c>
      <c r="G371" s="6">
        <v>3043.5266960800818</v>
      </c>
      <c r="H371" s="6">
        <v>3067.0826856157182</v>
      </c>
      <c r="I371" s="6"/>
      <c r="J371" s="6"/>
      <c r="K371" s="6"/>
    </row>
    <row r="372" spans="1:11" x14ac:dyDescent="0.25">
      <c r="A372" t="str">
        <f t="shared" si="12"/>
        <v>2005All unintentional injury hospitalisations, 65+ yearsTnonMaori</v>
      </c>
      <c r="B372" s="5">
        <v>2005</v>
      </c>
      <c r="C372" s="5" t="s">
        <v>134</v>
      </c>
      <c r="D372" s="5" t="s">
        <v>76</v>
      </c>
      <c r="E372" s="5" t="s">
        <v>74</v>
      </c>
      <c r="F372" s="6">
        <v>3009.8881150217971</v>
      </c>
      <c r="G372" s="6">
        <v>3032.9282353555755</v>
      </c>
      <c r="H372" s="6">
        <v>3056.1008992309544</v>
      </c>
      <c r="I372" s="6"/>
      <c r="J372" s="6"/>
      <c r="K372" s="6"/>
    </row>
    <row r="373" spans="1:11" x14ac:dyDescent="0.25">
      <c r="A373" t="str">
        <f t="shared" si="12"/>
        <v>2006All unintentional injury hospitalisations, 65+ yearsTnonMaori</v>
      </c>
      <c r="B373" s="5">
        <v>2006</v>
      </c>
      <c r="C373" s="5" t="s">
        <v>134</v>
      </c>
      <c r="D373" s="5" t="s">
        <v>76</v>
      </c>
      <c r="E373" s="5" t="s">
        <v>74</v>
      </c>
      <c r="F373" s="6">
        <v>2994.2528105296501</v>
      </c>
      <c r="G373" s="6">
        <v>3016.9251311125677</v>
      </c>
      <c r="H373" s="6">
        <v>3039.7264710605732</v>
      </c>
      <c r="I373" s="6"/>
      <c r="J373" s="6"/>
      <c r="K373" s="6"/>
    </row>
    <row r="374" spans="1:11" x14ac:dyDescent="0.25">
      <c r="A374" t="str">
        <f t="shared" si="12"/>
        <v>2007All unintentional injury hospitalisations, 65+ yearsTnonMaori</v>
      </c>
      <c r="B374" s="5">
        <v>2007</v>
      </c>
      <c r="C374" s="5" t="s">
        <v>134</v>
      </c>
      <c r="D374" s="5" t="s">
        <v>76</v>
      </c>
      <c r="E374" s="5" t="s">
        <v>74</v>
      </c>
      <c r="F374" s="6">
        <v>3000.7180890301311</v>
      </c>
      <c r="G374" s="6">
        <v>3023.115777575088</v>
      </c>
      <c r="H374" s="6">
        <v>3045.6391119901432</v>
      </c>
      <c r="I374" s="6"/>
      <c r="J374" s="6"/>
      <c r="K374" s="6"/>
    </row>
    <row r="375" spans="1:11" x14ac:dyDescent="0.25">
      <c r="A375" t="str">
        <f t="shared" si="12"/>
        <v>2008All unintentional injury hospitalisations, 65+ yearsTnonMaori</v>
      </c>
      <c r="B375" s="5">
        <v>2008</v>
      </c>
      <c r="C375" s="5" t="s">
        <v>134</v>
      </c>
      <c r="D375" s="5" t="s">
        <v>76</v>
      </c>
      <c r="E375" s="5" t="s">
        <v>74</v>
      </c>
      <c r="F375" s="6">
        <v>3091.1244554015188</v>
      </c>
      <c r="G375" s="6">
        <v>3113.5643826711598</v>
      </c>
      <c r="H375" s="6">
        <v>3136.1267498516281</v>
      </c>
      <c r="I375" s="6"/>
      <c r="J375" s="6"/>
      <c r="K375" s="6"/>
    </row>
    <row r="376" spans="1:11" x14ac:dyDescent="0.25">
      <c r="A376" t="str">
        <f t="shared" si="12"/>
        <v>2009All unintentional injury hospitalisations, 65+ yearsTnonMaori</v>
      </c>
      <c r="B376" s="5">
        <v>2009</v>
      </c>
      <c r="C376" s="5" t="s">
        <v>134</v>
      </c>
      <c r="D376" s="5" t="s">
        <v>76</v>
      </c>
      <c r="E376" s="5" t="s">
        <v>74</v>
      </c>
      <c r="F376" s="6">
        <v>3180.7016755121113</v>
      </c>
      <c r="G376" s="6">
        <v>3203.1079899841948</v>
      </c>
      <c r="H376" s="6">
        <v>3225.6329484122393</v>
      </c>
      <c r="I376" s="6"/>
      <c r="J376" s="6"/>
      <c r="K376" s="6"/>
    </row>
    <row r="377" spans="1:11" x14ac:dyDescent="0.25">
      <c r="A377" t="str">
        <f t="shared" si="12"/>
        <v>2010All unintentional injury hospitalisations, 65+ yearsTnonMaori</v>
      </c>
      <c r="B377" s="5">
        <v>2010</v>
      </c>
      <c r="C377" s="5" t="s">
        <v>134</v>
      </c>
      <c r="D377" s="5" t="s">
        <v>76</v>
      </c>
      <c r="E377" s="5" t="s">
        <v>74</v>
      </c>
      <c r="F377" s="6">
        <v>3244.7263791151049</v>
      </c>
      <c r="G377" s="6">
        <v>3267.0534710900938</v>
      </c>
      <c r="H377" s="6">
        <v>3289.4960512571533</v>
      </c>
      <c r="I377" s="6"/>
      <c r="J377" s="6"/>
      <c r="K377" s="6"/>
    </row>
    <row r="378" spans="1:11" x14ac:dyDescent="0.25">
      <c r="A378" t="str">
        <f t="shared" si="12"/>
        <v>2011All unintentional injury hospitalisations, 65+ yearsTnonMaori</v>
      </c>
      <c r="B378" s="5">
        <v>2011</v>
      </c>
      <c r="C378" s="5" t="s">
        <v>134</v>
      </c>
      <c r="D378" s="5" t="s">
        <v>76</v>
      </c>
      <c r="E378" s="5" t="s">
        <v>74</v>
      </c>
      <c r="F378" s="6">
        <v>3274.8534854890772</v>
      </c>
      <c r="G378" s="6">
        <v>3296.9830413366367</v>
      </c>
      <c r="H378" s="6">
        <v>3319.2250117898075</v>
      </c>
      <c r="I378" s="6"/>
      <c r="J378" s="6"/>
      <c r="K378" s="6"/>
    </row>
    <row r="379" spans="1:11" x14ac:dyDescent="0.25">
      <c r="A379" t="str">
        <f t="shared" si="12"/>
        <v>2012All unintentional injury hospitalisations, 65+ yearsTnonMaori</v>
      </c>
      <c r="B379" s="5">
        <v>2012</v>
      </c>
      <c r="C379" s="5" t="s">
        <v>134</v>
      </c>
      <c r="D379" s="5" t="s">
        <v>76</v>
      </c>
      <c r="E379" s="5" t="s">
        <v>74</v>
      </c>
      <c r="F379" s="6">
        <v>3319.4209007532172</v>
      </c>
      <c r="G379" s="6">
        <v>3341.3684093646539</v>
      </c>
      <c r="H379" s="6">
        <v>3363.4250113595263</v>
      </c>
      <c r="I379" s="6"/>
      <c r="J379" s="6"/>
      <c r="K379" s="6"/>
    </row>
    <row r="380" spans="1:11" x14ac:dyDescent="0.25">
      <c r="A380" t="str">
        <f t="shared" si="12"/>
        <v>2013All unintentional injury hospitalisations, 65+ yearsTnonMaori</v>
      </c>
      <c r="B380" s="5">
        <v>2013</v>
      </c>
      <c r="C380" s="5" t="s">
        <v>134</v>
      </c>
      <c r="D380" s="5" t="s">
        <v>76</v>
      </c>
      <c r="E380" s="5" t="s">
        <v>74</v>
      </c>
      <c r="F380" s="6">
        <v>3349.4744959897703</v>
      </c>
      <c r="G380" s="6">
        <v>3371.2130568313901</v>
      </c>
      <c r="H380" s="6">
        <v>3393.0576877268836</v>
      </c>
      <c r="I380" s="6"/>
      <c r="J380" s="6"/>
      <c r="K380" s="6"/>
    </row>
    <row r="381" spans="1:11" x14ac:dyDescent="0.25">
      <c r="A381" t="str">
        <f t="shared" si="12"/>
        <v>2014All unintentional injury hospitalisations, 65+ yearsTnonMaori</v>
      </c>
      <c r="B381" s="5">
        <v>2014</v>
      </c>
      <c r="C381" s="5" t="s">
        <v>134</v>
      </c>
      <c r="D381" s="5" t="s">
        <v>76</v>
      </c>
      <c r="E381" s="5" t="s">
        <v>74</v>
      </c>
      <c r="F381" s="6">
        <v>3356.1064651678143</v>
      </c>
      <c r="G381" s="6">
        <v>3377.5542325605984</v>
      </c>
      <c r="H381" s="6">
        <v>3399.1050506020611</v>
      </c>
      <c r="I381" s="6"/>
      <c r="J381" s="6"/>
      <c r="K381" s="6"/>
    </row>
    <row r="382" spans="1:11" x14ac:dyDescent="0.25">
      <c r="A382" t="str">
        <f t="shared" ref="A382:A419" si="13">B382&amp;C382&amp;D382&amp;E382</f>
        <v>1996All unintentional injury hospitalisations, 65+ yearsFMaori</v>
      </c>
      <c r="B382" s="5">
        <v>1996</v>
      </c>
      <c r="C382" s="5" t="s">
        <v>134</v>
      </c>
      <c r="D382" s="5" t="s">
        <v>73</v>
      </c>
      <c r="E382" s="5" t="s">
        <v>9</v>
      </c>
      <c r="F382" s="6">
        <v>1762.1712042458207</v>
      </c>
      <c r="G382" s="6">
        <v>1920.9384620382234</v>
      </c>
      <c r="H382" s="6">
        <v>2090.1702062505133</v>
      </c>
      <c r="I382" s="6">
        <v>0.63858612820214233</v>
      </c>
      <c r="J382" s="6">
        <v>0.69502009314302393</v>
      </c>
      <c r="K382" s="6">
        <v>0.75644131392661385</v>
      </c>
    </row>
    <row r="383" spans="1:11" x14ac:dyDescent="0.25">
      <c r="A383" t="str">
        <f t="shared" si="13"/>
        <v>1997All unintentional injury hospitalisations, 65+ yearsFMaori</v>
      </c>
      <c r="B383" s="5">
        <v>1997</v>
      </c>
      <c r="C383" s="5" t="s">
        <v>134</v>
      </c>
      <c r="D383" s="5" t="s">
        <v>73</v>
      </c>
      <c r="E383" s="5" t="s">
        <v>9</v>
      </c>
      <c r="F383" s="6">
        <v>1836.7219787716379</v>
      </c>
      <c r="G383" s="6">
        <v>1994.5702980218457</v>
      </c>
      <c r="H383" s="6">
        <v>2162.3557189828043</v>
      </c>
      <c r="I383" s="6">
        <v>0.64415406870403802</v>
      </c>
      <c r="J383" s="6">
        <v>0.69852945056557547</v>
      </c>
      <c r="K383" s="6">
        <v>0.75749485567812869</v>
      </c>
    </row>
    <row r="384" spans="1:11" x14ac:dyDescent="0.25">
      <c r="A384" t="str">
        <f t="shared" si="13"/>
        <v>1998All unintentional injury hospitalisations, 65+ yearsFMaori</v>
      </c>
      <c r="B384" s="5">
        <v>1998</v>
      </c>
      <c r="C384" s="5" t="s">
        <v>134</v>
      </c>
      <c r="D384" s="5" t="s">
        <v>73</v>
      </c>
      <c r="E384" s="5" t="s">
        <v>9</v>
      </c>
      <c r="F384" s="6">
        <v>1805.7342018521567</v>
      </c>
      <c r="G384" s="6">
        <v>1958.858728612654</v>
      </c>
      <c r="H384" s="6">
        <v>2121.4984590890654</v>
      </c>
      <c r="I384" s="6">
        <v>0.61589503134182588</v>
      </c>
      <c r="J384" s="6">
        <v>0.66724187513136124</v>
      </c>
      <c r="K384" s="6">
        <v>0.72286947819476655</v>
      </c>
    </row>
    <row r="385" spans="1:11" x14ac:dyDescent="0.25">
      <c r="A385" t="str">
        <f t="shared" si="13"/>
        <v>1999All unintentional injury hospitalisations, 65+ yearsFMaori</v>
      </c>
      <c r="B385" s="5">
        <v>1999</v>
      </c>
      <c r="C385" s="5" t="s">
        <v>134</v>
      </c>
      <c r="D385" s="5" t="s">
        <v>73</v>
      </c>
      <c r="E385" s="5" t="s">
        <v>9</v>
      </c>
      <c r="F385" s="6">
        <v>1995.5482501356823</v>
      </c>
      <c r="G385" s="6">
        <v>2152.2761277260474</v>
      </c>
      <c r="H385" s="6">
        <v>2318.0423163485602</v>
      </c>
      <c r="I385" s="6">
        <v>0.65741321265879082</v>
      </c>
      <c r="J385" s="6">
        <v>0.70831027327617302</v>
      </c>
      <c r="K385" s="6">
        <v>0.76314779436743685</v>
      </c>
    </row>
    <row r="386" spans="1:11" x14ac:dyDescent="0.25">
      <c r="A386" t="str">
        <f t="shared" si="13"/>
        <v>2000All unintentional injury hospitalisations, 65+ yearsFMaori</v>
      </c>
      <c r="B386" s="5">
        <v>2000</v>
      </c>
      <c r="C386" s="5" t="s">
        <v>134</v>
      </c>
      <c r="D386" s="5" t="s">
        <v>73</v>
      </c>
      <c r="E386" s="5" t="s">
        <v>9</v>
      </c>
      <c r="F386" s="6">
        <v>2021.2337376626519</v>
      </c>
      <c r="G386" s="6">
        <v>2174.9310543978299</v>
      </c>
      <c r="H386" s="6">
        <v>2337.2169767820542</v>
      </c>
      <c r="I386" s="6">
        <v>0.64047540614821752</v>
      </c>
      <c r="J386" s="6">
        <v>0.68857560224288794</v>
      </c>
      <c r="K386" s="6">
        <v>0.74028816009592746</v>
      </c>
    </row>
    <row r="387" spans="1:11" x14ac:dyDescent="0.25">
      <c r="A387" t="str">
        <f t="shared" si="13"/>
        <v>2001All unintentional injury hospitalisations, 65+ yearsFMaori</v>
      </c>
      <c r="B387" s="5">
        <v>2001</v>
      </c>
      <c r="C387" s="5" t="s">
        <v>134</v>
      </c>
      <c r="D387" s="5" t="s">
        <v>73</v>
      </c>
      <c r="E387" s="5" t="s">
        <v>9</v>
      </c>
      <c r="F387" s="6">
        <v>2023.9505375718663</v>
      </c>
      <c r="G387" s="6">
        <v>2173.3460029552757</v>
      </c>
      <c r="H387" s="6">
        <v>2330.8509621474004</v>
      </c>
      <c r="I387" s="6">
        <v>0.63070410864360393</v>
      </c>
      <c r="J387" s="6">
        <v>0.6767318862003473</v>
      </c>
      <c r="K387" s="6">
        <v>0.72611869737963874</v>
      </c>
    </row>
    <row r="388" spans="1:11" x14ac:dyDescent="0.25">
      <c r="A388" t="str">
        <f t="shared" si="13"/>
        <v>2002All unintentional injury hospitalisations, 65+ yearsFMaori</v>
      </c>
      <c r="B388" s="5">
        <v>2002</v>
      </c>
      <c r="C388" s="5" t="s">
        <v>134</v>
      </c>
      <c r="D388" s="5" t="s">
        <v>73</v>
      </c>
      <c r="E388" s="5" t="s">
        <v>9</v>
      </c>
      <c r="F388" s="6">
        <v>2068.596745697193</v>
      </c>
      <c r="G388" s="6">
        <v>2215.4762073631159</v>
      </c>
      <c r="H388" s="6">
        <v>2370.0320991705858</v>
      </c>
      <c r="I388" s="6">
        <v>0.63349244431961327</v>
      </c>
      <c r="J388" s="6">
        <v>0.67801885954850805</v>
      </c>
      <c r="K388" s="6">
        <v>0.72567491218809888</v>
      </c>
    </row>
    <row r="389" spans="1:11" x14ac:dyDescent="0.25">
      <c r="A389" t="str">
        <f t="shared" si="13"/>
        <v>2003All unintentional injury hospitalisations, 65+ yearsFMaori</v>
      </c>
      <c r="B389" s="5">
        <v>2003</v>
      </c>
      <c r="C389" s="5" t="s">
        <v>134</v>
      </c>
      <c r="D389" s="5" t="s">
        <v>73</v>
      </c>
      <c r="E389" s="5" t="s">
        <v>9</v>
      </c>
      <c r="F389" s="6">
        <v>2179.4609725892115</v>
      </c>
      <c r="G389" s="6">
        <v>2326.525044328384</v>
      </c>
      <c r="H389" s="6">
        <v>2480.9017306978426</v>
      </c>
      <c r="I389" s="6">
        <v>0.66766174642381293</v>
      </c>
      <c r="J389" s="6">
        <v>0.7123190809291583</v>
      </c>
      <c r="K389" s="6">
        <v>0.75996337333018094</v>
      </c>
    </row>
    <row r="390" spans="1:11" x14ac:dyDescent="0.25">
      <c r="A390" t="str">
        <f t="shared" si="13"/>
        <v>2004All unintentional injury hospitalisations, 65+ yearsFMaori</v>
      </c>
      <c r="B390" s="5">
        <v>2004</v>
      </c>
      <c r="C390" s="5" t="s">
        <v>134</v>
      </c>
      <c r="D390" s="5" t="s">
        <v>73</v>
      </c>
      <c r="E390" s="5" t="s">
        <v>9</v>
      </c>
      <c r="F390" s="6">
        <v>2395.2510490210561</v>
      </c>
      <c r="G390" s="6">
        <v>2545.4332902909359</v>
      </c>
      <c r="H390" s="6">
        <v>2702.5652516023497</v>
      </c>
      <c r="I390" s="6">
        <v>0.72902802970496239</v>
      </c>
      <c r="J390" s="6">
        <v>0.77445031717214452</v>
      </c>
      <c r="K390" s="6">
        <v>0.82270265247656316</v>
      </c>
    </row>
    <row r="391" spans="1:11" x14ac:dyDescent="0.25">
      <c r="A391" t="str">
        <f t="shared" si="13"/>
        <v>2005All unintentional injury hospitalisations, 65+ yearsFMaori</v>
      </c>
      <c r="B391" s="5">
        <v>2005</v>
      </c>
      <c r="C391" s="5" t="s">
        <v>134</v>
      </c>
      <c r="D391" s="5" t="s">
        <v>73</v>
      </c>
      <c r="E391" s="5" t="s">
        <v>9</v>
      </c>
      <c r="F391" s="6">
        <v>2484.8523292323553</v>
      </c>
      <c r="G391" s="6">
        <v>2633.9486253444065</v>
      </c>
      <c r="H391" s="6">
        <v>2789.6532983258012</v>
      </c>
      <c r="I391" s="6">
        <v>0.76227868412489141</v>
      </c>
      <c r="J391" s="6">
        <v>0.80782566486463625</v>
      </c>
      <c r="K391" s="6">
        <v>0.8560941272589393</v>
      </c>
    </row>
    <row r="392" spans="1:11" x14ac:dyDescent="0.25">
      <c r="A392" t="str">
        <f t="shared" si="13"/>
        <v>2006All unintentional injury hospitalisations, 65+ yearsFMaori</v>
      </c>
      <c r="B392" s="5">
        <v>2006</v>
      </c>
      <c r="C392" s="5" t="s">
        <v>134</v>
      </c>
      <c r="D392" s="5" t="s">
        <v>73</v>
      </c>
      <c r="E392" s="5" t="s">
        <v>9</v>
      </c>
      <c r="F392" s="6">
        <v>2427.5199785435866</v>
      </c>
      <c r="G392" s="6">
        <v>2570.7555239519852</v>
      </c>
      <c r="H392" s="6">
        <v>2720.2361957413596</v>
      </c>
      <c r="I392" s="6">
        <v>0.75451186976194518</v>
      </c>
      <c r="J392" s="6">
        <v>0.79897772184080484</v>
      </c>
      <c r="K392" s="6">
        <v>0.84606409200604382</v>
      </c>
    </row>
    <row r="393" spans="1:11" x14ac:dyDescent="0.25">
      <c r="A393" t="str">
        <f t="shared" si="13"/>
        <v>2007All unintentional injury hospitalisations, 65+ yearsFMaori</v>
      </c>
      <c r="B393" s="5">
        <v>2007</v>
      </c>
      <c r="C393" s="5" t="s">
        <v>134</v>
      </c>
      <c r="D393" s="5" t="s">
        <v>73</v>
      </c>
      <c r="E393" s="5" t="s">
        <v>9</v>
      </c>
      <c r="F393" s="6">
        <v>2335.7128935700384</v>
      </c>
      <c r="G393" s="6">
        <v>2472.0600558143087</v>
      </c>
      <c r="H393" s="6">
        <v>2614.2897477689689</v>
      </c>
      <c r="I393" s="6">
        <v>0.72314818158397776</v>
      </c>
      <c r="J393" s="6">
        <v>0.76539941120977051</v>
      </c>
      <c r="K393" s="6">
        <v>0.81011924471282282</v>
      </c>
    </row>
    <row r="394" spans="1:11" x14ac:dyDescent="0.25">
      <c r="A394" t="str">
        <f t="shared" si="13"/>
        <v>2008All unintentional injury hospitalisations, 65+ yearsFMaori</v>
      </c>
      <c r="B394" s="5">
        <v>2008</v>
      </c>
      <c r="C394" s="5" t="s">
        <v>134</v>
      </c>
      <c r="D394" s="5" t="s">
        <v>73</v>
      </c>
      <c r="E394" s="5" t="s">
        <v>9</v>
      </c>
      <c r="F394" s="6">
        <v>2330.3361519251093</v>
      </c>
      <c r="G394" s="6">
        <v>2462.9200980041387</v>
      </c>
      <c r="H394" s="6">
        <v>2601.0818551883835</v>
      </c>
      <c r="I394" s="6">
        <v>0.70256077727732691</v>
      </c>
      <c r="J394" s="6">
        <v>0.74269108327919653</v>
      </c>
      <c r="K394" s="6">
        <v>0.785113634325039</v>
      </c>
    </row>
    <row r="395" spans="1:11" x14ac:dyDescent="0.25">
      <c r="A395" t="str">
        <f t="shared" si="13"/>
        <v>2009All unintentional injury hospitalisations, 65+ yearsFMaori</v>
      </c>
      <c r="B395" s="5">
        <v>2009</v>
      </c>
      <c r="C395" s="5" t="s">
        <v>134</v>
      </c>
      <c r="D395" s="5" t="s">
        <v>73</v>
      </c>
      <c r="E395" s="5" t="s">
        <v>9</v>
      </c>
      <c r="F395" s="6">
        <v>2449.3465611618558</v>
      </c>
      <c r="G395" s="6">
        <v>2581.4715365876973</v>
      </c>
      <c r="H395" s="6">
        <v>2718.8716951453698</v>
      </c>
      <c r="I395" s="6">
        <v>0.71762669911455723</v>
      </c>
      <c r="J395" s="6">
        <v>0.75660890492077548</v>
      </c>
      <c r="K395" s="6">
        <v>0.79770866344819724</v>
      </c>
    </row>
    <row r="396" spans="1:11" x14ac:dyDescent="0.25">
      <c r="A396" t="str">
        <f t="shared" si="13"/>
        <v>2010All unintentional injury hospitalisations, 65+ yearsFMaori</v>
      </c>
      <c r="B396" s="5">
        <v>2010</v>
      </c>
      <c r="C396" s="5" t="s">
        <v>134</v>
      </c>
      <c r="D396" s="5" t="s">
        <v>73</v>
      </c>
      <c r="E396" s="5" t="s">
        <v>9</v>
      </c>
      <c r="F396" s="6">
        <v>2654.053268003056</v>
      </c>
      <c r="G396" s="6">
        <v>2787.6760373791426</v>
      </c>
      <c r="H396" s="6">
        <v>2926.2839609922266</v>
      </c>
      <c r="I396" s="6">
        <v>0.76875498903076067</v>
      </c>
      <c r="J396" s="6">
        <v>0.80787291425778585</v>
      </c>
      <c r="K396" s="6">
        <v>0.84898134633797173</v>
      </c>
    </row>
    <row r="397" spans="1:11" x14ac:dyDescent="0.25">
      <c r="A397" t="str">
        <f t="shared" si="13"/>
        <v>2011All unintentional injury hospitalisations, 65+ yearsFMaori</v>
      </c>
      <c r="B397" s="5">
        <v>2011</v>
      </c>
      <c r="C397" s="5" t="s">
        <v>134</v>
      </c>
      <c r="D397" s="5" t="s">
        <v>73</v>
      </c>
      <c r="E397" s="5" t="s">
        <v>9</v>
      </c>
      <c r="F397" s="6">
        <v>2722.9835563760057</v>
      </c>
      <c r="G397" s="6">
        <v>2854.1975978365904</v>
      </c>
      <c r="H397" s="6">
        <v>2990.1003033232819</v>
      </c>
      <c r="I397" s="6">
        <v>0.78491337214611567</v>
      </c>
      <c r="J397" s="6">
        <v>0.82323733424936774</v>
      </c>
      <c r="K397" s="6">
        <v>0.86343249147224899</v>
      </c>
    </row>
    <row r="398" spans="1:11" x14ac:dyDescent="0.25">
      <c r="A398" t="str">
        <f t="shared" si="13"/>
        <v>2012All unintentional injury hospitalisations, 65+ yearsFMaori</v>
      </c>
      <c r="B398" s="5">
        <v>2012</v>
      </c>
      <c r="C398" s="5" t="s">
        <v>134</v>
      </c>
      <c r="D398" s="5" t="s">
        <v>73</v>
      </c>
      <c r="E398" s="5" t="s">
        <v>9</v>
      </c>
      <c r="F398" s="6">
        <v>2719.7922388702068</v>
      </c>
      <c r="G398" s="6">
        <v>2847.0475896995436</v>
      </c>
      <c r="H398" s="6">
        <v>2978.7201546848696</v>
      </c>
      <c r="I398" s="6">
        <v>0.76976787202354524</v>
      </c>
      <c r="J398" s="6">
        <v>0.80628272757053965</v>
      </c>
      <c r="K398" s="6">
        <v>0.84452970876745614</v>
      </c>
    </row>
    <row r="399" spans="1:11" x14ac:dyDescent="0.25">
      <c r="A399" t="str">
        <f t="shared" si="13"/>
        <v>2013All unintentional injury hospitalisations, 65+ yearsFMaori</v>
      </c>
      <c r="B399" s="5">
        <v>2013</v>
      </c>
      <c r="C399" s="5" t="s">
        <v>134</v>
      </c>
      <c r="D399" s="5" t="s">
        <v>73</v>
      </c>
      <c r="E399" s="5" t="s">
        <v>9</v>
      </c>
      <c r="F399" s="6">
        <v>2631.0658957018723</v>
      </c>
      <c r="G399" s="6">
        <v>2752.639922742992</v>
      </c>
      <c r="H399" s="6">
        <v>2878.3823032207979</v>
      </c>
      <c r="I399" s="6">
        <v>0.73516559514569202</v>
      </c>
      <c r="J399" s="6">
        <v>0.76960602494705477</v>
      </c>
      <c r="K399" s="6">
        <v>0.80565989152066952</v>
      </c>
    </row>
    <row r="400" spans="1:11" x14ac:dyDescent="0.25">
      <c r="A400" t="str">
        <f t="shared" si="13"/>
        <v>2014All unintentional injury hospitalisations, 65+ yearsFMaori</v>
      </c>
      <c r="B400" s="5">
        <v>2014</v>
      </c>
      <c r="C400" s="5" t="s">
        <v>134</v>
      </c>
      <c r="D400" s="5" t="s">
        <v>73</v>
      </c>
      <c r="E400" s="5" t="s">
        <v>9</v>
      </c>
      <c r="F400" s="6">
        <v>2638.1176976748593</v>
      </c>
      <c r="G400" s="6">
        <v>2756.9597976721266</v>
      </c>
      <c r="H400" s="6">
        <v>2879.7758786689369</v>
      </c>
      <c r="I400" s="6">
        <v>0.73708329116562954</v>
      </c>
      <c r="J400" s="6">
        <v>0.77081592772073804</v>
      </c>
      <c r="K400" s="6">
        <v>0.80609233929095991</v>
      </c>
    </row>
    <row r="401" spans="1:11" x14ac:dyDescent="0.25">
      <c r="A401" t="str">
        <f t="shared" si="13"/>
        <v>1996All unintentional injury hospitalisations, 65+ yearsFnonMaori</v>
      </c>
      <c r="B401" s="5">
        <v>1996</v>
      </c>
      <c r="C401" s="5" t="s">
        <v>134</v>
      </c>
      <c r="D401" s="5" t="s">
        <v>73</v>
      </c>
      <c r="E401" s="5" t="s">
        <v>74</v>
      </c>
      <c r="F401" s="6">
        <v>2732.7393961733915</v>
      </c>
      <c r="G401" s="6">
        <v>2763.8603271904622</v>
      </c>
      <c r="H401" s="6">
        <v>2795.2472737592357</v>
      </c>
      <c r="I401" s="6"/>
      <c r="J401" s="6"/>
      <c r="K401" s="6"/>
    </row>
    <row r="402" spans="1:11" x14ac:dyDescent="0.25">
      <c r="A402" t="str">
        <f t="shared" si="13"/>
        <v>1997All unintentional injury hospitalisations, 65+ yearsFnonMaori</v>
      </c>
      <c r="B402" s="5">
        <v>1997</v>
      </c>
      <c r="C402" s="5" t="s">
        <v>134</v>
      </c>
      <c r="D402" s="5" t="s">
        <v>73</v>
      </c>
      <c r="E402" s="5" t="s">
        <v>74</v>
      </c>
      <c r="F402" s="6">
        <v>2824.1242034754509</v>
      </c>
      <c r="G402" s="6">
        <v>2855.3846890877835</v>
      </c>
      <c r="H402" s="6">
        <v>2886.9049236452347</v>
      </c>
      <c r="I402" s="6"/>
      <c r="J402" s="6"/>
      <c r="K402" s="6"/>
    </row>
    <row r="403" spans="1:11" x14ac:dyDescent="0.25">
      <c r="A403" t="str">
        <f t="shared" si="13"/>
        <v>1998All unintentional injury hospitalisations, 65+ yearsFnonMaori</v>
      </c>
      <c r="B403" s="5">
        <v>1998</v>
      </c>
      <c r="C403" s="5" t="s">
        <v>134</v>
      </c>
      <c r="D403" s="5" t="s">
        <v>73</v>
      </c>
      <c r="E403" s="5" t="s">
        <v>74</v>
      </c>
      <c r="F403" s="6">
        <v>2904.4185728052748</v>
      </c>
      <c r="G403" s="6">
        <v>2935.7550861552413</v>
      </c>
      <c r="H403" s="6">
        <v>2967.3454211691069</v>
      </c>
      <c r="I403" s="6"/>
      <c r="J403" s="6"/>
      <c r="K403" s="6"/>
    </row>
    <row r="404" spans="1:11" x14ac:dyDescent="0.25">
      <c r="A404" t="str">
        <f t="shared" si="13"/>
        <v>1999All unintentional injury hospitalisations, 65+ yearsFnonMaori</v>
      </c>
      <c r="B404" s="5">
        <v>1999</v>
      </c>
      <c r="C404" s="5" t="s">
        <v>134</v>
      </c>
      <c r="D404" s="5" t="s">
        <v>73</v>
      </c>
      <c r="E404" s="5" t="s">
        <v>74</v>
      </c>
      <c r="F404" s="6">
        <v>3007.1537461691842</v>
      </c>
      <c r="G404" s="6">
        <v>3038.6063974069548</v>
      </c>
      <c r="H404" s="6">
        <v>3070.3060464411114</v>
      </c>
      <c r="I404" s="6"/>
      <c r="J404" s="6"/>
      <c r="K404" s="6"/>
    </row>
    <row r="405" spans="1:11" x14ac:dyDescent="0.25">
      <c r="A405" t="str">
        <f t="shared" si="13"/>
        <v>2000All unintentional injury hospitalisations, 65+ yearsFnonMaori</v>
      </c>
      <c r="B405" s="5">
        <v>2000</v>
      </c>
      <c r="C405" s="5" t="s">
        <v>134</v>
      </c>
      <c r="D405" s="5" t="s">
        <v>73</v>
      </c>
      <c r="E405" s="5" t="s">
        <v>74</v>
      </c>
      <c r="F405" s="6">
        <v>3126.8206302191015</v>
      </c>
      <c r="G405" s="6">
        <v>3158.5944191363396</v>
      </c>
      <c r="H405" s="6">
        <v>3190.6106524841152</v>
      </c>
      <c r="I405" s="6"/>
      <c r="J405" s="6"/>
      <c r="K405" s="6"/>
    </row>
    <row r="406" spans="1:11" x14ac:dyDescent="0.25">
      <c r="A406" t="str">
        <f t="shared" si="13"/>
        <v>2001All unintentional injury hospitalisations, 65+ yearsFnonMaori</v>
      </c>
      <c r="B406" s="5">
        <v>2001</v>
      </c>
      <c r="C406" s="5" t="s">
        <v>134</v>
      </c>
      <c r="D406" s="5" t="s">
        <v>73</v>
      </c>
      <c r="E406" s="5" t="s">
        <v>74</v>
      </c>
      <c r="F406" s="6">
        <v>3179.9681992941669</v>
      </c>
      <c r="G406" s="6">
        <v>3211.5318448462381</v>
      </c>
      <c r="H406" s="6">
        <v>3243.3307583554933</v>
      </c>
      <c r="I406" s="6"/>
      <c r="J406" s="6"/>
      <c r="K406" s="6"/>
    </row>
    <row r="407" spans="1:11" x14ac:dyDescent="0.25">
      <c r="A407" t="str">
        <f t="shared" si="13"/>
        <v>2002All unintentional injury hospitalisations, 65+ yearsFnonMaori</v>
      </c>
      <c r="B407" s="5">
        <v>2002</v>
      </c>
      <c r="C407" s="5" t="s">
        <v>134</v>
      </c>
      <c r="D407" s="5" t="s">
        <v>73</v>
      </c>
      <c r="E407" s="5" t="s">
        <v>74</v>
      </c>
      <c r="F407" s="6">
        <v>3235.9227897892652</v>
      </c>
      <c r="G407" s="6">
        <v>3267.5731303969906</v>
      </c>
      <c r="H407" s="6">
        <v>3299.455953784769</v>
      </c>
      <c r="I407" s="6"/>
      <c r="J407" s="6"/>
      <c r="K407" s="6"/>
    </row>
    <row r="408" spans="1:11" x14ac:dyDescent="0.25">
      <c r="A408" t="str">
        <f t="shared" si="13"/>
        <v>2003All unintentional injury hospitalisations, 65+ yearsFnonMaori</v>
      </c>
      <c r="B408" s="5">
        <v>2003</v>
      </c>
      <c r="C408" s="5" t="s">
        <v>134</v>
      </c>
      <c r="D408" s="5" t="s">
        <v>73</v>
      </c>
      <c r="E408" s="5" t="s">
        <v>74</v>
      </c>
      <c r="F408" s="6">
        <v>3234.8323095870142</v>
      </c>
      <c r="G408" s="6">
        <v>3266.1276478704376</v>
      </c>
      <c r="H408" s="6">
        <v>3297.6503676239595</v>
      </c>
      <c r="I408" s="6"/>
      <c r="J408" s="6"/>
      <c r="K408" s="6"/>
    </row>
    <row r="409" spans="1:11" x14ac:dyDescent="0.25">
      <c r="A409" t="str">
        <f t="shared" si="13"/>
        <v>2004All unintentional injury hospitalisations, 65+ yearsFnonMaori</v>
      </c>
      <c r="B409" s="5">
        <v>2004</v>
      </c>
      <c r="C409" s="5" t="s">
        <v>134</v>
      </c>
      <c r="D409" s="5" t="s">
        <v>73</v>
      </c>
      <c r="E409" s="5" t="s">
        <v>74</v>
      </c>
      <c r="F409" s="6">
        <v>3255.7203753356544</v>
      </c>
      <c r="G409" s="6">
        <v>3286.76124710675</v>
      </c>
      <c r="H409" s="6">
        <v>3318.0243928043392</v>
      </c>
      <c r="I409" s="6"/>
      <c r="J409" s="6"/>
      <c r="K409" s="6"/>
    </row>
    <row r="410" spans="1:11" x14ac:dyDescent="0.25">
      <c r="A410" t="str">
        <f t="shared" si="13"/>
        <v>2005All unintentional injury hospitalisations, 65+ yearsFnonMaori</v>
      </c>
      <c r="B410" s="5">
        <v>2005</v>
      </c>
      <c r="C410" s="5" t="s">
        <v>134</v>
      </c>
      <c r="D410" s="5" t="s">
        <v>73</v>
      </c>
      <c r="E410" s="5" t="s">
        <v>74</v>
      </c>
      <c r="F410" s="6">
        <v>3230.0216604841953</v>
      </c>
      <c r="G410" s="6">
        <v>3260.5409061691121</v>
      </c>
      <c r="H410" s="6">
        <v>3291.2767338378267</v>
      </c>
      <c r="I410" s="6"/>
      <c r="J410" s="6"/>
      <c r="K410" s="6"/>
    </row>
    <row r="411" spans="1:11" x14ac:dyDescent="0.25">
      <c r="A411" t="str">
        <f t="shared" si="13"/>
        <v>2006All unintentional injury hospitalisations, 65+ yearsFnonMaori</v>
      </c>
      <c r="B411" s="5">
        <v>2006</v>
      </c>
      <c r="C411" s="5" t="s">
        <v>134</v>
      </c>
      <c r="D411" s="5" t="s">
        <v>73</v>
      </c>
      <c r="E411" s="5" t="s">
        <v>74</v>
      </c>
      <c r="F411" s="6">
        <v>3187.5798828818693</v>
      </c>
      <c r="G411" s="6">
        <v>3217.5559514088736</v>
      </c>
      <c r="H411" s="6">
        <v>3247.7437462724774</v>
      </c>
      <c r="I411" s="6"/>
      <c r="J411" s="6"/>
      <c r="K411" s="6"/>
    </row>
    <row r="412" spans="1:11" x14ac:dyDescent="0.25">
      <c r="A412" t="str">
        <f t="shared" si="13"/>
        <v>2007All unintentional injury hospitalisations, 65+ yearsFnonMaori</v>
      </c>
      <c r="B412" s="5">
        <v>2007</v>
      </c>
      <c r="C412" s="5" t="s">
        <v>134</v>
      </c>
      <c r="D412" s="5" t="s">
        <v>73</v>
      </c>
      <c r="E412" s="5" t="s">
        <v>74</v>
      </c>
      <c r="F412" s="6">
        <v>3200.0136149012296</v>
      </c>
      <c r="G412" s="6">
        <v>3229.7647732796586</v>
      </c>
      <c r="H412" s="6">
        <v>3259.7236897664334</v>
      </c>
      <c r="I412" s="6"/>
      <c r="J412" s="6"/>
      <c r="K412" s="6"/>
    </row>
    <row r="413" spans="1:11" x14ac:dyDescent="0.25">
      <c r="A413" t="str">
        <f t="shared" si="13"/>
        <v>2008All unintentional injury hospitalisations, 65+ yearsFnonMaori</v>
      </c>
      <c r="B413" s="5">
        <v>2008</v>
      </c>
      <c r="C413" s="5" t="s">
        <v>134</v>
      </c>
      <c r="D413" s="5" t="s">
        <v>73</v>
      </c>
      <c r="E413" s="5" t="s">
        <v>74</v>
      </c>
      <c r="F413" s="6">
        <v>3286.4042683702542</v>
      </c>
      <c r="G413" s="6">
        <v>3316.2106742006813</v>
      </c>
      <c r="H413" s="6">
        <v>3346.2201441390025</v>
      </c>
      <c r="I413" s="6"/>
      <c r="J413" s="6"/>
      <c r="K413" s="6"/>
    </row>
    <row r="414" spans="1:11" x14ac:dyDescent="0.25">
      <c r="A414" t="str">
        <f t="shared" si="13"/>
        <v>2009All unintentional injury hospitalisations, 65+ yearsFnonMaori</v>
      </c>
      <c r="B414" s="5">
        <v>2009</v>
      </c>
      <c r="C414" s="5" t="s">
        <v>134</v>
      </c>
      <c r="D414" s="5" t="s">
        <v>73</v>
      </c>
      <c r="E414" s="5" t="s">
        <v>74</v>
      </c>
      <c r="F414" s="6">
        <v>3382.0465485324557</v>
      </c>
      <c r="G414" s="6">
        <v>3411.8968463079395</v>
      </c>
      <c r="H414" s="6">
        <v>3441.9450632603357</v>
      </c>
      <c r="I414" s="6"/>
      <c r="J414" s="6"/>
      <c r="K414" s="6"/>
    </row>
    <row r="415" spans="1:11" x14ac:dyDescent="0.25">
      <c r="A415" t="str">
        <f t="shared" si="13"/>
        <v>2010All unintentional injury hospitalisations, 65+ yearsFnonMaori</v>
      </c>
      <c r="B415" s="5">
        <v>2010</v>
      </c>
      <c r="C415" s="5" t="s">
        <v>134</v>
      </c>
      <c r="D415" s="5" t="s">
        <v>73</v>
      </c>
      <c r="E415" s="5" t="s">
        <v>74</v>
      </c>
      <c r="F415" s="6">
        <v>3420.9768062567127</v>
      </c>
      <c r="G415" s="6">
        <v>3450.6368367854666</v>
      </c>
      <c r="H415" s="6">
        <v>3480.4900577989692</v>
      </c>
      <c r="I415" s="6"/>
      <c r="J415" s="6"/>
      <c r="K415" s="6"/>
    </row>
    <row r="416" spans="1:11" x14ac:dyDescent="0.25">
      <c r="A416" t="str">
        <f t="shared" si="13"/>
        <v>2011All unintentional injury hospitalisations, 65+ yearsFnonMaori</v>
      </c>
      <c r="B416" s="5">
        <v>2011</v>
      </c>
      <c r="C416" s="5" t="s">
        <v>134</v>
      </c>
      <c r="D416" s="5" t="s">
        <v>73</v>
      </c>
      <c r="E416" s="5" t="s">
        <v>74</v>
      </c>
      <c r="F416" s="6">
        <v>3437.5812333098124</v>
      </c>
      <c r="G416" s="6">
        <v>3467.0410088228846</v>
      </c>
      <c r="H416" s="6">
        <v>3496.690460624593</v>
      </c>
      <c r="I416" s="6"/>
      <c r="J416" s="6"/>
      <c r="K416" s="6"/>
    </row>
    <row r="417" spans="1:11" x14ac:dyDescent="0.25">
      <c r="A417" t="str">
        <f t="shared" si="13"/>
        <v>2012All unintentional injury hospitalisations, 65+ yearsFnonMaori</v>
      </c>
      <c r="B417" s="5">
        <v>2012</v>
      </c>
      <c r="C417" s="5" t="s">
        <v>134</v>
      </c>
      <c r="D417" s="5" t="s">
        <v>73</v>
      </c>
      <c r="E417" s="5" t="s">
        <v>74</v>
      </c>
      <c r="F417" s="6">
        <v>3501.6849496163127</v>
      </c>
      <c r="G417" s="6">
        <v>3531.0784819590003</v>
      </c>
      <c r="H417" s="6">
        <v>3560.6573926668184</v>
      </c>
      <c r="I417" s="6"/>
      <c r="J417" s="6"/>
      <c r="K417" s="6"/>
    </row>
    <row r="418" spans="1:11" x14ac:dyDescent="0.25">
      <c r="A418" t="str">
        <f t="shared" si="13"/>
        <v>2013All unintentional injury hospitalisations, 65+ yearsFnonMaori</v>
      </c>
      <c r="B418" s="5">
        <v>2013</v>
      </c>
      <c r="C418" s="5" t="s">
        <v>134</v>
      </c>
      <c r="D418" s="5" t="s">
        <v>73</v>
      </c>
      <c r="E418" s="5" t="s">
        <v>74</v>
      </c>
      <c r="F418" s="6">
        <v>3547.4261286399578</v>
      </c>
      <c r="G418" s="6">
        <v>3576.6870756142534</v>
      </c>
      <c r="H418" s="6">
        <v>3606.1293723540875</v>
      </c>
      <c r="I418" s="6"/>
      <c r="J418" s="6"/>
      <c r="K418" s="6"/>
    </row>
    <row r="419" spans="1:11" x14ac:dyDescent="0.25">
      <c r="A419" t="str">
        <f t="shared" si="13"/>
        <v>2014All unintentional injury hospitalisations, 65+ yearsFnonMaori</v>
      </c>
      <c r="B419" s="5">
        <v>2014</v>
      </c>
      <c r="C419" s="5" t="s">
        <v>134</v>
      </c>
      <c r="D419" s="5" t="s">
        <v>73</v>
      </c>
      <c r="E419" s="5" t="s">
        <v>74</v>
      </c>
      <c r="F419" s="6">
        <v>3547.7714881996076</v>
      </c>
      <c r="G419" s="6">
        <v>3576.6772565589181</v>
      </c>
      <c r="H419" s="6">
        <v>3605.7599875587648</v>
      </c>
      <c r="I419" s="6"/>
      <c r="J419" s="6"/>
      <c r="K419" s="6"/>
    </row>
    <row r="420" spans="1:11" x14ac:dyDescent="0.25">
      <c r="A420" t="str">
        <f t="shared" ref="A420:A457" si="14">B420&amp;C420&amp;D420&amp;E420</f>
        <v>1996All unintentional injury hospitalisations, 65+ yearsMMaori</v>
      </c>
      <c r="B420" s="5">
        <v>1996</v>
      </c>
      <c r="C420" s="5" t="s">
        <v>134</v>
      </c>
      <c r="D420" s="5" t="s">
        <v>75</v>
      </c>
      <c r="E420" s="5" t="s">
        <v>9</v>
      </c>
      <c r="F420" s="6">
        <v>1835.3426470459719</v>
      </c>
      <c r="G420" s="6">
        <v>2022.4304503034305</v>
      </c>
      <c r="H420" s="6">
        <v>2223.4169769414843</v>
      </c>
      <c r="I420" s="6">
        <v>0.89064344997734723</v>
      </c>
      <c r="J420" s="6">
        <v>0.98003564085887462</v>
      </c>
      <c r="K420" s="6">
        <v>1.078399956097015</v>
      </c>
    </row>
    <row r="421" spans="1:11" x14ac:dyDescent="0.25">
      <c r="A421" t="str">
        <f t="shared" si="14"/>
        <v>1997All unintentional injury hospitalisations, 65+ yearsMMaori</v>
      </c>
      <c r="B421" s="5">
        <v>1997</v>
      </c>
      <c r="C421" s="5" t="s">
        <v>134</v>
      </c>
      <c r="D421" s="5" t="s">
        <v>75</v>
      </c>
      <c r="E421" s="5" t="s">
        <v>9</v>
      </c>
      <c r="F421" s="6">
        <v>2088.7881183671675</v>
      </c>
      <c r="G421" s="6">
        <v>2282.4183423780778</v>
      </c>
      <c r="H421" s="6">
        <v>2489.16857480009</v>
      </c>
      <c r="I421" s="6">
        <v>0.96615106623405667</v>
      </c>
      <c r="J421" s="6">
        <v>1.0545909513488687</v>
      </c>
      <c r="K421" s="6">
        <v>1.1511264785971711</v>
      </c>
    </row>
    <row r="422" spans="1:11" x14ac:dyDescent="0.25">
      <c r="A422" t="str">
        <f t="shared" si="14"/>
        <v>1998All unintentional injury hospitalisations, 65+ yearsMMaori</v>
      </c>
      <c r="B422" s="5">
        <v>1998</v>
      </c>
      <c r="C422" s="5" t="s">
        <v>134</v>
      </c>
      <c r="D422" s="5" t="s">
        <v>75</v>
      </c>
      <c r="E422" s="5" t="s">
        <v>9</v>
      </c>
      <c r="F422" s="6">
        <v>2198.8866743331932</v>
      </c>
      <c r="G422" s="6">
        <v>2391.7262173352478</v>
      </c>
      <c r="H422" s="6">
        <v>2596.9470956191449</v>
      </c>
      <c r="I422" s="6">
        <v>0.96660390368432536</v>
      </c>
      <c r="J422" s="6">
        <v>1.0504089555168845</v>
      </c>
      <c r="K422" s="6">
        <v>1.1414799481198956</v>
      </c>
    </row>
    <row r="423" spans="1:11" x14ac:dyDescent="0.25">
      <c r="A423" t="str">
        <f t="shared" si="14"/>
        <v>1999All unintentional injury hospitalisations, 65+ yearsMMaori</v>
      </c>
      <c r="B423" s="5">
        <v>1999</v>
      </c>
      <c r="C423" s="5" t="s">
        <v>134</v>
      </c>
      <c r="D423" s="5" t="s">
        <v>75</v>
      </c>
      <c r="E423" s="5" t="s">
        <v>9</v>
      </c>
      <c r="F423" s="6">
        <v>2210.5984321154797</v>
      </c>
      <c r="G423" s="6">
        <v>2398.551722854133</v>
      </c>
      <c r="H423" s="6">
        <v>2598.2145867406507</v>
      </c>
      <c r="I423" s="6">
        <v>0.92227488422898363</v>
      </c>
      <c r="J423" s="6">
        <v>0.99982345255014149</v>
      </c>
      <c r="K423" s="6">
        <v>1.0838926152748745</v>
      </c>
    </row>
    <row r="424" spans="1:11" x14ac:dyDescent="0.25">
      <c r="A424" t="str">
        <f t="shared" si="14"/>
        <v>2000All unintentional injury hospitalisations, 65+ yearsMMaori</v>
      </c>
      <c r="B424" s="5">
        <v>2000</v>
      </c>
      <c r="C424" s="5" t="s">
        <v>134</v>
      </c>
      <c r="D424" s="5" t="s">
        <v>75</v>
      </c>
      <c r="E424" s="5" t="s">
        <v>9</v>
      </c>
      <c r="F424" s="6">
        <v>2231.9836868115895</v>
      </c>
      <c r="G424" s="6">
        <v>2415.9829671304778</v>
      </c>
      <c r="H424" s="6">
        <v>2611.1060494462085</v>
      </c>
      <c r="I424" s="6">
        <v>0.89525585827264664</v>
      </c>
      <c r="J424" s="6">
        <v>0.96819312661347801</v>
      </c>
      <c r="K424" s="6">
        <v>1.0470726572292381</v>
      </c>
    </row>
    <row r="425" spans="1:11" x14ac:dyDescent="0.25">
      <c r="A425" t="str">
        <f t="shared" si="14"/>
        <v>2001All unintentional injury hospitalisations, 65+ yearsMMaori</v>
      </c>
      <c r="B425" s="5">
        <v>2001</v>
      </c>
      <c r="C425" s="5" t="s">
        <v>134</v>
      </c>
      <c r="D425" s="5" t="s">
        <v>75</v>
      </c>
      <c r="E425" s="5" t="s">
        <v>9</v>
      </c>
      <c r="F425" s="6">
        <v>2304.6410262416352</v>
      </c>
      <c r="G425" s="6">
        <v>2486.4734251742052</v>
      </c>
      <c r="H425" s="6">
        <v>2678.8386753423179</v>
      </c>
      <c r="I425" s="6">
        <v>0.8971198955088423</v>
      </c>
      <c r="J425" s="6">
        <v>0.96717827064672313</v>
      </c>
      <c r="K425" s="6">
        <v>1.0427076825451655</v>
      </c>
    </row>
    <row r="426" spans="1:11" x14ac:dyDescent="0.25">
      <c r="A426" t="str">
        <f t="shared" si="14"/>
        <v>2002All unintentional injury hospitalisations, 65+ yearsMMaori</v>
      </c>
      <c r="B426" s="5">
        <v>2002</v>
      </c>
      <c r="C426" s="5" t="s">
        <v>134</v>
      </c>
      <c r="D426" s="5" t="s">
        <v>75</v>
      </c>
      <c r="E426" s="5" t="s">
        <v>9</v>
      </c>
      <c r="F426" s="6">
        <v>2359.6297641879532</v>
      </c>
      <c r="G426" s="6">
        <v>2539.4435448365821</v>
      </c>
      <c r="H426" s="6">
        <v>2729.3263150801863</v>
      </c>
      <c r="I426" s="6">
        <v>0.91056988351466883</v>
      </c>
      <c r="J426" s="6">
        <v>0.97930241930169737</v>
      </c>
      <c r="K426" s="6">
        <v>1.0532230922775825</v>
      </c>
    </row>
    <row r="427" spans="1:11" x14ac:dyDescent="0.25">
      <c r="A427" t="str">
        <f t="shared" si="14"/>
        <v>2003All unintentional injury hospitalisations, 65+ yearsMMaori</v>
      </c>
      <c r="B427" s="5">
        <v>2003</v>
      </c>
      <c r="C427" s="5" t="s">
        <v>134</v>
      </c>
      <c r="D427" s="5" t="s">
        <v>75</v>
      </c>
      <c r="E427" s="5" t="s">
        <v>9</v>
      </c>
      <c r="F427" s="6">
        <v>2517.641036950999</v>
      </c>
      <c r="G427" s="6">
        <v>2698.32762826609</v>
      </c>
      <c r="H427" s="6">
        <v>2888.5567557512782</v>
      </c>
      <c r="I427" s="6">
        <v>0.95359183183040563</v>
      </c>
      <c r="J427" s="6">
        <v>1.0215493295241382</v>
      </c>
      <c r="K427" s="6">
        <v>1.094349802313336</v>
      </c>
    </row>
    <row r="428" spans="1:11" x14ac:dyDescent="0.25">
      <c r="A428" t="str">
        <f t="shared" si="14"/>
        <v>2004All unintentional injury hospitalisations, 65+ yearsMMaori</v>
      </c>
      <c r="B428" s="5">
        <v>2004</v>
      </c>
      <c r="C428" s="5" t="s">
        <v>134</v>
      </c>
      <c r="D428" s="5" t="s">
        <v>75</v>
      </c>
      <c r="E428" s="5" t="s">
        <v>9</v>
      </c>
      <c r="F428" s="6">
        <v>2601.4425016384257</v>
      </c>
      <c r="G428" s="6">
        <v>2780.1311416644153</v>
      </c>
      <c r="H428" s="6">
        <v>2967.8608137238639</v>
      </c>
      <c r="I428" s="6">
        <v>0.96881816440655111</v>
      </c>
      <c r="J428" s="6">
        <v>1.034981976309951</v>
      </c>
      <c r="K428" s="6">
        <v>1.1056643347955881</v>
      </c>
    </row>
    <row r="429" spans="1:11" x14ac:dyDescent="0.25">
      <c r="A429" t="str">
        <f t="shared" si="14"/>
        <v>2005All unintentional injury hospitalisations, 65+ yearsMMaori</v>
      </c>
      <c r="B429" s="5">
        <v>2005</v>
      </c>
      <c r="C429" s="5" t="s">
        <v>134</v>
      </c>
      <c r="D429" s="5" t="s">
        <v>75</v>
      </c>
      <c r="E429" s="5" t="s">
        <v>9</v>
      </c>
      <c r="F429" s="6">
        <v>2660.9483733690936</v>
      </c>
      <c r="G429" s="6">
        <v>2836.4867246113345</v>
      </c>
      <c r="H429" s="6">
        <v>3020.5625316503642</v>
      </c>
      <c r="I429" s="6">
        <v>0.98593197257250365</v>
      </c>
      <c r="J429" s="6">
        <v>1.0506988014216327</v>
      </c>
      <c r="K429" s="6">
        <v>1.1197202261616197</v>
      </c>
    </row>
    <row r="430" spans="1:11" x14ac:dyDescent="0.25">
      <c r="A430" t="str">
        <f t="shared" si="14"/>
        <v>2006All unintentional injury hospitalisations, 65+ yearsMMaori</v>
      </c>
      <c r="B430" s="5">
        <v>2006</v>
      </c>
      <c r="C430" s="5" t="s">
        <v>134</v>
      </c>
      <c r="D430" s="5" t="s">
        <v>75</v>
      </c>
      <c r="E430" s="5" t="s">
        <v>9</v>
      </c>
      <c r="F430" s="6">
        <v>2610.1298897354809</v>
      </c>
      <c r="G430" s="6">
        <v>2779.0639688654296</v>
      </c>
      <c r="H430" s="6">
        <v>2956.0623852925369</v>
      </c>
      <c r="I430" s="6">
        <v>0.95851750221835796</v>
      </c>
      <c r="J430" s="6">
        <v>1.0203234705016484</v>
      </c>
      <c r="K430" s="6">
        <v>1.0861147366084989</v>
      </c>
    </row>
    <row r="431" spans="1:11" x14ac:dyDescent="0.25">
      <c r="A431" t="str">
        <f t="shared" si="14"/>
        <v>2007All unintentional injury hospitalisations, 65+ yearsMMaori</v>
      </c>
      <c r="B431" s="5">
        <v>2007</v>
      </c>
      <c r="C431" s="5" t="s">
        <v>134</v>
      </c>
      <c r="D431" s="5" t="s">
        <v>75</v>
      </c>
      <c r="E431" s="5" t="s">
        <v>9</v>
      </c>
      <c r="F431" s="6">
        <v>2448.5880098335874</v>
      </c>
      <c r="G431" s="6">
        <v>2608.4013541844588</v>
      </c>
      <c r="H431" s="6">
        <v>2775.9065322303445</v>
      </c>
      <c r="I431" s="6">
        <v>0.89777351301448138</v>
      </c>
      <c r="J431" s="6">
        <v>0.95608551200768055</v>
      </c>
      <c r="K431" s="6">
        <v>1.0181849798638958</v>
      </c>
    </row>
    <row r="432" spans="1:11" x14ac:dyDescent="0.25">
      <c r="A432" t="str">
        <f t="shared" si="14"/>
        <v>2008All unintentional injury hospitalisations, 65+ yearsMMaori</v>
      </c>
      <c r="B432" s="5">
        <v>2008</v>
      </c>
      <c r="C432" s="5" t="s">
        <v>134</v>
      </c>
      <c r="D432" s="5" t="s">
        <v>75</v>
      </c>
      <c r="E432" s="5" t="s">
        <v>9</v>
      </c>
      <c r="F432" s="6">
        <v>2515.5139447267225</v>
      </c>
      <c r="G432" s="6">
        <v>2673.3137897958795</v>
      </c>
      <c r="H432" s="6">
        <v>2838.4193592042366</v>
      </c>
      <c r="I432" s="6">
        <v>0.89112184261523464</v>
      </c>
      <c r="J432" s="6">
        <v>0.94676596736126828</v>
      </c>
      <c r="K432" s="6">
        <v>1.0058846659205365</v>
      </c>
    </row>
    <row r="433" spans="1:11" x14ac:dyDescent="0.25">
      <c r="A433" t="str">
        <f t="shared" si="14"/>
        <v>2009All unintentional injury hospitalisations, 65+ yearsMMaori</v>
      </c>
      <c r="B433" s="5">
        <v>2009</v>
      </c>
      <c r="C433" s="5" t="s">
        <v>134</v>
      </c>
      <c r="D433" s="5" t="s">
        <v>75</v>
      </c>
      <c r="E433" s="5" t="s">
        <v>9</v>
      </c>
      <c r="F433" s="6">
        <v>2601.2040343307708</v>
      </c>
      <c r="G433" s="6">
        <v>2757.072165890193</v>
      </c>
      <c r="H433" s="6">
        <v>2919.83972857563</v>
      </c>
      <c r="I433" s="6">
        <v>0.89431072297878345</v>
      </c>
      <c r="J433" s="6">
        <v>0.94767779376157946</v>
      </c>
      <c r="K433" s="6">
        <v>1.0042294894971544</v>
      </c>
    </row>
    <row r="434" spans="1:11" x14ac:dyDescent="0.25">
      <c r="A434" t="str">
        <f t="shared" si="14"/>
        <v>2010All unintentional injury hospitalisations, 65+ yearsMMaori</v>
      </c>
      <c r="B434" s="5">
        <v>2010</v>
      </c>
      <c r="C434" s="5" t="s">
        <v>134</v>
      </c>
      <c r="D434" s="5" t="s">
        <v>75</v>
      </c>
      <c r="E434" s="5" t="s">
        <v>9</v>
      </c>
      <c r="F434" s="6">
        <v>2783.0618552946903</v>
      </c>
      <c r="G434" s="6">
        <v>2939.3947981475944</v>
      </c>
      <c r="H434" s="6">
        <v>3102.2227635189588</v>
      </c>
      <c r="I434" s="6">
        <v>0.92606138307225661</v>
      </c>
      <c r="J434" s="6">
        <v>0.97794496630647909</v>
      </c>
      <c r="K434" s="6">
        <v>1.0327353829951882</v>
      </c>
    </row>
    <row r="435" spans="1:11" x14ac:dyDescent="0.25">
      <c r="A435" t="str">
        <f t="shared" si="14"/>
        <v>2011All unintentional injury hospitalisations, 65+ yearsMMaori</v>
      </c>
      <c r="B435" s="5">
        <v>2011</v>
      </c>
      <c r="C435" s="5" t="s">
        <v>134</v>
      </c>
      <c r="D435" s="5" t="s">
        <v>75</v>
      </c>
      <c r="E435" s="5" t="s">
        <v>9</v>
      </c>
      <c r="F435" s="6">
        <v>2864.047813209475</v>
      </c>
      <c r="G435" s="6">
        <v>3017.7063285243735</v>
      </c>
      <c r="H435" s="6">
        <v>3177.4671260075502</v>
      </c>
      <c r="I435" s="6">
        <v>0.93629520034043467</v>
      </c>
      <c r="J435" s="6">
        <v>0.98640586487791815</v>
      </c>
      <c r="K435" s="6">
        <v>1.0391984599640953</v>
      </c>
    </row>
    <row r="436" spans="1:11" x14ac:dyDescent="0.25">
      <c r="A436" t="str">
        <f t="shared" si="14"/>
        <v>2012All unintentional injury hospitalisations, 65+ yearsMMaori</v>
      </c>
      <c r="B436" s="5">
        <v>2012</v>
      </c>
      <c r="C436" s="5" t="s">
        <v>134</v>
      </c>
      <c r="D436" s="5" t="s">
        <v>75</v>
      </c>
      <c r="E436" s="5" t="s">
        <v>9</v>
      </c>
      <c r="F436" s="6">
        <v>2948.8048184330146</v>
      </c>
      <c r="G436" s="6">
        <v>3100.2314414484167</v>
      </c>
      <c r="H436" s="6">
        <v>3257.4183404237087</v>
      </c>
      <c r="I436" s="6">
        <v>0.95669433455934327</v>
      </c>
      <c r="J436" s="6">
        <v>1.0056940619362054</v>
      </c>
      <c r="K436" s="6">
        <v>1.0572034449013517</v>
      </c>
    </row>
    <row r="437" spans="1:11" x14ac:dyDescent="0.25">
      <c r="A437" t="str">
        <f t="shared" si="14"/>
        <v>2013All unintentional injury hospitalisations, 65+ yearsMMaori</v>
      </c>
      <c r="B437" s="5">
        <v>2013</v>
      </c>
      <c r="C437" s="5" t="s">
        <v>134</v>
      </c>
      <c r="D437" s="5" t="s">
        <v>75</v>
      </c>
      <c r="E437" s="5" t="s">
        <v>9</v>
      </c>
      <c r="F437" s="6">
        <v>3017.4334932118682</v>
      </c>
      <c r="G437" s="6">
        <v>3166.2599228680374</v>
      </c>
      <c r="H437" s="6">
        <v>3320.5275561253216</v>
      </c>
      <c r="I437" s="6">
        <v>0.97454779968813721</v>
      </c>
      <c r="J437" s="6">
        <v>1.0225578550387466</v>
      </c>
      <c r="K437" s="6">
        <v>1.0729330744331373</v>
      </c>
    </row>
    <row r="438" spans="1:11" x14ac:dyDescent="0.25">
      <c r="A438" t="str">
        <f t="shared" si="14"/>
        <v>2014All unintentional injury hospitalisations, 65+ yearsMMaori</v>
      </c>
      <c r="B438" s="5">
        <v>2014</v>
      </c>
      <c r="C438" s="5" t="s">
        <v>134</v>
      </c>
      <c r="D438" s="5" t="s">
        <v>75</v>
      </c>
      <c r="E438" s="5" t="s">
        <v>9</v>
      </c>
      <c r="F438" s="6">
        <v>3028.1360886058674</v>
      </c>
      <c r="G438" s="6">
        <v>3173.0021496020317</v>
      </c>
      <c r="H438" s="6">
        <v>3323.0079458317937</v>
      </c>
      <c r="I438" s="6">
        <v>0.97306869812304519</v>
      </c>
      <c r="J438" s="6">
        <v>1.0196557611761599</v>
      </c>
      <c r="K438" s="6">
        <v>1.0684732468583256</v>
      </c>
    </row>
    <row r="439" spans="1:11" x14ac:dyDescent="0.25">
      <c r="A439" t="str">
        <f t="shared" si="14"/>
        <v>1996All unintentional injury hospitalisations, 65+ yearsMnonMaori</v>
      </c>
      <c r="B439" s="5">
        <v>1996</v>
      </c>
      <c r="C439" s="5" t="s">
        <v>134</v>
      </c>
      <c r="D439" s="5" t="s">
        <v>75</v>
      </c>
      <c r="E439" s="5" t="s">
        <v>74</v>
      </c>
      <c r="F439" s="6">
        <v>2028.6934367863482</v>
      </c>
      <c r="G439" s="6">
        <v>2063.6294905877417</v>
      </c>
      <c r="H439" s="6">
        <v>2099.0162475176458</v>
      </c>
      <c r="I439" s="6"/>
      <c r="J439" s="6"/>
      <c r="K439" s="6"/>
    </row>
    <row r="440" spans="1:11" x14ac:dyDescent="0.25">
      <c r="A440" t="str">
        <f t="shared" si="14"/>
        <v>1997All unintentional injury hospitalisations, 65+ yearsMnonMaori</v>
      </c>
      <c r="B440" s="5">
        <v>1997</v>
      </c>
      <c r="C440" s="5" t="s">
        <v>134</v>
      </c>
      <c r="D440" s="5" t="s">
        <v>75</v>
      </c>
      <c r="E440" s="5" t="s">
        <v>74</v>
      </c>
      <c r="F440" s="6">
        <v>2128.9731252606121</v>
      </c>
      <c r="G440" s="6">
        <v>2164.2688470432663</v>
      </c>
      <c r="H440" s="6">
        <v>2200.0030245238636</v>
      </c>
      <c r="I440" s="6"/>
      <c r="J440" s="6"/>
      <c r="K440" s="6"/>
    </row>
    <row r="441" spans="1:11" x14ac:dyDescent="0.25">
      <c r="A441" t="str">
        <f t="shared" si="14"/>
        <v>1998All unintentional injury hospitalisations, 65+ yearsMnonMaori</v>
      </c>
      <c r="B441" s="5">
        <v>1998</v>
      </c>
      <c r="C441" s="5" t="s">
        <v>134</v>
      </c>
      <c r="D441" s="5" t="s">
        <v>75</v>
      </c>
      <c r="E441" s="5" t="s">
        <v>74</v>
      </c>
      <c r="F441" s="6">
        <v>2241.2345633896325</v>
      </c>
      <c r="G441" s="6">
        <v>2276.9476638347292</v>
      </c>
      <c r="H441" s="6">
        <v>2313.0872577002947</v>
      </c>
      <c r="I441" s="6"/>
      <c r="J441" s="6"/>
      <c r="K441" s="6"/>
    </row>
    <row r="442" spans="1:11" x14ac:dyDescent="0.25">
      <c r="A442" t="str">
        <f t="shared" si="14"/>
        <v>1999All unintentional injury hospitalisations, 65+ yearsMnonMaori</v>
      </c>
      <c r="B442" s="5">
        <v>1999</v>
      </c>
      <c r="C442" s="5" t="s">
        <v>134</v>
      </c>
      <c r="D442" s="5" t="s">
        <v>75</v>
      </c>
      <c r="E442" s="5" t="s">
        <v>74</v>
      </c>
      <c r="F442" s="6">
        <v>2362.7767044921479</v>
      </c>
      <c r="G442" s="6">
        <v>2398.9752558178211</v>
      </c>
      <c r="H442" s="6">
        <v>2435.5895192966327</v>
      </c>
      <c r="I442" s="6"/>
      <c r="J442" s="6"/>
      <c r="K442" s="6"/>
    </row>
    <row r="443" spans="1:11" x14ac:dyDescent="0.25">
      <c r="A443" t="str">
        <f t="shared" si="14"/>
        <v>2000All unintentional injury hospitalisations, 65+ yearsMnonMaori</v>
      </c>
      <c r="B443" s="5">
        <v>2000</v>
      </c>
      <c r="C443" s="5" t="s">
        <v>134</v>
      </c>
      <c r="D443" s="5" t="s">
        <v>75</v>
      </c>
      <c r="E443" s="5" t="s">
        <v>74</v>
      </c>
      <c r="F443" s="6">
        <v>2458.9987237135201</v>
      </c>
      <c r="G443" s="6">
        <v>2495.3523225072286</v>
      </c>
      <c r="H443" s="6">
        <v>2532.1088672899236</v>
      </c>
      <c r="I443" s="6"/>
      <c r="J443" s="6"/>
      <c r="K443" s="6"/>
    </row>
    <row r="444" spans="1:11" x14ac:dyDescent="0.25">
      <c r="A444" t="str">
        <f t="shared" si="14"/>
        <v>2001All unintentional injury hospitalisations, 65+ yearsMnonMaori</v>
      </c>
      <c r="B444" s="5">
        <v>2001</v>
      </c>
      <c r="C444" s="5" t="s">
        <v>134</v>
      </c>
      <c r="D444" s="5" t="s">
        <v>75</v>
      </c>
      <c r="E444" s="5" t="s">
        <v>74</v>
      </c>
      <c r="F444" s="6">
        <v>2534.5395915401546</v>
      </c>
      <c r="G444" s="6">
        <v>2570.853275592694</v>
      </c>
      <c r="H444" s="6">
        <v>2607.5570970943763</v>
      </c>
      <c r="I444" s="6"/>
      <c r="J444" s="6"/>
      <c r="K444" s="6"/>
    </row>
    <row r="445" spans="1:11" x14ac:dyDescent="0.25">
      <c r="A445" t="str">
        <f t="shared" si="14"/>
        <v>2002All unintentional injury hospitalisations, 65+ yearsMnonMaori</v>
      </c>
      <c r="B445" s="5">
        <v>2002</v>
      </c>
      <c r="C445" s="5" t="s">
        <v>134</v>
      </c>
      <c r="D445" s="5" t="s">
        <v>75</v>
      </c>
      <c r="E445" s="5" t="s">
        <v>74</v>
      </c>
      <c r="F445" s="6">
        <v>2557.1794601471574</v>
      </c>
      <c r="G445" s="6">
        <v>2593.1147465635395</v>
      </c>
      <c r="H445" s="6">
        <v>2629.4287342218918</v>
      </c>
      <c r="I445" s="6"/>
      <c r="J445" s="6"/>
      <c r="K445" s="6"/>
    </row>
    <row r="446" spans="1:11" x14ac:dyDescent="0.25">
      <c r="A446" t="str">
        <f t="shared" si="14"/>
        <v>2003All unintentional injury hospitalisations, 65+ yearsMnonMaori</v>
      </c>
      <c r="B446" s="5">
        <v>2003</v>
      </c>
      <c r="C446" s="5" t="s">
        <v>134</v>
      </c>
      <c r="D446" s="5" t="s">
        <v>75</v>
      </c>
      <c r="E446" s="5" t="s">
        <v>74</v>
      </c>
      <c r="F446" s="6">
        <v>2605.5476057420042</v>
      </c>
      <c r="G446" s="6">
        <v>2641.4070767615644</v>
      </c>
      <c r="H446" s="6">
        <v>2677.6366879902926</v>
      </c>
      <c r="I446" s="6"/>
      <c r="J446" s="6"/>
      <c r="K446" s="6"/>
    </row>
    <row r="447" spans="1:11" x14ac:dyDescent="0.25">
      <c r="A447" t="str">
        <f t="shared" si="14"/>
        <v>2004All unintentional injury hospitalisations, 65+ yearsMnonMaori</v>
      </c>
      <c r="B447" s="5">
        <v>2004</v>
      </c>
      <c r="C447" s="5" t="s">
        <v>134</v>
      </c>
      <c r="D447" s="5" t="s">
        <v>75</v>
      </c>
      <c r="E447" s="5" t="s">
        <v>74</v>
      </c>
      <c r="F447" s="6">
        <v>2650.5929537038169</v>
      </c>
      <c r="G447" s="6">
        <v>2686.163822462388</v>
      </c>
      <c r="H447" s="6">
        <v>2722.0927487848212</v>
      </c>
      <c r="I447" s="6"/>
      <c r="J447" s="6"/>
      <c r="K447" s="6"/>
    </row>
    <row r="448" spans="1:11" x14ac:dyDescent="0.25">
      <c r="A448" t="str">
        <f t="shared" si="14"/>
        <v>2005All unintentional injury hospitalisations, 65+ yearsMnonMaori</v>
      </c>
      <c r="B448" s="5">
        <v>2005</v>
      </c>
      <c r="C448" s="5" t="s">
        <v>134</v>
      </c>
      <c r="D448" s="5" t="s">
        <v>75</v>
      </c>
      <c r="E448" s="5" t="s">
        <v>74</v>
      </c>
      <c r="F448" s="6">
        <v>2664.5926309602783</v>
      </c>
      <c r="G448" s="6">
        <v>2699.6192636495516</v>
      </c>
      <c r="H448" s="6">
        <v>2734.9912885383101</v>
      </c>
      <c r="I448" s="6"/>
      <c r="J448" s="6"/>
      <c r="K448" s="6"/>
    </row>
    <row r="449" spans="1:11" x14ac:dyDescent="0.25">
      <c r="A449" t="str">
        <f t="shared" si="14"/>
        <v>2006All unintentional injury hospitalisations, 65+ yearsMnonMaori</v>
      </c>
      <c r="B449" s="5">
        <v>2006</v>
      </c>
      <c r="C449" s="5" t="s">
        <v>134</v>
      </c>
      <c r="D449" s="5" t="s">
        <v>75</v>
      </c>
      <c r="E449" s="5" t="s">
        <v>74</v>
      </c>
      <c r="F449" s="6">
        <v>2689.1500073478487</v>
      </c>
      <c r="G449" s="6">
        <v>2723.7087543414887</v>
      </c>
      <c r="H449" s="6">
        <v>2758.6006897771445</v>
      </c>
      <c r="I449" s="6"/>
      <c r="J449" s="6"/>
      <c r="K449" s="6"/>
    </row>
    <row r="450" spans="1:11" x14ac:dyDescent="0.25">
      <c r="A450" t="str">
        <f t="shared" si="14"/>
        <v>2007All unintentional injury hospitalisations, 65+ yearsMnonMaori</v>
      </c>
      <c r="B450" s="5">
        <v>2007</v>
      </c>
      <c r="C450" s="5" t="s">
        <v>134</v>
      </c>
      <c r="D450" s="5" t="s">
        <v>75</v>
      </c>
      <c r="E450" s="5" t="s">
        <v>74</v>
      </c>
      <c r="F450" s="6">
        <v>2694.2645965710249</v>
      </c>
      <c r="G450" s="6">
        <v>2728.2092672935564</v>
      </c>
      <c r="H450" s="6">
        <v>2762.4748074399622</v>
      </c>
      <c r="I450" s="6"/>
      <c r="J450" s="6"/>
      <c r="K450" s="6"/>
    </row>
    <row r="451" spans="1:11" x14ac:dyDescent="0.25">
      <c r="A451" t="str">
        <f t="shared" si="14"/>
        <v>2008All unintentional injury hospitalisations, 65+ yearsMnonMaori</v>
      </c>
      <c r="B451" s="5">
        <v>2008</v>
      </c>
      <c r="C451" s="5" t="s">
        <v>134</v>
      </c>
      <c r="D451" s="5" t="s">
        <v>75</v>
      </c>
      <c r="E451" s="5" t="s">
        <v>74</v>
      </c>
      <c r="F451" s="6">
        <v>2789.636738323707</v>
      </c>
      <c r="G451" s="6">
        <v>2823.6268327712214</v>
      </c>
      <c r="H451" s="6">
        <v>2857.9276994900956</v>
      </c>
      <c r="I451" s="6"/>
      <c r="J451" s="6"/>
      <c r="K451" s="6"/>
    </row>
    <row r="452" spans="1:11" x14ac:dyDescent="0.25">
      <c r="A452" t="str">
        <f t="shared" si="14"/>
        <v>2009All unintentional injury hospitalisations, 65+ yearsMnonMaori</v>
      </c>
      <c r="B452" s="5">
        <v>2009</v>
      </c>
      <c r="C452" s="5" t="s">
        <v>134</v>
      </c>
      <c r="D452" s="5" t="s">
        <v>75</v>
      </c>
      <c r="E452" s="5" t="s">
        <v>74</v>
      </c>
      <c r="F452" s="6">
        <v>2875.4732812998486</v>
      </c>
      <c r="G452" s="6">
        <v>2909.2927828842089</v>
      </c>
      <c r="H452" s="6">
        <v>2943.4108029954264</v>
      </c>
      <c r="I452" s="6"/>
      <c r="J452" s="6"/>
      <c r="K452" s="6"/>
    </row>
    <row r="453" spans="1:11" x14ac:dyDescent="0.25">
      <c r="A453" t="str">
        <f t="shared" si="14"/>
        <v>2010All unintentional injury hospitalisations, 65+ yearsMnonMaori</v>
      </c>
      <c r="B453" s="5">
        <v>2010</v>
      </c>
      <c r="C453" s="5" t="s">
        <v>134</v>
      </c>
      <c r="D453" s="5" t="s">
        <v>75</v>
      </c>
      <c r="E453" s="5" t="s">
        <v>74</v>
      </c>
      <c r="F453" s="6">
        <v>2971.8811145152331</v>
      </c>
      <c r="G453" s="6">
        <v>3005.6852884566256</v>
      </c>
      <c r="H453" s="6">
        <v>3039.7780723191368</v>
      </c>
      <c r="I453" s="6"/>
      <c r="J453" s="6"/>
      <c r="K453" s="6"/>
    </row>
    <row r="454" spans="1:11" x14ac:dyDescent="0.25">
      <c r="A454" t="str">
        <f t="shared" si="14"/>
        <v>2011All unintentional injury hospitalisations, 65+ yearsMnonMaori</v>
      </c>
      <c r="B454" s="5">
        <v>2011</v>
      </c>
      <c r="C454" s="5" t="s">
        <v>134</v>
      </c>
      <c r="D454" s="5" t="s">
        <v>75</v>
      </c>
      <c r="E454" s="5" t="s">
        <v>74</v>
      </c>
      <c r="F454" s="6">
        <v>3025.867739700012</v>
      </c>
      <c r="G454" s="6">
        <v>3059.2947953506518</v>
      </c>
      <c r="H454" s="6">
        <v>3092.9990525341659</v>
      </c>
      <c r="I454" s="6"/>
      <c r="J454" s="6"/>
      <c r="K454" s="6"/>
    </row>
    <row r="455" spans="1:11" x14ac:dyDescent="0.25">
      <c r="A455" t="str">
        <f t="shared" si="14"/>
        <v>2012All unintentional injury hospitalisations, 65+ yearsMnonMaori</v>
      </c>
      <c r="B455" s="5">
        <v>2012</v>
      </c>
      <c r="C455" s="5" t="s">
        <v>134</v>
      </c>
      <c r="D455" s="5" t="s">
        <v>75</v>
      </c>
      <c r="E455" s="5" t="s">
        <v>74</v>
      </c>
      <c r="F455" s="6">
        <v>3049.7741816683424</v>
      </c>
      <c r="G455" s="6">
        <v>3082.6784792581134</v>
      </c>
      <c r="H455" s="6">
        <v>3115.8492933680914</v>
      </c>
      <c r="I455" s="6"/>
      <c r="J455" s="6"/>
      <c r="K455" s="6"/>
    </row>
    <row r="456" spans="1:11" x14ac:dyDescent="0.25">
      <c r="A456" t="str">
        <f t="shared" si="14"/>
        <v>2013All unintentional injury hospitalisations, 65+ yearsMnonMaori</v>
      </c>
      <c r="B456" s="5">
        <v>2013</v>
      </c>
      <c r="C456" s="5" t="s">
        <v>134</v>
      </c>
      <c r="D456" s="5" t="s">
        <v>75</v>
      </c>
      <c r="E456" s="5" t="s">
        <v>74</v>
      </c>
      <c r="F456" s="6">
        <v>3064.0227557333128</v>
      </c>
      <c r="G456" s="6">
        <v>3096.4115206450219</v>
      </c>
      <c r="H456" s="6">
        <v>3129.0573339514162</v>
      </c>
      <c r="I456" s="6"/>
      <c r="J456" s="6"/>
      <c r="K456" s="6"/>
    </row>
    <row r="457" spans="1:11" x14ac:dyDescent="0.25">
      <c r="A457" t="str">
        <f t="shared" si="14"/>
        <v>2014All unintentional injury hospitalisations, 65+ yearsMnonMaori</v>
      </c>
      <c r="B457" s="5">
        <v>2014</v>
      </c>
      <c r="C457" s="5" t="s">
        <v>134</v>
      </c>
      <c r="D457" s="5" t="s">
        <v>75</v>
      </c>
      <c r="E457" s="5" t="s">
        <v>74</v>
      </c>
      <c r="F457" s="6">
        <v>3079.9440939499509</v>
      </c>
      <c r="G457" s="6">
        <v>3111.8366319452898</v>
      </c>
      <c r="H457" s="6">
        <v>3143.9771316344004</v>
      </c>
      <c r="I457" s="6"/>
      <c r="J457" s="6"/>
      <c r="K457" s="6"/>
    </row>
    <row r="458" spans="1:11" x14ac:dyDescent="0.25">
      <c r="A458" t="str">
        <f t="shared" ref="A458:A495" si="15">B458&amp;C458&amp;D458&amp;E458</f>
        <v>1996TMaori</v>
      </c>
      <c r="B458" s="5">
        <v>1996</v>
      </c>
      <c r="C458" s="5"/>
      <c r="D458" s="5" t="s">
        <v>76</v>
      </c>
      <c r="E458" s="5" t="s">
        <v>9</v>
      </c>
      <c r="F458" s="6"/>
      <c r="G458" s="6"/>
      <c r="H458" s="6"/>
      <c r="I458" s="6"/>
      <c r="J458" s="6"/>
      <c r="K458" s="6"/>
    </row>
    <row r="459" spans="1:11" x14ac:dyDescent="0.25">
      <c r="A459" t="str">
        <f t="shared" si="15"/>
        <v>1997TMaori</v>
      </c>
      <c r="B459" s="5">
        <v>1997</v>
      </c>
      <c r="C459" s="5"/>
      <c r="D459" s="5" t="s">
        <v>76</v>
      </c>
      <c r="E459" s="5" t="s">
        <v>9</v>
      </c>
      <c r="F459" s="6"/>
      <c r="G459" s="6"/>
      <c r="H459" s="6"/>
      <c r="I459" s="6"/>
      <c r="J459" s="6"/>
      <c r="K459" s="6"/>
    </row>
    <row r="460" spans="1:11" x14ac:dyDescent="0.25">
      <c r="A460" t="str">
        <f t="shared" si="15"/>
        <v>1998TMaori</v>
      </c>
      <c r="B460" s="5">
        <v>1998</v>
      </c>
      <c r="C460" s="5"/>
      <c r="D460" s="5" t="s">
        <v>76</v>
      </c>
      <c r="E460" s="5" t="s">
        <v>9</v>
      </c>
      <c r="F460" s="6"/>
      <c r="G460" s="6"/>
      <c r="H460" s="6"/>
      <c r="I460" s="6"/>
      <c r="J460" s="6"/>
      <c r="K460" s="6"/>
    </row>
    <row r="461" spans="1:11" x14ac:dyDescent="0.25">
      <c r="A461" t="str">
        <f t="shared" si="15"/>
        <v>1999TMaori</v>
      </c>
      <c r="B461" s="5">
        <v>1999</v>
      </c>
      <c r="C461" s="5"/>
      <c r="D461" s="5" t="s">
        <v>76</v>
      </c>
      <c r="E461" s="5" t="s">
        <v>9</v>
      </c>
      <c r="F461" s="6"/>
      <c r="G461" s="6"/>
      <c r="H461" s="6"/>
      <c r="I461" s="6"/>
      <c r="J461" s="6"/>
      <c r="K461" s="6"/>
    </row>
    <row r="462" spans="1:11" x14ac:dyDescent="0.25">
      <c r="A462" t="str">
        <f t="shared" si="15"/>
        <v>2000TMaori</v>
      </c>
      <c r="B462" s="5">
        <v>2000</v>
      </c>
      <c r="C462" s="5"/>
      <c r="D462" s="5" t="s">
        <v>76</v>
      </c>
      <c r="E462" s="5" t="s">
        <v>9</v>
      </c>
      <c r="F462" s="6"/>
      <c r="G462" s="6"/>
      <c r="H462" s="6"/>
      <c r="I462" s="6"/>
      <c r="J462" s="6"/>
      <c r="K462" s="6"/>
    </row>
    <row r="463" spans="1:11" x14ac:dyDescent="0.25">
      <c r="A463" t="str">
        <f t="shared" si="15"/>
        <v>2001TMaori</v>
      </c>
      <c r="B463" s="5">
        <v>2001</v>
      </c>
      <c r="C463" s="5"/>
      <c r="D463" s="5" t="s">
        <v>76</v>
      </c>
      <c r="E463" s="5" t="s">
        <v>9</v>
      </c>
      <c r="F463" s="6"/>
      <c r="G463" s="6"/>
      <c r="H463" s="6"/>
      <c r="I463" s="6"/>
      <c r="J463" s="6"/>
      <c r="K463" s="6"/>
    </row>
    <row r="464" spans="1:11" x14ac:dyDescent="0.25">
      <c r="A464" t="str">
        <f t="shared" si="15"/>
        <v>2002TMaori</v>
      </c>
      <c r="B464" s="5">
        <v>2002</v>
      </c>
      <c r="C464" s="5"/>
      <c r="D464" s="5" t="s">
        <v>76</v>
      </c>
      <c r="E464" s="5" t="s">
        <v>9</v>
      </c>
      <c r="F464" s="6"/>
      <c r="G464" s="6"/>
      <c r="H464" s="6"/>
      <c r="I464" s="6"/>
      <c r="J464" s="6"/>
      <c r="K464" s="6"/>
    </row>
    <row r="465" spans="1:11" x14ac:dyDescent="0.25">
      <c r="A465" t="str">
        <f t="shared" si="15"/>
        <v>2003TMaori</v>
      </c>
      <c r="B465" s="5">
        <v>2003</v>
      </c>
      <c r="C465" s="5"/>
      <c r="D465" s="5" t="s">
        <v>76</v>
      </c>
      <c r="E465" s="5" t="s">
        <v>9</v>
      </c>
      <c r="F465" s="6"/>
      <c r="G465" s="6"/>
      <c r="H465" s="6"/>
      <c r="I465" s="6"/>
      <c r="J465" s="6"/>
      <c r="K465" s="6"/>
    </row>
    <row r="466" spans="1:11" x14ac:dyDescent="0.25">
      <c r="A466" t="str">
        <f t="shared" si="15"/>
        <v>2004TMaori</v>
      </c>
      <c r="B466" s="5">
        <v>2004</v>
      </c>
      <c r="C466" s="5"/>
      <c r="D466" s="5" t="s">
        <v>76</v>
      </c>
      <c r="E466" s="5" t="s">
        <v>9</v>
      </c>
      <c r="F466" s="6"/>
      <c r="G466" s="6"/>
      <c r="H466" s="6"/>
      <c r="I466" s="6"/>
      <c r="J466" s="6"/>
      <c r="K466" s="6"/>
    </row>
    <row r="467" spans="1:11" x14ac:dyDescent="0.25">
      <c r="A467" t="str">
        <f t="shared" si="15"/>
        <v>2005TMaori</v>
      </c>
      <c r="B467" s="5">
        <v>2005</v>
      </c>
      <c r="C467" s="5"/>
      <c r="D467" s="5" t="s">
        <v>76</v>
      </c>
      <c r="E467" s="5" t="s">
        <v>9</v>
      </c>
      <c r="F467" s="6"/>
      <c r="G467" s="6"/>
      <c r="H467" s="6"/>
      <c r="I467" s="6"/>
      <c r="J467" s="6"/>
      <c r="K467" s="6"/>
    </row>
    <row r="468" spans="1:11" x14ac:dyDescent="0.25">
      <c r="A468" t="str">
        <f t="shared" si="15"/>
        <v>2006TMaori</v>
      </c>
      <c r="B468" s="5">
        <v>2006</v>
      </c>
      <c r="C468" s="5"/>
      <c r="D468" s="5" t="s">
        <v>76</v>
      </c>
      <c r="E468" s="5" t="s">
        <v>9</v>
      </c>
      <c r="F468" s="6"/>
      <c r="G468" s="6"/>
      <c r="H468" s="6"/>
      <c r="I468" s="6"/>
      <c r="J468" s="6"/>
      <c r="K468" s="6"/>
    </row>
    <row r="469" spans="1:11" x14ac:dyDescent="0.25">
      <c r="A469" t="str">
        <f t="shared" si="15"/>
        <v>2007TMaori</v>
      </c>
      <c r="B469" s="5">
        <v>2007</v>
      </c>
      <c r="C469" s="5"/>
      <c r="D469" s="5" t="s">
        <v>76</v>
      </c>
      <c r="E469" s="5" t="s">
        <v>9</v>
      </c>
      <c r="F469" s="6"/>
      <c r="G469" s="6"/>
      <c r="H469" s="6"/>
      <c r="I469" s="6"/>
      <c r="J469" s="6"/>
      <c r="K469" s="6"/>
    </row>
    <row r="470" spans="1:11" x14ac:dyDescent="0.25">
      <c r="A470" t="str">
        <f t="shared" si="15"/>
        <v>2008TMaori</v>
      </c>
      <c r="B470" s="5">
        <v>2008</v>
      </c>
      <c r="C470" s="5"/>
      <c r="D470" s="5" t="s">
        <v>76</v>
      </c>
      <c r="E470" s="5" t="s">
        <v>9</v>
      </c>
      <c r="F470" s="6"/>
      <c r="G470" s="6"/>
      <c r="H470" s="6"/>
      <c r="I470" s="6"/>
      <c r="J470" s="6"/>
      <c r="K470" s="6"/>
    </row>
    <row r="471" spans="1:11" x14ac:dyDescent="0.25">
      <c r="A471" t="str">
        <f t="shared" si="15"/>
        <v>2009TMaori</v>
      </c>
      <c r="B471" s="5">
        <v>2009</v>
      </c>
      <c r="C471" s="5"/>
      <c r="D471" s="5" t="s">
        <v>76</v>
      </c>
      <c r="E471" s="5" t="s">
        <v>9</v>
      </c>
      <c r="F471" s="6"/>
      <c r="G471" s="6"/>
      <c r="H471" s="6"/>
      <c r="I471" s="6"/>
      <c r="J471" s="6"/>
      <c r="K471" s="6"/>
    </row>
    <row r="472" spans="1:11" x14ac:dyDescent="0.25">
      <c r="A472" t="str">
        <f t="shared" si="15"/>
        <v>2010TMaori</v>
      </c>
      <c r="B472" s="5">
        <v>2010</v>
      </c>
      <c r="C472" s="5"/>
      <c r="D472" s="5" t="s">
        <v>76</v>
      </c>
      <c r="E472" s="5" t="s">
        <v>9</v>
      </c>
      <c r="F472" s="6"/>
      <c r="G472" s="6"/>
      <c r="H472" s="6"/>
      <c r="I472" s="6"/>
      <c r="J472" s="6"/>
      <c r="K472" s="6"/>
    </row>
    <row r="473" spans="1:11" x14ac:dyDescent="0.25">
      <c r="A473" t="str">
        <f t="shared" si="15"/>
        <v>2011TMaori</v>
      </c>
      <c r="B473" s="5">
        <v>2011</v>
      </c>
      <c r="C473" s="5"/>
      <c r="D473" s="5" t="s">
        <v>76</v>
      </c>
      <c r="E473" s="5" t="s">
        <v>9</v>
      </c>
      <c r="F473" s="6"/>
      <c r="G473" s="6"/>
      <c r="H473" s="6"/>
      <c r="I473" s="6"/>
      <c r="J473" s="6"/>
      <c r="K473" s="6"/>
    </row>
    <row r="474" spans="1:11" x14ac:dyDescent="0.25">
      <c r="A474" t="str">
        <f t="shared" si="15"/>
        <v>2012TMaori</v>
      </c>
      <c r="B474" s="5">
        <v>2012</v>
      </c>
      <c r="C474" s="5"/>
      <c r="D474" s="5" t="s">
        <v>76</v>
      </c>
      <c r="E474" s="5" t="s">
        <v>9</v>
      </c>
      <c r="F474" s="6"/>
      <c r="G474" s="6"/>
      <c r="H474" s="6"/>
      <c r="I474" s="6"/>
      <c r="J474" s="6"/>
      <c r="K474" s="6"/>
    </row>
    <row r="475" spans="1:11" x14ac:dyDescent="0.25">
      <c r="A475" t="str">
        <f t="shared" si="15"/>
        <v>2013TMaori</v>
      </c>
      <c r="B475" s="5">
        <v>2013</v>
      </c>
      <c r="C475" s="5"/>
      <c r="D475" s="5" t="s">
        <v>76</v>
      </c>
      <c r="E475" s="5" t="s">
        <v>9</v>
      </c>
      <c r="F475" s="6"/>
      <c r="G475" s="6"/>
      <c r="H475" s="6"/>
      <c r="I475" s="6"/>
      <c r="J475" s="6"/>
      <c r="K475" s="6"/>
    </row>
    <row r="476" spans="1:11" x14ac:dyDescent="0.25">
      <c r="A476" t="str">
        <f t="shared" si="15"/>
        <v>2014TMaori</v>
      </c>
      <c r="B476" s="5">
        <v>2014</v>
      </c>
      <c r="C476" s="5"/>
      <c r="D476" s="5" t="s">
        <v>76</v>
      </c>
      <c r="E476" s="5" t="s">
        <v>9</v>
      </c>
      <c r="F476" s="6"/>
      <c r="G476" s="6"/>
      <c r="H476" s="6"/>
      <c r="I476" s="6"/>
      <c r="J476" s="6"/>
      <c r="K476" s="6"/>
    </row>
    <row r="477" spans="1:11" x14ac:dyDescent="0.25">
      <c r="A477" t="str">
        <f t="shared" si="15"/>
        <v>1996TnonMaori</v>
      </c>
      <c r="B477" s="5">
        <v>1996</v>
      </c>
      <c r="C477" s="5"/>
      <c r="D477" s="5" t="s">
        <v>76</v>
      </c>
      <c r="E477" s="5" t="s">
        <v>74</v>
      </c>
      <c r="F477" s="6"/>
      <c r="G477" s="6"/>
      <c r="H477" s="6"/>
      <c r="I477" s="6"/>
      <c r="J477" s="6"/>
      <c r="K477" s="6"/>
    </row>
    <row r="478" spans="1:11" x14ac:dyDescent="0.25">
      <c r="A478" t="str">
        <f t="shared" si="15"/>
        <v>1997TnonMaori</v>
      </c>
      <c r="B478" s="5">
        <v>1997</v>
      </c>
      <c r="C478" s="5"/>
      <c r="D478" s="5" t="s">
        <v>76</v>
      </c>
      <c r="E478" s="5" t="s">
        <v>74</v>
      </c>
      <c r="F478" s="6"/>
      <c r="G478" s="6"/>
      <c r="H478" s="6"/>
      <c r="I478" s="6"/>
      <c r="J478" s="6"/>
      <c r="K478" s="6"/>
    </row>
    <row r="479" spans="1:11" x14ac:dyDescent="0.25">
      <c r="A479" t="str">
        <f t="shared" si="15"/>
        <v>1998TnonMaori</v>
      </c>
      <c r="B479" s="5">
        <v>1998</v>
      </c>
      <c r="C479" s="5"/>
      <c r="D479" s="5" t="s">
        <v>76</v>
      </c>
      <c r="E479" s="5" t="s">
        <v>74</v>
      </c>
      <c r="F479" s="6"/>
      <c r="G479" s="6"/>
      <c r="H479" s="6"/>
      <c r="I479" s="6"/>
      <c r="J479" s="6"/>
      <c r="K479" s="6"/>
    </row>
    <row r="480" spans="1:11" x14ac:dyDescent="0.25">
      <c r="A480" t="str">
        <f t="shared" si="15"/>
        <v>1999TnonMaori</v>
      </c>
      <c r="B480" s="5">
        <v>1999</v>
      </c>
      <c r="C480" s="5"/>
      <c r="D480" s="5" t="s">
        <v>76</v>
      </c>
      <c r="E480" s="5" t="s">
        <v>74</v>
      </c>
      <c r="F480" s="6"/>
      <c r="G480" s="6"/>
      <c r="H480" s="6"/>
      <c r="I480" s="6"/>
      <c r="J480" s="6"/>
      <c r="K480" s="6"/>
    </row>
    <row r="481" spans="1:11" x14ac:dyDescent="0.25">
      <c r="A481" t="str">
        <f t="shared" si="15"/>
        <v>2000TnonMaori</v>
      </c>
      <c r="B481" s="5">
        <v>2000</v>
      </c>
      <c r="C481" s="5"/>
      <c r="D481" s="5" t="s">
        <v>76</v>
      </c>
      <c r="E481" s="5" t="s">
        <v>74</v>
      </c>
      <c r="F481" s="6"/>
      <c r="G481" s="6"/>
      <c r="H481" s="6"/>
      <c r="I481" s="6"/>
      <c r="J481" s="6"/>
      <c r="K481" s="6"/>
    </row>
    <row r="482" spans="1:11" x14ac:dyDescent="0.25">
      <c r="A482" t="str">
        <f t="shared" si="15"/>
        <v>2001TnonMaori</v>
      </c>
      <c r="B482" s="5">
        <v>2001</v>
      </c>
      <c r="C482" s="5"/>
      <c r="D482" s="5" t="s">
        <v>76</v>
      </c>
      <c r="E482" s="5" t="s">
        <v>74</v>
      </c>
      <c r="F482" s="6"/>
      <c r="G482" s="6"/>
      <c r="H482" s="6"/>
      <c r="I482" s="6"/>
      <c r="J482" s="6"/>
      <c r="K482" s="6"/>
    </row>
    <row r="483" spans="1:11" x14ac:dyDescent="0.25">
      <c r="A483" t="str">
        <f t="shared" si="15"/>
        <v>2002TnonMaori</v>
      </c>
      <c r="B483" s="5">
        <v>2002</v>
      </c>
      <c r="C483" s="5"/>
      <c r="D483" s="5" t="s">
        <v>76</v>
      </c>
      <c r="E483" s="5" t="s">
        <v>74</v>
      </c>
      <c r="F483" s="6"/>
      <c r="G483" s="6"/>
      <c r="H483" s="6"/>
      <c r="I483" s="6"/>
      <c r="J483" s="6"/>
      <c r="K483" s="6"/>
    </row>
    <row r="484" spans="1:11" x14ac:dyDescent="0.25">
      <c r="A484" t="str">
        <f t="shared" si="15"/>
        <v>2003TnonMaori</v>
      </c>
      <c r="B484" s="5">
        <v>2003</v>
      </c>
      <c r="C484" s="5"/>
      <c r="D484" s="5" t="s">
        <v>76</v>
      </c>
      <c r="E484" s="5" t="s">
        <v>74</v>
      </c>
      <c r="F484" s="6"/>
      <c r="G484" s="6"/>
      <c r="H484" s="6"/>
      <c r="I484" s="6"/>
      <c r="J484" s="6"/>
      <c r="K484" s="6"/>
    </row>
    <row r="485" spans="1:11" x14ac:dyDescent="0.25">
      <c r="A485" t="str">
        <f t="shared" si="15"/>
        <v>2004TnonMaori</v>
      </c>
      <c r="B485" s="5">
        <v>2004</v>
      </c>
      <c r="C485" s="5"/>
      <c r="D485" s="5" t="s">
        <v>76</v>
      </c>
      <c r="E485" s="5" t="s">
        <v>74</v>
      </c>
      <c r="F485" s="6"/>
      <c r="G485" s="6"/>
      <c r="H485" s="6"/>
      <c r="I485" s="6"/>
      <c r="J485" s="6"/>
      <c r="K485" s="6"/>
    </row>
    <row r="486" spans="1:11" x14ac:dyDescent="0.25">
      <c r="A486" t="str">
        <f t="shared" si="15"/>
        <v>2005TnonMaori</v>
      </c>
      <c r="B486" s="5">
        <v>2005</v>
      </c>
      <c r="C486" s="5"/>
      <c r="D486" s="5" t="s">
        <v>76</v>
      </c>
      <c r="E486" s="5" t="s">
        <v>74</v>
      </c>
      <c r="F486" s="6"/>
      <c r="G486" s="6"/>
      <c r="H486" s="6"/>
      <c r="I486" s="6"/>
      <c r="J486" s="6"/>
      <c r="K486" s="6"/>
    </row>
    <row r="487" spans="1:11" x14ac:dyDescent="0.25">
      <c r="A487" t="str">
        <f t="shared" si="15"/>
        <v>2006TnonMaori</v>
      </c>
      <c r="B487" s="5">
        <v>2006</v>
      </c>
      <c r="C487" s="5"/>
      <c r="D487" s="5" t="s">
        <v>76</v>
      </c>
      <c r="E487" s="5" t="s">
        <v>74</v>
      </c>
      <c r="F487" s="6"/>
      <c r="G487" s="6"/>
      <c r="H487" s="6"/>
      <c r="I487" s="6"/>
      <c r="J487" s="6"/>
      <c r="K487" s="6"/>
    </row>
    <row r="488" spans="1:11" x14ac:dyDescent="0.25">
      <c r="A488" t="str">
        <f t="shared" si="15"/>
        <v>2007TnonMaori</v>
      </c>
      <c r="B488" s="5">
        <v>2007</v>
      </c>
      <c r="C488" s="5"/>
      <c r="D488" s="5" t="s">
        <v>76</v>
      </c>
      <c r="E488" s="5" t="s">
        <v>74</v>
      </c>
      <c r="F488" s="6"/>
      <c r="G488" s="6"/>
      <c r="H488" s="6"/>
      <c r="I488" s="6"/>
      <c r="J488" s="6"/>
      <c r="K488" s="6"/>
    </row>
    <row r="489" spans="1:11" x14ac:dyDescent="0.25">
      <c r="A489" t="str">
        <f t="shared" si="15"/>
        <v>2008TnonMaori</v>
      </c>
      <c r="B489" s="5">
        <v>2008</v>
      </c>
      <c r="C489" s="5"/>
      <c r="D489" s="5" t="s">
        <v>76</v>
      </c>
      <c r="E489" s="5" t="s">
        <v>74</v>
      </c>
      <c r="F489" s="6"/>
      <c r="G489" s="6"/>
      <c r="H489" s="6"/>
      <c r="I489" s="6"/>
      <c r="J489" s="6"/>
      <c r="K489" s="6"/>
    </row>
    <row r="490" spans="1:11" x14ac:dyDescent="0.25">
      <c r="A490" t="str">
        <f t="shared" si="15"/>
        <v>2009TnonMaori</v>
      </c>
      <c r="B490" s="5">
        <v>2009</v>
      </c>
      <c r="C490" s="5"/>
      <c r="D490" s="5" t="s">
        <v>76</v>
      </c>
      <c r="E490" s="5" t="s">
        <v>74</v>
      </c>
      <c r="F490" s="6"/>
      <c r="G490" s="6"/>
      <c r="H490" s="6"/>
      <c r="I490" s="6"/>
      <c r="J490" s="6"/>
      <c r="K490" s="6"/>
    </row>
    <row r="491" spans="1:11" x14ac:dyDescent="0.25">
      <c r="A491" t="str">
        <f t="shared" si="15"/>
        <v>2010TnonMaori</v>
      </c>
      <c r="B491" s="5">
        <v>2010</v>
      </c>
      <c r="C491" s="5"/>
      <c r="D491" s="5" t="s">
        <v>76</v>
      </c>
      <c r="E491" s="5" t="s">
        <v>74</v>
      </c>
      <c r="F491" s="6"/>
      <c r="G491" s="6"/>
      <c r="H491" s="6"/>
      <c r="I491" s="6"/>
      <c r="J491" s="6"/>
      <c r="K491" s="6"/>
    </row>
    <row r="492" spans="1:11" x14ac:dyDescent="0.25">
      <c r="A492" t="str">
        <f t="shared" si="15"/>
        <v>2011TnonMaori</v>
      </c>
      <c r="B492" s="5">
        <v>2011</v>
      </c>
      <c r="C492" s="5"/>
      <c r="D492" s="5" t="s">
        <v>76</v>
      </c>
      <c r="E492" s="5" t="s">
        <v>74</v>
      </c>
      <c r="F492" s="6"/>
      <c r="G492" s="6"/>
      <c r="H492" s="6"/>
      <c r="I492" s="6"/>
      <c r="J492" s="6"/>
      <c r="K492" s="6"/>
    </row>
    <row r="493" spans="1:11" x14ac:dyDescent="0.25">
      <c r="A493" t="str">
        <f t="shared" si="15"/>
        <v>2012TnonMaori</v>
      </c>
      <c r="B493" s="5">
        <v>2012</v>
      </c>
      <c r="C493" s="5"/>
      <c r="D493" s="5" t="s">
        <v>76</v>
      </c>
      <c r="E493" s="5" t="s">
        <v>74</v>
      </c>
      <c r="F493" s="6"/>
      <c r="G493" s="6"/>
      <c r="H493" s="6"/>
      <c r="I493" s="6"/>
      <c r="J493" s="6"/>
      <c r="K493" s="6"/>
    </row>
    <row r="494" spans="1:11" x14ac:dyDescent="0.25">
      <c r="A494" t="str">
        <f t="shared" si="15"/>
        <v>2013TnonMaori</v>
      </c>
      <c r="B494" s="5">
        <v>2013</v>
      </c>
      <c r="C494" s="5"/>
      <c r="D494" s="5" t="s">
        <v>76</v>
      </c>
      <c r="E494" s="5" t="s">
        <v>74</v>
      </c>
      <c r="F494" s="6"/>
      <c r="G494" s="6"/>
      <c r="H494" s="6"/>
      <c r="I494" s="6"/>
      <c r="J494" s="6"/>
      <c r="K494" s="6"/>
    </row>
    <row r="495" spans="1:11" x14ac:dyDescent="0.25">
      <c r="A495" t="str">
        <f t="shared" si="15"/>
        <v>2014TnonMaori</v>
      </c>
      <c r="B495" s="5">
        <v>2014</v>
      </c>
      <c r="C495" s="5"/>
      <c r="D495" s="5" t="s">
        <v>76</v>
      </c>
      <c r="E495" s="5" t="s">
        <v>74</v>
      </c>
      <c r="F495" s="6"/>
      <c r="G495" s="6"/>
      <c r="H495" s="6"/>
      <c r="I495" s="6"/>
      <c r="J495" s="6"/>
      <c r="K495" s="6"/>
    </row>
    <row r="496" spans="1:11" x14ac:dyDescent="0.25">
      <c r="A496" t="str">
        <f t="shared" ref="A496:A529" si="16">B496&amp;C496&amp;D496&amp;E496</f>
        <v>1996FMaori</v>
      </c>
      <c r="B496" s="5">
        <v>1996</v>
      </c>
      <c r="C496" s="5"/>
      <c r="D496" s="5" t="s">
        <v>73</v>
      </c>
      <c r="E496" s="5" t="s">
        <v>9</v>
      </c>
      <c r="F496" s="6"/>
      <c r="G496" s="6"/>
      <c r="H496" s="6"/>
      <c r="I496" s="6"/>
      <c r="J496" s="6"/>
      <c r="K496" s="6"/>
    </row>
    <row r="497" spans="1:11" x14ac:dyDescent="0.25">
      <c r="A497" t="str">
        <f t="shared" si="16"/>
        <v>1997FMaori</v>
      </c>
      <c r="B497" s="5">
        <v>1997</v>
      </c>
      <c r="C497" s="5"/>
      <c r="D497" s="5" t="s">
        <v>73</v>
      </c>
      <c r="E497" s="5" t="s">
        <v>9</v>
      </c>
      <c r="F497" s="6"/>
      <c r="G497" s="6"/>
      <c r="H497" s="6"/>
      <c r="I497" s="6"/>
      <c r="J497" s="6"/>
      <c r="K497" s="6"/>
    </row>
    <row r="498" spans="1:11" x14ac:dyDescent="0.25">
      <c r="A498" t="str">
        <f t="shared" si="16"/>
        <v>1998FMaori</v>
      </c>
      <c r="B498" s="5">
        <v>1998</v>
      </c>
      <c r="C498" s="5"/>
      <c r="D498" s="5" t="s">
        <v>73</v>
      </c>
      <c r="E498" s="5" t="s">
        <v>9</v>
      </c>
      <c r="F498" s="6"/>
      <c r="G498" s="6"/>
      <c r="H498" s="6"/>
      <c r="I498" s="6"/>
      <c r="J498" s="6"/>
      <c r="K498" s="6"/>
    </row>
    <row r="499" spans="1:11" x14ac:dyDescent="0.25">
      <c r="A499" t="str">
        <f t="shared" si="16"/>
        <v>1999FMaori</v>
      </c>
      <c r="B499" s="5">
        <v>1999</v>
      </c>
      <c r="C499" s="5"/>
      <c r="D499" s="5" t="s">
        <v>73</v>
      </c>
      <c r="E499" s="5" t="s">
        <v>9</v>
      </c>
      <c r="F499" s="6"/>
      <c r="G499" s="6"/>
      <c r="H499" s="6"/>
      <c r="I499" s="6"/>
      <c r="J499" s="6"/>
      <c r="K499" s="6"/>
    </row>
    <row r="500" spans="1:11" x14ac:dyDescent="0.25">
      <c r="A500" t="str">
        <f t="shared" si="16"/>
        <v>2000FMaori</v>
      </c>
      <c r="B500" s="5">
        <v>2000</v>
      </c>
      <c r="C500" s="5"/>
      <c r="D500" s="5" t="s">
        <v>73</v>
      </c>
      <c r="E500" s="5" t="s">
        <v>9</v>
      </c>
      <c r="F500" s="6"/>
      <c r="G500" s="6"/>
      <c r="H500" s="6"/>
      <c r="I500" s="6"/>
      <c r="J500" s="6"/>
      <c r="K500" s="6"/>
    </row>
    <row r="501" spans="1:11" x14ac:dyDescent="0.25">
      <c r="A501" t="str">
        <f t="shared" si="16"/>
        <v>2001FMaori</v>
      </c>
      <c r="B501" s="5">
        <v>2001</v>
      </c>
      <c r="C501" s="5"/>
      <c r="D501" s="5" t="s">
        <v>73</v>
      </c>
      <c r="E501" s="5" t="s">
        <v>9</v>
      </c>
      <c r="F501" s="6"/>
      <c r="G501" s="6"/>
      <c r="H501" s="6"/>
      <c r="I501" s="6"/>
      <c r="J501" s="6"/>
      <c r="K501" s="6"/>
    </row>
    <row r="502" spans="1:11" x14ac:dyDescent="0.25">
      <c r="A502" t="str">
        <f t="shared" si="16"/>
        <v>2002FMaori</v>
      </c>
      <c r="B502" s="5">
        <v>2002</v>
      </c>
      <c r="C502" s="5"/>
      <c r="D502" s="5" t="s">
        <v>73</v>
      </c>
      <c r="E502" s="5" t="s">
        <v>9</v>
      </c>
      <c r="F502" s="6"/>
      <c r="G502" s="6"/>
      <c r="H502" s="6"/>
      <c r="I502" s="6"/>
      <c r="J502" s="6"/>
      <c r="K502" s="6"/>
    </row>
    <row r="503" spans="1:11" x14ac:dyDescent="0.25">
      <c r="A503" t="str">
        <f t="shared" si="16"/>
        <v>2003FMaori</v>
      </c>
      <c r="B503" s="5">
        <v>2003</v>
      </c>
      <c r="C503" s="5"/>
      <c r="D503" s="5" t="s">
        <v>73</v>
      </c>
      <c r="E503" s="5" t="s">
        <v>9</v>
      </c>
      <c r="F503" s="6"/>
      <c r="G503" s="6"/>
      <c r="H503" s="6"/>
      <c r="I503" s="6"/>
      <c r="J503" s="6"/>
      <c r="K503" s="6"/>
    </row>
    <row r="504" spans="1:11" x14ac:dyDescent="0.25">
      <c r="A504" t="str">
        <f t="shared" si="16"/>
        <v>2004FMaori</v>
      </c>
      <c r="B504" s="5">
        <v>2004</v>
      </c>
      <c r="C504" s="5"/>
      <c r="D504" s="5" t="s">
        <v>73</v>
      </c>
      <c r="E504" s="5" t="s">
        <v>9</v>
      </c>
      <c r="F504" s="6"/>
      <c r="G504" s="6"/>
      <c r="H504" s="6"/>
      <c r="I504" s="6"/>
      <c r="J504" s="6"/>
      <c r="K504" s="6"/>
    </row>
    <row r="505" spans="1:11" x14ac:dyDescent="0.25">
      <c r="A505" t="str">
        <f t="shared" si="16"/>
        <v>2005FMaori</v>
      </c>
      <c r="B505" s="5">
        <v>2005</v>
      </c>
      <c r="C505" s="5"/>
      <c r="D505" s="5" t="s">
        <v>73</v>
      </c>
      <c r="E505" s="5" t="s">
        <v>9</v>
      </c>
      <c r="F505" s="6"/>
      <c r="G505" s="6"/>
      <c r="H505" s="6"/>
      <c r="I505" s="6"/>
      <c r="J505" s="6"/>
      <c r="K505" s="6"/>
    </row>
    <row r="506" spans="1:11" x14ac:dyDescent="0.25">
      <c r="A506" t="str">
        <f t="shared" si="16"/>
        <v>2006FMaori</v>
      </c>
      <c r="B506" s="5">
        <v>2006</v>
      </c>
      <c r="C506" s="5"/>
      <c r="D506" s="5" t="s">
        <v>73</v>
      </c>
      <c r="E506" s="5" t="s">
        <v>9</v>
      </c>
      <c r="F506" s="6"/>
      <c r="G506" s="6"/>
      <c r="H506" s="6"/>
      <c r="I506" s="6"/>
      <c r="J506" s="6"/>
      <c r="K506" s="6"/>
    </row>
    <row r="507" spans="1:11" x14ac:dyDescent="0.25">
      <c r="A507" t="str">
        <f t="shared" si="16"/>
        <v>2007FMaori</v>
      </c>
      <c r="B507" s="5">
        <v>2007</v>
      </c>
      <c r="C507" s="5"/>
      <c r="D507" s="5" t="s">
        <v>73</v>
      </c>
      <c r="E507" s="5" t="s">
        <v>9</v>
      </c>
      <c r="F507" s="6"/>
      <c r="G507" s="6"/>
      <c r="H507" s="6"/>
      <c r="I507" s="6"/>
      <c r="J507" s="6"/>
      <c r="K507" s="6"/>
    </row>
    <row r="508" spans="1:11" x14ac:dyDescent="0.25">
      <c r="A508" t="str">
        <f t="shared" si="16"/>
        <v>2008FMaori</v>
      </c>
      <c r="B508" s="5">
        <v>2008</v>
      </c>
      <c r="C508" s="5"/>
      <c r="D508" s="5" t="s">
        <v>73</v>
      </c>
      <c r="E508" s="5" t="s">
        <v>9</v>
      </c>
      <c r="F508" s="6"/>
      <c r="G508" s="6"/>
      <c r="H508" s="6"/>
      <c r="I508" s="6"/>
      <c r="J508" s="6"/>
      <c r="K508" s="6"/>
    </row>
    <row r="509" spans="1:11" x14ac:dyDescent="0.25">
      <c r="A509" t="str">
        <f t="shared" si="16"/>
        <v>2009FMaori</v>
      </c>
      <c r="B509" s="5">
        <v>2009</v>
      </c>
      <c r="C509" s="5"/>
      <c r="D509" s="5" t="s">
        <v>73</v>
      </c>
      <c r="E509" s="5" t="s">
        <v>9</v>
      </c>
      <c r="F509" s="6"/>
      <c r="G509" s="6"/>
      <c r="H509" s="6"/>
      <c r="I509" s="6"/>
      <c r="J509" s="6"/>
      <c r="K509" s="6"/>
    </row>
    <row r="510" spans="1:11" x14ac:dyDescent="0.25">
      <c r="A510" t="str">
        <f t="shared" si="16"/>
        <v>2010FMaori</v>
      </c>
      <c r="B510" s="5">
        <v>2010</v>
      </c>
      <c r="C510" s="5"/>
      <c r="D510" s="5" t="s">
        <v>73</v>
      </c>
      <c r="E510" s="5" t="s">
        <v>9</v>
      </c>
      <c r="F510" s="6"/>
      <c r="G510" s="6"/>
      <c r="H510" s="6"/>
      <c r="I510" s="6"/>
      <c r="J510" s="6"/>
      <c r="K510" s="6"/>
    </row>
    <row r="511" spans="1:11" x14ac:dyDescent="0.25">
      <c r="A511" t="str">
        <f t="shared" si="16"/>
        <v>2011FMaori</v>
      </c>
      <c r="B511" s="5">
        <v>2011</v>
      </c>
      <c r="C511" s="5"/>
      <c r="D511" s="5" t="s">
        <v>73</v>
      </c>
      <c r="E511" s="5" t="s">
        <v>9</v>
      </c>
      <c r="F511" s="6"/>
      <c r="G511" s="6"/>
      <c r="H511" s="6"/>
      <c r="I511" s="6"/>
      <c r="J511" s="6"/>
      <c r="K511" s="6"/>
    </row>
    <row r="512" spans="1:11" x14ac:dyDescent="0.25">
      <c r="A512" t="str">
        <f t="shared" si="16"/>
        <v>2012FMaori</v>
      </c>
      <c r="B512" s="5">
        <v>2012</v>
      </c>
      <c r="C512" s="5"/>
      <c r="D512" s="5" t="s">
        <v>73</v>
      </c>
      <c r="E512" s="5" t="s">
        <v>9</v>
      </c>
      <c r="F512" s="6"/>
      <c r="G512" s="6"/>
      <c r="H512" s="6"/>
      <c r="I512" s="6"/>
      <c r="J512" s="6"/>
      <c r="K512" s="6"/>
    </row>
    <row r="513" spans="1:11" x14ac:dyDescent="0.25">
      <c r="A513" t="str">
        <f t="shared" si="16"/>
        <v>2013FMaori</v>
      </c>
      <c r="B513" s="5">
        <v>2013</v>
      </c>
      <c r="C513" s="5"/>
      <c r="D513" s="5" t="s">
        <v>73</v>
      </c>
      <c r="E513" s="5" t="s">
        <v>9</v>
      </c>
      <c r="F513" s="6"/>
      <c r="G513" s="6"/>
      <c r="H513" s="6"/>
      <c r="I513" s="6"/>
      <c r="J513" s="6"/>
      <c r="K513" s="6"/>
    </row>
    <row r="514" spans="1:11" x14ac:dyDescent="0.25">
      <c r="A514" t="str">
        <f t="shared" si="16"/>
        <v>2014FMaori</v>
      </c>
      <c r="B514" s="5">
        <v>2014</v>
      </c>
      <c r="C514" s="5"/>
      <c r="D514" s="5" t="s">
        <v>73</v>
      </c>
      <c r="E514" s="5" t="s">
        <v>9</v>
      </c>
      <c r="F514" s="6"/>
      <c r="G514" s="6"/>
      <c r="H514" s="6"/>
      <c r="I514" s="6"/>
      <c r="J514" s="6"/>
      <c r="K514" s="6"/>
    </row>
    <row r="515" spans="1:11" x14ac:dyDescent="0.25">
      <c r="A515" t="str">
        <f t="shared" si="16"/>
        <v>1996FnonMaori</v>
      </c>
      <c r="B515" s="5">
        <v>1996</v>
      </c>
      <c r="C515" s="5"/>
      <c r="D515" s="5" t="s">
        <v>73</v>
      </c>
      <c r="E515" s="5" t="s">
        <v>74</v>
      </c>
      <c r="F515" s="6"/>
      <c r="G515" s="6"/>
      <c r="H515" s="6"/>
      <c r="I515" s="6"/>
      <c r="J515" s="6"/>
      <c r="K515" s="6"/>
    </row>
    <row r="516" spans="1:11" x14ac:dyDescent="0.25">
      <c r="A516" t="str">
        <f t="shared" si="16"/>
        <v>1997FnonMaori</v>
      </c>
      <c r="B516" s="5">
        <v>1997</v>
      </c>
      <c r="C516" s="5"/>
      <c r="D516" s="5" t="s">
        <v>73</v>
      </c>
      <c r="E516" s="5" t="s">
        <v>74</v>
      </c>
      <c r="F516" s="6"/>
      <c r="G516" s="6"/>
      <c r="H516" s="6"/>
      <c r="I516" s="6"/>
      <c r="J516" s="6"/>
      <c r="K516" s="6"/>
    </row>
    <row r="517" spans="1:11" x14ac:dyDescent="0.25">
      <c r="A517" t="str">
        <f t="shared" si="16"/>
        <v>1998FnonMaori</v>
      </c>
      <c r="B517" s="5">
        <v>1998</v>
      </c>
      <c r="C517" s="5"/>
      <c r="D517" s="5" t="s">
        <v>73</v>
      </c>
      <c r="E517" s="5" t="s">
        <v>74</v>
      </c>
      <c r="F517" s="6"/>
      <c r="G517" s="6"/>
      <c r="H517" s="6"/>
      <c r="I517" s="6"/>
      <c r="J517" s="6"/>
      <c r="K517" s="6"/>
    </row>
    <row r="518" spans="1:11" x14ac:dyDescent="0.25">
      <c r="A518" t="str">
        <f t="shared" si="16"/>
        <v>1999FnonMaori</v>
      </c>
      <c r="B518" s="5">
        <v>1999</v>
      </c>
      <c r="C518" s="5"/>
      <c r="D518" s="5" t="s">
        <v>73</v>
      </c>
      <c r="E518" s="5" t="s">
        <v>74</v>
      </c>
      <c r="F518" s="6"/>
      <c r="G518" s="6"/>
      <c r="H518" s="6"/>
      <c r="I518" s="6"/>
      <c r="J518" s="6"/>
      <c r="K518" s="6"/>
    </row>
    <row r="519" spans="1:11" x14ac:dyDescent="0.25">
      <c r="A519" t="str">
        <f t="shared" si="16"/>
        <v>2000FnonMaori</v>
      </c>
      <c r="B519" s="5">
        <v>2000</v>
      </c>
      <c r="C519" s="5"/>
      <c r="D519" s="5" t="s">
        <v>73</v>
      </c>
      <c r="E519" s="5" t="s">
        <v>74</v>
      </c>
      <c r="F519" s="6"/>
      <c r="G519" s="6"/>
      <c r="H519" s="6"/>
      <c r="I519" s="6"/>
      <c r="J519" s="6"/>
      <c r="K519" s="6"/>
    </row>
    <row r="520" spans="1:11" x14ac:dyDescent="0.25">
      <c r="A520" t="str">
        <f t="shared" si="16"/>
        <v>2001FnonMaori</v>
      </c>
      <c r="B520" s="5">
        <v>2001</v>
      </c>
      <c r="C520" s="5"/>
      <c r="D520" s="5" t="s">
        <v>73</v>
      </c>
      <c r="E520" s="5" t="s">
        <v>74</v>
      </c>
      <c r="F520" s="6"/>
      <c r="G520" s="6"/>
      <c r="H520" s="6"/>
      <c r="I520" s="6"/>
      <c r="J520" s="6"/>
      <c r="K520" s="6"/>
    </row>
    <row r="521" spans="1:11" x14ac:dyDescent="0.25">
      <c r="A521" t="str">
        <f t="shared" si="16"/>
        <v>2002FnonMaori</v>
      </c>
      <c r="B521" s="5">
        <v>2002</v>
      </c>
      <c r="C521" s="5"/>
      <c r="D521" s="5" t="s">
        <v>73</v>
      </c>
      <c r="E521" s="5" t="s">
        <v>74</v>
      </c>
      <c r="F521" s="6"/>
      <c r="G521" s="6"/>
      <c r="H521" s="6"/>
      <c r="I521" s="6"/>
      <c r="J521" s="6"/>
      <c r="K521" s="6"/>
    </row>
    <row r="522" spans="1:11" x14ac:dyDescent="0.25">
      <c r="A522" t="str">
        <f t="shared" si="16"/>
        <v>2003FnonMaori</v>
      </c>
      <c r="B522" s="5">
        <v>2003</v>
      </c>
      <c r="C522" s="5"/>
      <c r="D522" s="5" t="s">
        <v>73</v>
      </c>
      <c r="E522" s="5" t="s">
        <v>74</v>
      </c>
      <c r="F522" s="6"/>
      <c r="G522" s="6"/>
      <c r="H522" s="6"/>
      <c r="I522" s="6"/>
      <c r="J522" s="6"/>
      <c r="K522" s="6"/>
    </row>
    <row r="523" spans="1:11" x14ac:dyDescent="0.25">
      <c r="A523" t="str">
        <f t="shared" si="16"/>
        <v>2004FnonMaori</v>
      </c>
      <c r="B523" s="5">
        <v>2004</v>
      </c>
      <c r="C523" s="5"/>
      <c r="D523" s="5" t="s">
        <v>73</v>
      </c>
      <c r="E523" s="5" t="s">
        <v>74</v>
      </c>
      <c r="F523" s="6"/>
      <c r="G523" s="6"/>
      <c r="H523" s="6"/>
      <c r="I523" s="6"/>
      <c r="J523" s="6"/>
      <c r="K523" s="6"/>
    </row>
    <row r="524" spans="1:11" x14ac:dyDescent="0.25">
      <c r="A524" t="str">
        <f t="shared" si="16"/>
        <v>2005FnonMaori</v>
      </c>
      <c r="B524" s="5">
        <v>2005</v>
      </c>
      <c r="C524" s="5"/>
      <c r="D524" s="5" t="s">
        <v>73</v>
      </c>
      <c r="E524" s="5" t="s">
        <v>74</v>
      </c>
      <c r="F524" s="6"/>
      <c r="G524" s="6"/>
      <c r="H524" s="6"/>
      <c r="I524" s="6"/>
      <c r="J524" s="6"/>
      <c r="K524" s="6"/>
    </row>
    <row r="525" spans="1:11" x14ac:dyDescent="0.25">
      <c r="A525" t="str">
        <f t="shared" si="16"/>
        <v>2006FnonMaori</v>
      </c>
      <c r="B525" s="5">
        <v>2006</v>
      </c>
      <c r="C525" s="5"/>
      <c r="D525" s="5" t="s">
        <v>73</v>
      </c>
      <c r="E525" s="5" t="s">
        <v>74</v>
      </c>
      <c r="F525" s="6"/>
      <c r="G525" s="6"/>
      <c r="H525" s="6"/>
      <c r="I525" s="6"/>
      <c r="J525" s="6"/>
      <c r="K525" s="6"/>
    </row>
    <row r="526" spans="1:11" x14ac:dyDescent="0.25">
      <c r="A526" t="str">
        <f t="shared" si="16"/>
        <v>2007FnonMaori</v>
      </c>
      <c r="B526" s="5">
        <v>2007</v>
      </c>
      <c r="C526" s="5"/>
      <c r="D526" s="5" t="s">
        <v>73</v>
      </c>
      <c r="E526" s="5" t="s">
        <v>74</v>
      </c>
      <c r="F526" s="6"/>
      <c r="G526" s="6"/>
      <c r="H526" s="6"/>
      <c r="I526" s="6"/>
      <c r="J526" s="6"/>
      <c r="K526" s="6"/>
    </row>
    <row r="527" spans="1:11" x14ac:dyDescent="0.25">
      <c r="A527" t="str">
        <f t="shared" si="16"/>
        <v>2008FnonMaori</v>
      </c>
      <c r="B527" s="5">
        <v>2008</v>
      </c>
      <c r="C527" s="5"/>
      <c r="D527" s="5" t="s">
        <v>73</v>
      </c>
      <c r="E527" s="5" t="s">
        <v>74</v>
      </c>
      <c r="F527" s="6"/>
      <c r="G527" s="6"/>
      <c r="H527" s="6"/>
      <c r="I527" s="6"/>
      <c r="J527" s="6"/>
      <c r="K527" s="6"/>
    </row>
    <row r="528" spans="1:11" x14ac:dyDescent="0.25">
      <c r="A528" t="str">
        <f t="shared" si="16"/>
        <v>2009FnonMaori</v>
      </c>
      <c r="B528" s="5">
        <v>2009</v>
      </c>
      <c r="C528" s="5"/>
      <c r="D528" s="5" t="s">
        <v>73</v>
      </c>
      <c r="E528" s="5" t="s">
        <v>74</v>
      </c>
      <c r="F528" s="6"/>
      <c r="G528" s="6"/>
      <c r="H528" s="6"/>
      <c r="I528" s="6"/>
      <c r="J528" s="6"/>
      <c r="K528" s="6"/>
    </row>
    <row r="529" spans="1:11" x14ac:dyDescent="0.25">
      <c r="A529" t="str">
        <f t="shared" si="16"/>
        <v>2010FnonMaori</v>
      </c>
      <c r="B529" s="5">
        <v>2010</v>
      </c>
      <c r="C529" s="5"/>
      <c r="D529" s="5" t="s">
        <v>73</v>
      </c>
      <c r="E529" s="5" t="s">
        <v>74</v>
      </c>
      <c r="F529" s="6"/>
      <c r="G529" s="6"/>
      <c r="H529" s="6"/>
      <c r="I529" s="6"/>
      <c r="J529" s="6"/>
      <c r="K529" s="6"/>
    </row>
    <row r="530" spans="1:11" x14ac:dyDescent="0.25">
      <c r="A530" t="str">
        <f t="shared" ref="A530:A559" si="17">B530&amp;C530&amp;D530&amp;E530</f>
        <v>2011FnonMaori</v>
      </c>
      <c r="B530" s="5">
        <v>2011</v>
      </c>
      <c r="C530" s="5"/>
      <c r="D530" s="5" t="s">
        <v>73</v>
      </c>
      <c r="E530" s="5" t="s">
        <v>74</v>
      </c>
      <c r="F530" s="6"/>
      <c r="G530" s="6"/>
      <c r="H530" s="6"/>
      <c r="I530" s="6"/>
      <c r="J530" s="6"/>
      <c r="K530" s="6"/>
    </row>
    <row r="531" spans="1:11" x14ac:dyDescent="0.25">
      <c r="A531" t="str">
        <f t="shared" si="17"/>
        <v>2012FnonMaori</v>
      </c>
      <c r="B531" s="5">
        <v>2012</v>
      </c>
      <c r="C531" s="5"/>
      <c r="D531" s="5" t="s">
        <v>73</v>
      </c>
      <c r="E531" s="5" t="s">
        <v>74</v>
      </c>
      <c r="F531" s="6"/>
      <c r="G531" s="6"/>
      <c r="H531" s="6"/>
      <c r="I531" s="6"/>
      <c r="J531" s="6"/>
      <c r="K531" s="6"/>
    </row>
    <row r="532" spans="1:11" x14ac:dyDescent="0.25">
      <c r="A532" t="str">
        <f t="shared" si="17"/>
        <v>2013FnonMaori</v>
      </c>
      <c r="B532" s="5">
        <v>2013</v>
      </c>
      <c r="C532" s="5"/>
      <c r="D532" s="5" t="s">
        <v>73</v>
      </c>
      <c r="E532" s="5" t="s">
        <v>74</v>
      </c>
      <c r="F532" s="6"/>
      <c r="G532" s="6"/>
      <c r="H532" s="6"/>
      <c r="I532" s="6"/>
      <c r="J532" s="6"/>
      <c r="K532" s="6"/>
    </row>
    <row r="533" spans="1:11" x14ac:dyDescent="0.25">
      <c r="A533" t="str">
        <f t="shared" si="17"/>
        <v>2014FnonMaori</v>
      </c>
      <c r="B533" s="5">
        <v>2014</v>
      </c>
      <c r="C533" s="5"/>
      <c r="D533" s="5" t="s">
        <v>73</v>
      </c>
      <c r="E533" s="5" t="s">
        <v>74</v>
      </c>
      <c r="F533" s="6"/>
      <c r="G533" s="6"/>
      <c r="H533" s="6"/>
      <c r="I533" s="6"/>
      <c r="J533" s="6"/>
      <c r="K533" s="6"/>
    </row>
    <row r="534" spans="1:11" x14ac:dyDescent="0.25">
      <c r="A534" t="str">
        <f t="shared" si="17"/>
        <v>1996MMaori</v>
      </c>
      <c r="B534" s="5">
        <v>1996</v>
      </c>
      <c r="C534" s="5"/>
      <c r="D534" s="5" t="s">
        <v>75</v>
      </c>
      <c r="E534" s="5" t="s">
        <v>9</v>
      </c>
      <c r="F534" s="6"/>
      <c r="G534" s="6"/>
      <c r="H534" s="6"/>
      <c r="I534" s="6"/>
      <c r="J534" s="6"/>
      <c r="K534" s="6"/>
    </row>
    <row r="535" spans="1:11" x14ac:dyDescent="0.25">
      <c r="A535" t="str">
        <f t="shared" si="17"/>
        <v>1997MMaori</v>
      </c>
      <c r="B535" s="5">
        <v>1997</v>
      </c>
      <c r="C535" s="5"/>
      <c r="D535" s="5" t="s">
        <v>75</v>
      </c>
      <c r="E535" s="5" t="s">
        <v>9</v>
      </c>
      <c r="F535" s="6"/>
      <c r="G535" s="6"/>
      <c r="H535" s="6"/>
      <c r="I535" s="6"/>
      <c r="J535" s="6"/>
      <c r="K535" s="6"/>
    </row>
    <row r="536" spans="1:11" x14ac:dyDescent="0.25">
      <c r="A536" t="str">
        <f t="shared" si="17"/>
        <v>1998MMaori</v>
      </c>
      <c r="B536" s="5">
        <v>1998</v>
      </c>
      <c r="C536" s="5"/>
      <c r="D536" s="5" t="s">
        <v>75</v>
      </c>
      <c r="E536" s="5" t="s">
        <v>9</v>
      </c>
      <c r="F536" s="6"/>
      <c r="G536" s="6"/>
      <c r="H536" s="6"/>
      <c r="I536" s="6"/>
      <c r="J536" s="6"/>
      <c r="K536" s="6"/>
    </row>
    <row r="537" spans="1:11" x14ac:dyDescent="0.25">
      <c r="A537" t="str">
        <f t="shared" si="17"/>
        <v>1999MMaori</v>
      </c>
      <c r="B537" s="5">
        <v>1999</v>
      </c>
      <c r="C537" s="5"/>
      <c r="D537" s="5" t="s">
        <v>75</v>
      </c>
      <c r="E537" s="5" t="s">
        <v>9</v>
      </c>
      <c r="F537" s="6"/>
      <c r="G537" s="6"/>
      <c r="H537" s="6"/>
      <c r="I537" s="6"/>
      <c r="J537" s="6"/>
      <c r="K537" s="6"/>
    </row>
    <row r="538" spans="1:11" x14ac:dyDescent="0.25">
      <c r="A538" t="str">
        <f t="shared" si="17"/>
        <v>2000MMaori</v>
      </c>
      <c r="B538" s="5">
        <v>2000</v>
      </c>
      <c r="C538" s="5"/>
      <c r="D538" s="5" t="s">
        <v>75</v>
      </c>
      <c r="E538" s="5" t="s">
        <v>9</v>
      </c>
      <c r="F538" s="6"/>
      <c r="G538" s="6"/>
      <c r="H538" s="6"/>
      <c r="I538" s="6"/>
      <c r="J538" s="6"/>
      <c r="K538" s="6"/>
    </row>
    <row r="539" spans="1:11" x14ac:dyDescent="0.25">
      <c r="A539" t="str">
        <f t="shared" si="17"/>
        <v>2001MMaori</v>
      </c>
      <c r="B539" s="5">
        <v>2001</v>
      </c>
      <c r="C539" s="5"/>
      <c r="D539" s="5" t="s">
        <v>75</v>
      </c>
      <c r="E539" s="5" t="s">
        <v>9</v>
      </c>
      <c r="F539" s="6"/>
      <c r="G539" s="6"/>
      <c r="H539" s="6"/>
      <c r="I539" s="6"/>
      <c r="J539" s="6"/>
      <c r="K539" s="6"/>
    </row>
    <row r="540" spans="1:11" x14ac:dyDescent="0.25">
      <c r="A540" t="str">
        <f t="shared" si="17"/>
        <v>2002MMaori</v>
      </c>
      <c r="B540" s="5">
        <v>2002</v>
      </c>
      <c r="C540" s="5"/>
      <c r="D540" s="5" t="s">
        <v>75</v>
      </c>
      <c r="E540" s="5" t="s">
        <v>9</v>
      </c>
      <c r="F540" s="6"/>
      <c r="G540" s="6"/>
      <c r="H540" s="6"/>
      <c r="I540" s="6"/>
      <c r="J540" s="6"/>
      <c r="K540" s="6"/>
    </row>
    <row r="541" spans="1:11" x14ac:dyDescent="0.25">
      <c r="A541" t="str">
        <f t="shared" si="17"/>
        <v>2003MMaori</v>
      </c>
      <c r="B541" s="5">
        <v>2003</v>
      </c>
      <c r="C541" s="5"/>
      <c r="D541" s="5" t="s">
        <v>75</v>
      </c>
      <c r="E541" s="5" t="s">
        <v>9</v>
      </c>
      <c r="F541" s="6"/>
      <c r="G541" s="6"/>
      <c r="H541" s="6"/>
      <c r="I541" s="6"/>
      <c r="J541" s="6"/>
      <c r="K541" s="6"/>
    </row>
    <row r="542" spans="1:11" x14ac:dyDescent="0.25">
      <c r="A542" t="str">
        <f t="shared" si="17"/>
        <v>2004MMaori</v>
      </c>
      <c r="B542" s="5">
        <v>2004</v>
      </c>
      <c r="C542" s="5"/>
      <c r="D542" s="5" t="s">
        <v>75</v>
      </c>
      <c r="E542" s="5" t="s">
        <v>9</v>
      </c>
      <c r="F542" s="6"/>
      <c r="G542" s="6"/>
      <c r="H542" s="6"/>
      <c r="I542" s="6"/>
      <c r="J542" s="6"/>
      <c r="K542" s="6"/>
    </row>
    <row r="543" spans="1:11" x14ac:dyDescent="0.25">
      <c r="A543" t="str">
        <f t="shared" si="17"/>
        <v>2005MMaori</v>
      </c>
      <c r="B543" s="5">
        <v>2005</v>
      </c>
      <c r="C543" s="5"/>
      <c r="D543" s="5" t="s">
        <v>75</v>
      </c>
      <c r="E543" s="5" t="s">
        <v>9</v>
      </c>
      <c r="F543" s="6"/>
      <c r="G543" s="6"/>
      <c r="H543" s="6"/>
      <c r="I543" s="6"/>
      <c r="J543" s="6"/>
      <c r="K543" s="6"/>
    </row>
    <row r="544" spans="1:11" x14ac:dyDescent="0.25">
      <c r="A544" t="str">
        <f t="shared" si="17"/>
        <v>2006MMaori</v>
      </c>
      <c r="B544" s="5">
        <v>2006</v>
      </c>
      <c r="C544" s="5"/>
      <c r="D544" s="5" t="s">
        <v>75</v>
      </c>
      <c r="E544" s="5" t="s">
        <v>9</v>
      </c>
      <c r="F544" s="6"/>
      <c r="G544" s="6"/>
      <c r="H544" s="6"/>
      <c r="I544" s="6"/>
      <c r="J544" s="6"/>
      <c r="K544" s="6"/>
    </row>
    <row r="545" spans="1:11" x14ac:dyDescent="0.25">
      <c r="A545" t="str">
        <f t="shared" si="17"/>
        <v>2007MMaori</v>
      </c>
      <c r="B545" s="5">
        <v>2007</v>
      </c>
      <c r="C545" s="5"/>
      <c r="D545" s="5" t="s">
        <v>75</v>
      </c>
      <c r="E545" s="5" t="s">
        <v>9</v>
      </c>
      <c r="F545" s="6"/>
      <c r="G545" s="6"/>
      <c r="H545" s="6"/>
      <c r="I545" s="6"/>
      <c r="J545" s="6"/>
      <c r="K545" s="6"/>
    </row>
    <row r="546" spans="1:11" x14ac:dyDescent="0.25">
      <c r="A546" t="str">
        <f t="shared" si="17"/>
        <v>2008MMaori</v>
      </c>
      <c r="B546" s="5">
        <v>2008</v>
      </c>
      <c r="C546" s="5"/>
      <c r="D546" s="5" t="s">
        <v>75</v>
      </c>
      <c r="E546" s="5" t="s">
        <v>9</v>
      </c>
      <c r="F546" s="6"/>
      <c r="G546" s="6"/>
      <c r="H546" s="6"/>
      <c r="I546" s="6"/>
      <c r="J546" s="6"/>
      <c r="K546" s="6"/>
    </row>
    <row r="547" spans="1:11" x14ac:dyDescent="0.25">
      <c r="A547" t="str">
        <f t="shared" si="17"/>
        <v>2009MMaori</v>
      </c>
      <c r="B547" s="5">
        <v>2009</v>
      </c>
      <c r="C547" s="5"/>
      <c r="D547" s="5" t="s">
        <v>75</v>
      </c>
      <c r="E547" s="5" t="s">
        <v>9</v>
      </c>
      <c r="F547" s="6"/>
      <c r="G547" s="6"/>
      <c r="H547" s="6"/>
      <c r="I547" s="6"/>
      <c r="J547" s="6"/>
      <c r="K547" s="6"/>
    </row>
    <row r="548" spans="1:11" x14ac:dyDescent="0.25">
      <c r="A548" t="str">
        <f t="shared" si="17"/>
        <v>2010MMaori</v>
      </c>
      <c r="B548" s="5">
        <v>2010</v>
      </c>
      <c r="C548" s="5"/>
      <c r="D548" s="5" t="s">
        <v>75</v>
      </c>
      <c r="E548" s="5" t="s">
        <v>9</v>
      </c>
      <c r="F548" s="6"/>
      <c r="G548" s="6"/>
      <c r="H548" s="6"/>
      <c r="I548" s="6"/>
      <c r="J548" s="6"/>
      <c r="K548" s="6"/>
    </row>
    <row r="549" spans="1:11" x14ac:dyDescent="0.25">
      <c r="A549" t="str">
        <f t="shared" si="17"/>
        <v>2011MMaori</v>
      </c>
      <c r="B549" s="5">
        <v>2011</v>
      </c>
      <c r="C549" s="5"/>
      <c r="D549" s="5" t="s">
        <v>75</v>
      </c>
      <c r="E549" s="5" t="s">
        <v>9</v>
      </c>
      <c r="F549" s="6"/>
      <c r="G549" s="6"/>
      <c r="H549" s="6"/>
      <c r="I549" s="6"/>
      <c r="J549" s="6"/>
      <c r="K549" s="6"/>
    </row>
    <row r="550" spans="1:11" x14ac:dyDescent="0.25">
      <c r="A550" t="str">
        <f t="shared" si="17"/>
        <v>2012MMaori</v>
      </c>
      <c r="B550" s="5">
        <v>2012</v>
      </c>
      <c r="C550" s="5"/>
      <c r="D550" s="5" t="s">
        <v>75</v>
      </c>
      <c r="E550" s="5" t="s">
        <v>9</v>
      </c>
      <c r="F550" s="6"/>
      <c r="G550" s="6"/>
      <c r="H550" s="6"/>
      <c r="I550" s="6"/>
      <c r="J550" s="6"/>
      <c r="K550" s="6"/>
    </row>
    <row r="551" spans="1:11" x14ac:dyDescent="0.25">
      <c r="A551" t="str">
        <f t="shared" si="17"/>
        <v>2013MMaori</v>
      </c>
      <c r="B551" s="5">
        <v>2013</v>
      </c>
      <c r="C551" s="5"/>
      <c r="D551" s="5" t="s">
        <v>75</v>
      </c>
      <c r="E551" s="5" t="s">
        <v>9</v>
      </c>
      <c r="F551" s="6"/>
      <c r="G551" s="6"/>
      <c r="H551" s="6"/>
      <c r="I551" s="6"/>
      <c r="J551" s="6"/>
      <c r="K551" s="6"/>
    </row>
    <row r="552" spans="1:11" x14ac:dyDescent="0.25">
      <c r="A552" t="str">
        <f t="shared" si="17"/>
        <v>2014MMaori</v>
      </c>
      <c r="B552" s="5">
        <v>2014</v>
      </c>
      <c r="C552" s="5"/>
      <c r="D552" s="5" t="s">
        <v>75</v>
      </c>
      <c r="E552" s="5" t="s">
        <v>9</v>
      </c>
      <c r="F552" s="6"/>
      <c r="G552" s="6"/>
      <c r="H552" s="6"/>
      <c r="I552" s="6"/>
      <c r="J552" s="6"/>
      <c r="K552" s="6"/>
    </row>
    <row r="553" spans="1:11" x14ac:dyDescent="0.25">
      <c r="A553" t="str">
        <f t="shared" si="17"/>
        <v>1996MnonMaori</v>
      </c>
      <c r="B553" s="5">
        <v>1996</v>
      </c>
      <c r="C553" s="5"/>
      <c r="D553" s="5" t="s">
        <v>75</v>
      </c>
      <c r="E553" s="5" t="s">
        <v>74</v>
      </c>
      <c r="F553" s="6"/>
      <c r="G553" s="6"/>
      <c r="H553" s="6"/>
      <c r="I553" s="6"/>
      <c r="J553" s="6"/>
      <c r="K553" s="6"/>
    </row>
    <row r="554" spans="1:11" x14ac:dyDescent="0.25">
      <c r="A554" t="str">
        <f t="shared" si="17"/>
        <v>1997MnonMaori</v>
      </c>
      <c r="B554" s="5">
        <v>1997</v>
      </c>
      <c r="C554" s="5"/>
      <c r="D554" s="5" t="s">
        <v>75</v>
      </c>
      <c r="E554" s="5" t="s">
        <v>74</v>
      </c>
      <c r="F554" s="6"/>
      <c r="G554" s="6"/>
      <c r="H554" s="6"/>
      <c r="I554" s="6"/>
      <c r="J554" s="6"/>
      <c r="K554" s="6"/>
    </row>
    <row r="555" spans="1:11" x14ac:dyDescent="0.25">
      <c r="A555" t="str">
        <f t="shared" si="17"/>
        <v>1998MnonMaori</v>
      </c>
      <c r="B555" s="5">
        <v>1998</v>
      </c>
      <c r="C555" s="5"/>
      <c r="D555" s="5" t="s">
        <v>75</v>
      </c>
      <c r="E555" s="5" t="s">
        <v>74</v>
      </c>
      <c r="F555" s="6"/>
      <c r="G555" s="6"/>
      <c r="H555" s="6"/>
      <c r="I555" s="6"/>
      <c r="J555" s="6"/>
      <c r="K555" s="6"/>
    </row>
    <row r="556" spans="1:11" x14ac:dyDescent="0.25">
      <c r="A556" t="str">
        <f t="shared" si="17"/>
        <v>1999MnonMaori</v>
      </c>
      <c r="B556" s="5">
        <v>1999</v>
      </c>
      <c r="C556" s="5"/>
      <c r="D556" s="5" t="s">
        <v>75</v>
      </c>
      <c r="E556" s="5" t="s">
        <v>74</v>
      </c>
      <c r="F556" s="6"/>
      <c r="G556" s="6"/>
      <c r="H556" s="6"/>
      <c r="I556" s="6"/>
      <c r="J556" s="6"/>
      <c r="K556" s="6"/>
    </row>
    <row r="557" spans="1:11" x14ac:dyDescent="0.25">
      <c r="A557" t="str">
        <f t="shared" si="17"/>
        <v>2000MnonMaori</v>
      </c>
      <c r="B557" s="5">
        <v>2000</v>
      </c>
      <c r="C557" s="5"/>
      <c r="D557" s="5" t="s">
        <v>75</v>
      </c>
      <c r="E557" s="5" t="s">
        <v>74</v>
      </c>
      <c r="F557" s="6"/>
      <c r="G557" s="6"/>
      <c r="H557" s="6"/>
      <c r="I557" s="6"/>
      <c r="J557" s="6"/>
      <c r="K557" s="6"/>
    </row>
    <row r="558" spans="1:11" x14ac:dyDescent="0.25">
      <c r="A558" t="str">
        <f t="shared" si="17"/>
        <v>2001MnonMaori</v>
      </c>
      <c r="B558" s="5">
        <v>2001</v>
      </c>
      <c r="C558" s="5"/>
      <c r="D558" s="5" t="s">
        <v>75</v>
      </c>
      <c r="E558" s="5" t="s">
        <v>74</v>
      </c>
      <c r="F558" s="6"/>
      <c r="G558" s="6"/>
      <c r="H558" s="6"/>
      <c r="I558" s="6"/>
      <c r="J558" s="6"/>
      <c r="K558" s="6"/>
    </row>
    <row r="559" spans="1:11" x14ac:dyDescent="0.25">
      <c r="A559" t="str">
        <f t="shared" si="17"/>
        <v>2002MnonMaori</v>
      </c>
      <c r="B559" s="5">
        <v>2002</v>
      </c>
      <c r="C559" s="5"/>
      <c r="D559" s="5" t="s">
        <v>75</v>
      </c>
      <c r="E559" s="5" t="s">
        <v>74</v>
      </c>
      <c r="F559" s="6"/>
      <c r="G559" s="6"/>
      <c r="H559" s="6"/>
      <c r="I559" s="6"/>
      <c r="J559" s="6"/>
      <c r="K559" s="6"/>
    </row>
    <row r="560" spans="1:11" x14ac:dyDescent="0.25">
      <c r="A560" t="str">
        <f t="shared" ref="A560:A704" si="18">B560&amp;C560&amp;D560&amp;E560</f>
        <v>2003MnonMaori</v>
      </c>
      <c r="B560" s="5">
        <v>2003</v>
      </c>
      <c r="C560" s="5"/>
      <c r="D560" s="5" t="s">
        <v>75</v>
      </c>
      <c r="E560" s="5" t="s">
        <v>74</v>
      </c>
      <c r="F560" s="6"/>
      <c r="G560" s="6"/>
      <c r="H560" s="6"/>
      <c r="I560" s="6"/>
      <c r="J560" s="6"/>
      <c r="K560" s="6"/>
    </row>
    <row r="561" spans="1:11" x14ac:dyDescent="0.25">
      <c r="A561" t="str">
        <f t="shared" si="18"/>
        <v>2004MnonMaori</v>
      </c>
      <c r="B561" s="5">
        <v>2004</v>
      </c>
      <c r="C561" s="5"/>
      <c r="D561" s="5" t="s">
        <v>75</v>
      </c>
      <c r="E561" s="5" t="s">
        <v>74</v>
      </c>
      <c r="F561" s="6"/>
      <c r="G561" s="6"/>
      <c r="H561" s="6"/>
      <c r="I561" s="6"/>
      <c r="J561" s="6"/>
      <c r="K561" s="6"/>
    </row>
    <row r="562" spans="1:11" x14ac:dyDescent="0.25">
      <c r="A562" t="str">
        <f t="shared" si="18"/>
        <v>2005MnonMaori</v>
      </c>
      <c r="B562" s="5">
        <v>2005</v>
      </c>
      <c r="C562" s="5"/>
      <c r="D562" s="5" t="s">
        <v>75</v>
      </c>
      <c r="E562" s="5" t="s">
        <v>74</v>
      </c>
      <c r="F562" s="6"/>
      <c r="G562" s="6"/>
      <c r="H562" s="6"/>
      <c r="I562" s="6"/>
      <c r="J562" s="6"/>
      <c r="K562" s="6"/>
    </row>
    <row r="563" spans="1:11" x14ac:dyDescent="0.25">
      <c r="A563" t="str">
        <f t="shared" si="18"/>
        <v>2006MnonMaori</v>
      </c>
      <c r="B563" s="5">
        <v>2006</v>
      </c>
      <c r="C563" s="5"/>
      <c r="D563" s="5" t="s">
        <v>75</v>
      </c>
      <c r="E563" s="5" t="s">
        <v>74</v>
      </c>
      <c r="F563" s="6"/>
      <c r="G563" s="6"/>
      <c r="H563" s="6"/>
      <c r="I563" s="6"/>
      <c r="J563" s="6"/>
      <c r="K563" s="6"/>
    </row>
    <row r="564" spans="1:11" x14ac:dyDescent="0.25">
      <c r="A564" t="str">
        <f t="shared" si="18"/>
        <v>2007MnonMaori</v>
      </c>
      <c r="B564" s="5">
        <v>2007</v>
      </c>
      <c r="C564" s="5"/>
      <c r="D564" s="5" t="s">
        <v>75</v>
      </c>
      <c r="E564" s="5" t="s">
        <v>74</v>
      </c>
      <c r="F564" s="6"/>
      <c r="G564" s="6"/>
      <c r="H564" s="6"/>
      <c r="I564" s="6"/>
      <c r="J564" s="6"/>
      <c r="K564" s="6"/>
    </row>
    <row r="565" spans="1:11" x14ac:dyDescent="0.25">
      <c r="A565" t="str">
        <f t="shared" si="18"/>
        <v>2008MnonMaori</v>
      </c>
      <c r="B565" s="5">
        <v>2008</v>
      </c>
      <c r="C565" s="5"/>
      <c r="D565" s="5" t="s">
        <v>75</v>
      </c>
      <c r="E565" s="5" t="s">
        <v>74</v>
      </c>
      <c r="F565" s="6"/>
      <c r="G565" s="6"/>
      <c r="H565" s="6"/>
      <c r="I565" s="6"/>
      <c r="J565" s="6"/>
      <c r="K565" s="6"/>
    </row>
    <row r="566" spans="1:11" x14ac:dyDescent="0.25">
      <c r="A566" t="str">
        <f t="shared" si="18"/>
        <v>2009MnonMaori</v>
      </c>
      <c r="B566" s="5">
        <v>2009</v>
      </c>
      <c r="C566" s="5"/>
      <c r="D566" s="5" t="s">
        <v>75</v>
      </c>
      <c r="E566" s="5" t="s">
        <v>74</v>
      </c>
      <c r="F566" s="6"/>
      <c r="G566" s="6"/>
      <c r="H566" s="6"/>
      <c r="I566" s="6"/>
      <c r="J566" s="6"/>
      <c r="K566" s="6"/>
    </row>
    <row r="567" spans="1:11" x14ac:dyDescent="0.25">
      <c r="A567" t="str">
        <f t="shared" si="18"/>
        <v>2010MnonMaori</v>
      </c>
      <c r="B567" s="5">
        <v>2010</v>
      </c>
      <c r="C567" s="5"/>
      <c r="D567" s="5" t="s">
        <v>75</v>
      </c>
      <c r="E567" s="5" t="s">
        <v>74</v>
      </c>
      <c r="F567" s="6"/>
      <c r="G567" s="6"/>
      <c r="H567" s="6"/>
      <c r="I567" s="6"/>
      <c r="J567" s="6"/>
      <c r="K567" s="6"/>
    </row>
    <row r="568" spans="1:11" x14ac:dyDescent="0.25">
      <c r="A568" t="str">
        <f t="shared" si="18"/>
        <v>2011MnonMaori</v>
      </c>
      <c r="B568" s="5">
        <v>2011</v>
      </c>
      <c r="C568" s="5"/>
      <c r="D568" s="5" t="s">
        <v>75</v>
      </c>
      <c r="E568" s="5" t="s">
        <v>74</v>
      </c>
      <c r="F568" s="6"/>
      <c r="G568" s="6"/>
      <c r="H568" s="6"/>
      <c r="I568" s="6"/>
      <c r="J568" s="6"/>
      <c r="K568" s="6"/>
    </row>
    <row r="569" spans="1:11" x14ac:dyDescent="0.25">
      <c r="A569" t="str">
        <f t="shared" si="18"/>
        <v>2012MnonMaori</v>
      </c>
      <c r="B569" s="5">
        <v>2012</v>
      </c>
      <c r="C569" s="5"/>
      <c r="D569" s="5" t="s">
        <v>75</v>
      </c>
      <c r="E569" s="5" t="s">
        <v>74</v>
      </c>
      <c r="F569" s="6"/>
      <c r="G569" s="6"/>
      <c r="H569" s="6"/>
      <c r="I569" s="6"/>
      <c r="J569" s="6"/>
      <c r="K569" s="6"/>
    </row>
    <row r="570" spans="1:11" x14ac:dyDescent="0.25">
      <c r="A570" t="str">
        <f t="shared" si="18"/>
        <v>2013MnonMaori</v>
      </c>
      <c r="B570" s="5">
        <v>2013</v>
      </c>
      <c r="C570" s="5"/>
      <c r="D570" s="5" t="s">
        <v>75</v>
      </c>
      <c r="E570" s="5" t="s">
        <v>74</v>
      </c>
      <c r="F570" s="6"/>
      <c r="G570" s="6"/>
      <c r="H570" s="6"/>
      <c r="I570" s="6"/>
      <c r="J570" s="6"/>
      <c r="K570" s="6"/>
    </row>
    <row r="571" spans="1:11" x14ac:dyDescent="0.25">
      <c r="A571" t="str">
        <f t="shared" si="18"/>
        <v>2014MnonMaori</v>
      </c>
      <c r="B571" s="5">
        <v>2014</v>
      </c>
      <c r="C571" s="5"/>
      <c r="D571" s="5" t="s">
        <v>75</v>
      </c>
      <c r="E571" s="5" t="s">
        <v>74</v>
      </c>
      <c r="F571" s="6"/>
      <c r="G571" s="6"/>
      <c r="H571" s="6"/>
      <c r="I571" s="6"/>
      <c r="J571" s="6"/>
      <c r="K571" s="6"/>
    </row>
    <row r="572" spans="1:11" x14ac:dyDescent="0.25">
      <c r="A572" t="str">
        <f t="shared" ref="A572:A685" si="19">B572&amp;C572&amp;D572&amp;E572</f>
        <v>1996TMaori</v>
      </c>
      <c r="B572" s="5">
        <v>1996</v>
      </c>
      <c r="C572" s="5"/>
      <c r="D572" s="5" t="s">
        <v>76</v>
      </c>
      <c r="E572" s="5" t="s">
        <v>9</v>
      </c>
      <c r="F572" s="6"/>
      <c r="G572" s="6"/>
      <c r="H572" s="6"/>
      <c r="I572" s="6"/>
      <c r="J572" s="6"/>
      <c r="K572" s="6"/>
    </row>
    <row r="573" spans="1:11" x14ac:dyDescent="0.25">
      <c r="A573" t="str">
        <f t="shared" si="19"/>
        <v>1997TMaori</v>
      </c>
      <c r="B573" s="5">
        <v>1997</v>
      </c>
      <c r="C573" s="5"/>
      <c r="D573" s="5" t="s">
        <v>76</v>
      </c>
      <c r="E573" s="5" t="s">
        <v>9</v>
      </c>
      <c r="F573" s="6"/>
      <c r="G573" s="6"/>
      <c r="H573" s="6"/>
      <c r="I573" s="6"/>
      <c r="J573" s="6"/>
      <c r="K573" s="6"/>
    </row>
    <row r="574" spans="1:11" x14ac:dyDescent="0.25">
      <c r="A574" t="str">
        <f t="shared" si="19"/>
        <v>1998TMaori</v>
      </c>
      <c r="B574" s="5">
        <v>1998</v>
      </c>
      <c r="C574" s="5"/>
      <c r="D574" s="5" t="s">
        <v>76</v>
      </c>
      <c r="E574" s="5" t="s">
        <v>9</v>
      </c>
      <c r="F574" s="6"/>
      <c r="G574" s="6"/>
      <c r="H574" s="6"/>
      <c r="I574" s="6"/>
      <c r="J574" s="6"/>
      <c r="K574" s="6"/>
    </row>
    <row r="575" spans="1:11" x14ac:dyDescent="0.25">
      <c r="A575" t="str">
        <f t="shared" si="19"/>
        <v>1999TMaori</v>
      </c>
      <c r="B575" s="5">
        <v>1999</v>
      </c>
      <c r="C575" s="5"/>
      <c r="D575" s="5" t="s">
        <v>76</v>
      </c>
      <c r="E575" s="5" t="s">
        <v>9</v>
      </c>
      <c r="F575" s="6"/>
      <c r="G575" s="6"/>
      <c r="H575" s="6"/>
      <c r="I575" s="6"/>
      <c r="J575" s="6"/>
      <c r="K575" s="6"/>
    </row>
    <row r="576" spans="1:11" x14ac:dyDescent="0.25">
      <c r="A576" t="str">
        <f t="shared" si="19"/>
        <v>2000TMaori</v>
      </c>
      <c r="B576" s="5">
        <v>2000</v>
      </c>
      <c r="C576" s="5"/>
      <c r="D576" s="5" t="s">
        <v>76</v>
      </c>
      <c r="E576" s="5" t="s">
        <v>9</v>
      </c>
      <c r="F576" s="6"/>
      <c r="G576" s="6"/>
      <c r="H576" s="6"/>
      <c r="I576" s="6"/>
      <c r="J576" s="6"/>
      <c r="K576" s="6"/>
    </row>
    <row r="577" spans="1:11" x14ac:dyDescent="0.25">
      <c r="A577" t="str">
        <f t="shared" si="19"/>
        <v>2001TMaori</v>
      </c>
      <c r="B577" s="5">
        <v>2001</v>
      </c>
      <c r="C577" s="5"/>
      <c r="D577" s="5" t="s">
        <v>76</v>
      </c>
      <c r="E577" s="5" t="s">
        <v>9</v>
      </c>
      <c r="F577" s="6"/>
      <c r="G577" s="6"/>
      <c r="H577" s="6"/>
      <c r="I577" s="6"/>
      <c r="J577" s="6"/>
      <c r="K577" s="6"/>
    </row>
    <row r="578" spans="1:11" x14ac:dyDescent="0.25">
      <c r="A578" t="str">
        <f t="shared" si="19"/>
        <v>2002TMaori</v>
      </c>
      <c r="B578" s="5">
        <v>2002</v>
      </c>
      <c r="C578" s="5"/>
      <c r="D578" s="5" t="s">
        <v>76</v>
      </c>
      <c r="E578" s="5" t="s">
        <v>9</v>
      </c>
      <c r="F578" s="6"/>
      <c r="G578" s="6"/>
      <c r="H578" s="6"/>
      <c r="I578" s="6"/>
      <c r="J578" s="6"/>
      <c r="K578" s="6"/>
    </row>
    <row r="579" spans="1:11" x14ac:dyDescent="0.25">
      <c r="A579" t="str">
        <f t="shared" si="19"/>
        <v>2003TMaori</v>
      </c>
      <c r="B579" s="5">
        <v>2003</v>
      </c>
      <c r="C579" s="5"/>
      <c r="D579" s="5" t="s">
        <v>76</v>
      </c>
      <c r="E579" s="5" t="s">
        <v>9</v>
      </c>
      <c r="F579" s="6"/>
      <c r="G579" s="6"/>
      <c r="H579" s="6"/>
      <c r="I579" s="6"/>
      <c r="J579" s="6"/>
      <c r="K579" s="6"/>
    </row>
    <row r="580" spans="1:11" x14ac:dyDescent="0.25">
      <c r="A580" t="str">
        <f t="shared" si="19"/>
        <v>2004TMaori</v>
      </c>
      <c r="B580" s="5">
        <v>2004</v>
      </c>
      <c r="C580" s="5"/>
      <c r="D580" s="5" t="s">
        <v>76</v>
      </c>
      <c r="E580" s="5" t="s">
        <v>9</v>
      </c>
      <c r="F580" s="6"/>
      <c r="G580" s="6"/>
      <c r="H580" s="6"/>
      <c r="I580" s="6"/>
      <c r="J580" s="6"/>
      <c r="K580" s="6"/>
    </row>
    <row r="581" spans="1:11" x14ac:dyDescent="0.25">
      <c r="A581" t="str">
        <f t="shared" si="19"/>
        <v>2005TMaori</v>
      </c>
      <c r="B581" s="5">
        <v>2005</v>
      </c>
      <c r="C581" s="5"/>
      <c r="D581" s="5" t="s">
        <v>76</v>
      </c>
      <c r="E581" s="5" t="s">
        <v>9</v>
      </c>
      <c r="F581" s="6"/>
      <c r="G581" s="6"/>
      <c r="H581" s="6"/>
      <c r="I581" s="6"/>
      <c r="J581" s="6"/>
      <c r="K581" s="6"/>
    </row>
    <row r="582" spans="1:11" x14ac:dyDescent="0.25">
      <c r="A582" t="str">
        <f t="shared" si="19"/>
        <v>2006TMaori</v>
      </c>
      <c r="B582" s="5">
        <v>2006</v>
      </c>
      <c r="C582" s="5"/>
      <c r="D582" s="5" t="s">
        <v>76</v>
      </c>
      <c r="E582" s="5" t="s">
        <v>9</v>
      </c>
      <c r="F582" s="6"/>
      <c r="G582" s="6"/>
      <c r="H582" s="6"/>
      <c r="I582" s="6"/>
      <c r="J582" s="6"/>
      <c r="K582" s="6"/>
    </row>
    <row r="583" spans="1:11" x14ac:dyDescent="0.25">
      <c r="A583" t="str">
        <f t="shared" si="19"/>
        <v>2007TMaori</v>
      </c>
      <c r="B583" s="5">
        <v>2007</v>
      </c>
      <c r="C583" s="5"/>
      <c r="D583" s="5" t="s">
        <v>76</v>
      </c>
      <c r="E583" s="5" t="s">
        <v>9</v>
      </c>
      <c r="F583" s="6"/>
      <c r="G583" s="6"/>
      <c r="H583" s="6"/>
      <c r="I583" s="6"/>
      <c r="J583" s="6"/>
      <c r="K583" s="6"/>
    </row>
    <row r="584" spans="1:11" x14ac:dyDescent="0.25">
      <c r="A584" t="str">
        <f t="shared" si="19"/>
        <v>2008TMaori</v>
      </c>
      <c r="B584" s="5">
        <v>2008</v>
      </c>
      <c r="C584" s="5"/>
      <c r="D584" s="5" t="s">
        <v>76</v>
      </c>
      <c r="E584" s="5" t="s">
        <v>9</v>
      </c>
      <c r="F584" s="6"/>
      <c r="G584" s="6"/>
      <c r="H584" s="6"/>
      <c r="I584" s="6"/>
      <c r="J584" s="6"/>
      <c r="K584" s="6"/>
    </row>
    <row r="585" spans="1:11" x14ac:dyDescent="0.25">
      <c r="A585" t="str">
        <f t="shared" si="19"/>
        <v>2009TMaori</v>
      </c>
      <c r="B585" s="5">
        <v>2009</v>
      </c>
      <c r="C585" s="5"/>
      <c r="D585" s="5" t="s">
        <v>76</v>
      </c>
      <c r="E585" s="5" t="s">
        <v>9</v>
      </c>
      <c r="F585" s="6"/>
      <c r="G585" s="6"/>
      <c r="H585" s="6"/>
      <c r="I585" s="6"/>
      <c r="J585" s="6"/>
      <c r="K585" s="6"/>
    </row>
    <row r="586" spans="1:11" x14ac:dyDescent="0.25">
      <c r="A586" t="str">
        <f t="shared" si="19"/>
        <v>2010TMaori</v>
      </c>
      <c r="B586" s="5">
        <v>2010</v>
      </c>
      <c r="C586" s="5"/>
      <c r="D586" s="5" t="s">
        <v>76</v>
      </c>
      <c r="E586" s="5" t="s">
        <v>9</v>
      </c>
      <c r="F586" s="6"/>
      <c r="G586" s="6"/>
      <c r="H586" s="6"/>
      <c r="I586" s="6"/>
      <c r="J586" s="6"/>
      <c r="K586" s="6"/>
    </row>
    <row r="587" spans="1:11" x14ac:dyDescent="0.25">
      <c r="A587" t="str">
        <f t="shared" si="19"/>
        <v>2011TMaori</v>
      </c>
      <c r="B587" s="5">
        <v>2011</v>
      </c>
      <c r="C587" s="5"/>
      <c r="D587" s="5" t="s">
        <v>76</v>
      </c>
      <c r="E587" s="5" t="s">
        <v>9</v>
      </c>
      <c r="F587" s="6"/>
      <c r="G587" s="6"/>
      <c r="H587" s="6"/>
      <c r="I587" s="6"/>
      <c r="J587" s="6"/>
      <c r="K587" s="6"/>
    </row>
    <row r="588" spans="1:11" x14ac:dyDescent="0.25">
      <c r="A588" t="str">
        <f t="shared" si="19"/>
        <v>2012TMaori</v>
      </c>
      <c r="B588" s="5">
        <v>2012</v>
      </c>
      <c r="C588" s="5"/>
      <c r="D588" s="5" t="s">
        <v>76</v>
      </c>
      <c r="E588" s="5" t="s">
        <v>9</v>
      </c>
      <c r="F588" s="6"/>
      <c r="G588" s="6"/>
      <c r="H588" s="6"/>
      <c r="I588" s="6"/>
      <c r="J588" s="6"/>
      <c r="K588" s="6"/>
    </row>
    <row r="589" spans="1:11" x14ac:dyDescent="0.25">
      <c r="A589" t="str">
        <f t="shared" si="19"/>
        <v>2013TMaori</v>
      </c>
      <c r="B589" s="5">
        <v>2013</v>
      </c>
      <c r="C589" s="5"/>
      <c r="D589" s="5" t="s">
        <v>76</v>
      </c>
      <c r="E589" s="5" t="s">
        <v>9</v>
      </c>
      <c r="F589" s="6"/>
      <c r="G589" s="6"/>
      <c r="H589" s="6"/>
      <c r="I589" s="6"/>
      <c r="J589" s="6"/>
      <c r="K589" s="6"/>
    </row>
    <row r="590" spans="1:11" x14ac:dyDescent="0.25">
      <c r="A590" t="str">
        <f t="shared" si="19"/>
        <v>2014TMaori</v>
      </c>
      <c r="B590" s="5">
        <v>2014</v>
      </c>
      <c r="C590" s="5"/>
      <c r="D590" s="5" t="s">
        <v>76</v>
      </c>
      <c r="E590" s="5" t="s">
        <v>9</v>
      </c>
      <c r="F590" s="6"/>
      <c r="G590" s="6"/>
      <c r="H590" s="6"/>
      <c r="I590" s="6"/>
      <c r="J590" s="6"/>
      <c r="K590" s="6"/>
    </row>
    <row r="591" spans="1:11" x14ac:dyDescent="0.25">
      <c r="A591" t="str">
        <f t="shared" si="19"/>
        <v>1996TnonMaori</v>
      </c>
      <c r="B591" s="5">
        <v>1996</v>
      </c>
      <c r="C591" s="5"/>
      <c r="D591" s="5" t="s">
        <v>76</v>
      </c>
      <c r="E591" s="5" t="s">
        <v>74</v>
      </c>
      <c r="F591" s="6"/>
      <c r="G591" s="6"/>
      <c r="H591" s="6"/>
      <c r="I591" s="6"/>
      <c r="J591" s="6"/>
      <c r="K591" s="6"/>
    </row>
    <row r="592" spans="1:11" x14ac:dyDescent="0.25">
      <c r="A592" t="str">
        <f t="shared" si="19"/>
        <v>1997TnonMaori</v>
      </c>
      <c r="B592" s="5">
        <v>1997</v>
      </c>
      <c r="C592" s="5"/>
      <c r="D592" s="5" t="s">
        <v>76</v>
      </c>
      <c r="E592" s="5" t="s">
        <v>74</v>
      </c>
      <c r="F592" s="6"/>
      <c r="G592" s="6"/>
      <c r="H592" s="6"/>
      <c r="I592" s="6"/>
      <c r="J592" s="6"/>
      <c r="K592" s="6"/>
    </row>
    <row r="593" spans="1:11" x14ac:dyDescent="0.25">
      <c r="A593" t="str">
        <f t="shared" si="19"/>
        <v>1998TnonMaori</v>
      </c>
      <c r="B593" s="5">
        <v>1998</v>
      </c>
      <c r="C593" s="5"/>
      <c r="D593" s="5" t="s">
        <v>76</v>
      </c>
      <c r="E593" s="5" t="s">
        <v>74</v>
      </c>
      <c r="F593" s="6"/>
      <c r="G593" s="6"/>
      <c r="H593" s="6"/>
      <c r="I593" s="6"/>
      <c r="J593" s="6"/>
      <c r="K593" s="6"/>
    </row>
    <row r="594" spans="1:11" x14ac:dyDescent="0.25">
      <c r="A594" t="str">
        <f t="shared" si="19"/>
        <v>1999TnonMaori</v>
      </c>
      <c r="B594" s="5">
        <v>1999</v>
      </c>
      <c r="C594" s="5"/>
      <c r="D594" s="5" t="s">
        <v>76</v>
      </c>
      <c r="E594" s="5" t="s">
        <v>74</v>
      </c>
      <c r="F594" s="6"/>
      <c r="G594" s="6"/>
      <c r="H594" s="6"/>
      <c r="I594" s="6"/>
      <c r="J594" s="6"/>
      <c r="K594" s="6"/>
    </row>
    <row r="595" spans="1:11" x14ac:dyDescent="0.25">
      <c r="A595" t="str">
        <f t="shared" si="19"/>
        <v>2000TnonMaori</v>
      </c>
      <c r="B595" s="5">
        <v>2000</v>
      </c>
      <c r="C595" s="5"/>
      <c r="D595" s="5" t="s">
        <v>76</v>
      </c>
      <c r="E595" s="5" t="s">
        <v>74</v>
      </c>
      <c r="F595" s="6"/>
      <c r="G595" s="6"/>
      <c r="H595" s="6"/>
      <c r="I595" s="6"/>
      <c r="J595" s="6"/>
      <c r="K595" s="6"/>
    </row>
    <row r="596" spans="1:11" x14ac:dyDescent="0.25">
      <c r="A596" t="str">
        <f t="shared" si="19"/>
        <v>2001TnonMaori</v>
      </c>
      <c r="B596" s="5">
        <v>2001</v>
      </c>
      <c r="C596" s="5"/>
      <c r="D596" s="5" t="s">
        <v>76</v>
      </c>
      <c r="E596" s="5" t="s">
        <v>74</v>
      </c>
      <c r="F596" s="6"/>
      <c r="G596" s="6"/>
      <c r="H596" s="6"/>
      <c r="I596" s="6"/>
      <c r="J596" s="6"/>
      <c r="K596" s="6"/>
    </row>
    <row r="597" spans="1:11" x14ac:dyDescent="0.25">
      <c r="A597" t="str">
        <f t="shared" si="19"/>
        <v>2002TnonMaori</v>
      </c>
      <c r="B597" s="5">
        <v>2002</v>
      </c>
      <c r="C597" s="5"/>
      <c r="D597" s="5" t="s">
        <v>76</v>
      </c>
      <c r="E597" s="5" t="s">
        <v>74</v>
      </c>
      <c r="F597" s="6"/>
      <c r="G597" s="6"/>
      <c r="H597" s="6"/>
      <c r="I597" s="6"/>
      <c r="J597" s="6"/>
      <c r="K597" s="6"/>
    </row>
    <row r="598" spans="1:11" x14ac:dyDescent="0.25">
      <c r="A598" t="str">
        <f t="shared" si="19"/>
        <v>2003TnonMaori</v>
      </c>
      <c r="B598" s="5">
        <v>2003</v>
      </c>
      <c r="C598" s="5"/>
      <c r="D598" s="5" t="s">
        <v>76</v>
      </c>
      <c r="E598" s="5" t="s">
        <v>74</v>
      </c>
      <c r="F598" s="6"/>
      <c r="G598" s="6"/>
      <c r="H598" s="6"/>
      <c r="I598" s="6"/>
      <c r="J598" s="6"/>
      <c r="K598" s="6"/>
    </row>
    <row r="599" spans="1:11" x14ac:dyDescent="0.25">
      <c r="A599" t="str">
        <f t="shared" si="19"/>
        <v>2004TnonMaori</v>
      </c>
      <c r="B599" s="5">
        <v>2004</v>
      </c>
      <c r="C599" s="5"/>
      <c r="D599" s="5" t="s">
        <v>76</v>
      </c>
      <c r="E599" s="5" t="s">
        <v>74</v>
      </c>
      <c r="F599" s="6"/>
      <c r="G599" s="6"/>
      <c r="H599" s="6"/>
      <c r="I599" s="6"/>
      <c r="J599" s="6"/>
      <c r="K599" s="6"/>
    </row>
    <row r="600" spans="1:11" x14ac:dyDescent="0.25">
      <c r="A600" t="str">
        <f t="shared" si="19"/>
        <v>2005TnonMaori</v>
      </c>
      <c r="B600" s="5">
        <v>2005</v>
      </c>
      <c r="C600" s="5"/>
      <c r="D600" s="5" t="s">
        <v>76</v>
      </c>
      <c r="E600" s="5" t="s">
        <v>74</v>
      </c>
      <c r="F600" s="6"/>
      <c r="G600" s="6"/>
      <c r="H600" s="6"/>
      <c r="I600" s="6"/>
      <c r="J600" s="6"/>
      <c r="K600" s="6"/>
    </row>
    <row r="601" spans="1:11" x14ac:dyDescent="0.25">
      <c r="A601" t="str">
        <f t="shared" si="19"/>
        <v>2006TnonMaori</v>
      </c>
      <c r="B601" s="5">
        <v>2006</v>
      </c>
      <c r="C601" s="5"/>
      <c r="D601" s="5" t="s">
        <v>76</v>
      </c>
      <c r="E601" s="5" t="s">
        <v>74</v>
      </c>
      <c r="F601" s="6"/>
      <c r="G601" s="6"/>
      <c r="H601" s="6"/>
      <c r="I601" s="6"/>
      <c r="J601" s="6"/>
      <c r="K601" s="6"/>
    </row>
    <row r="602" spans="1:11" x14ac:dyDescent="0.25">
      <c r="A602" t="str">
        <f t="shared" si="19"/>
        <v>2007TnonMaori</v>
      </c>
      <c r="B602" s="5">
        <v>2007</v>
      </c>
      <c r="C602" s="5"/>
      <c r="D602" s="5" t="s">
        <v>76</v>
      </c>
      <c r="E602" s="5" t="s">
        <v>74</v>
      </c>
      <c r="F602" s="6"/>
      <c r="G602" s="6"/>
      <c r="H602" s="6"/>
      <c r="I602" s="6"/>
      <c r="J602" s="6"/>
      <c r="K602" s="6"/>
    </row>
    <row r="603" spans="1:11" x14ac:dyDescent="0.25">
      <c r="A603" t="str">
        <f t="shared" si="19"/>
        <v>2008TnonMaori</v>
      </c>
      <c r="B603" s="5">
        <v>2008</v>
      </c>
      <c r="C603" s="5"/>
      <c r="D603" s="5" t="s">
        <v>76</v>
      </c>
      <c r="E603" s="5" t="s">
        <v>74</v>
      </c>
      <c r="F603" s="6"/>
      <c r="G603" s="6"/>
      <c r="H603" s="6"/>
      <c r="I603" s="6"/>
      <c r="J603" s="6"/>
      <c r="K603" s="6"/>
    </row>
    <row r="604" spans="1:11" x14ac:dyDescent="0.25">
      <c r="A604" t="str">
        <f t="shared" si="19"/>
        <v>2009TnonMaori</v>
      </c>
      <c r="B604" s="5">
        <v>2009</v>
      </c>
      <c r="C604" s="5"/>
      <c r="D604" s="5" t="s">
        <v>76</v>
      </c>
      <c r="E604" s="5" t="s">
        <v>74</v>
      </c>
      <c r="F604" s="6"/>
      <c r="G604" s="6"/>
      <c r="H604" s="6"/>
      <c r="I604" s="6"/>
      <c r="J604" s="6"/>
      <c r="K604" s="6"/>
    </row>
    <row r="605" spans="1:11" x14ac:dyDescent="0.25">
      <c r="A605" t="str">
        <f t="shared" si="19"/>
        <v>2010TnonMaori</v>
      </c>
      <c r="B605" s="5">
        <v>2010</v>
      </c>
      <c r="C605" s="5"/>
      <c r="D605" s="5" t="s">
        <v>76</v>
      </c>
      <c r="E605" s="5" t="s">
        <v>74</v>
      </c>
      <c r="F605" s="6"/>
      <c r="G605" s="6"/>
      <c r="H605" s="6"/>
      <c r="I605" s="6"/>
      <c r="J605" s="6"/>
      <c r="K605" s="6"/>
    </row>
    <row r="606" spans="1:11" x14ac:dyDescent="0.25">
      <c r="A606" t="str">
        <f t="shared" si="19"/>
        <v>2011TnonMaori</v>
      </c>
      <c r="B606" s="5">
        <v>2011</v>
      </c>
      <c r="C606" s="5"/>
      <c r="D606" s="5" t="s">
        <v>76</v>
      </c>
      <c r="E606" s="5" t="s">
        <v>74</v>
      </c>
      <c r="F606" s="6"/>
      <c r="G606" s="6"/>
      <c r="H606" s="6"/>
      <c r="I606" s="6"/>
      <c r="J606" s="6"/>
      <c r="K606" s="6"/>
    </row>
    <row r="607" spans="1:11" x14ac:dyDescent="0.25">
      <c r="A607" t="str">
        <f t="shared" si="19"/>
        <v>2012TnonMaori</v>
      </c>
      <c r="B607" s="5">
        <v>2012</v>
      </c>
      <c r="C607" s="5"/>
      <c r="D607" s="5" t="s">
        <v>76</v>
      </c>
      <c r="E607" s="5" t="s">
        <v>74</v>
      </c>
      <c r="F607" s="6"/>
      <c r="G607" s="6"/>
      <c r="H607" s="6"/>
      <c r="I607" s="6"/>
      <c r="J607" s="6"/>
      <c r="K607" s="6"/>
    </row>
    <row r="608" spans="1:11" x14ac:dyDescent="0.25">
      <c r="A608" t="str">
        <f t="shared" si="19"/>
        <v>2013TnonMaori</v>
      </c>
      <c r="B608" s="5">
        <v>2013</v>
      </c>
      <c r="C608" s="5"/>
      <c r="D608" s="5" t="s">
        <v>76</v>
      </c>
      <c r="E608" s="5" t="s">
        <v>74</v>
      </c>
      <c r="F608" s="6"/>
      <c r="G608" s="6"/>
      <c r="H608" s="6"/>
      <c r="I608" s="6"/>
      <c r="J608" s="6"/>
      <c r="K608" s="6"/>
    </row>
    <row r="609" spans="1:11" x14ac:dyDescent="0.25">
      <c r="A609" t="str">
        <f t="shared" si="19"/>
        <v>2014TnonMaori</v>
      </c>
      <c r="B609" s="5">
        <v>2014</v>
      </c>
      <c r="C609" s="5"/>
      <c r="D609" s="5" t="s">
        <v>76</v>
      </c>
      <c r="E609" s="5" t="s">
        <v>74</v>
      </c>
      <c r="F609" s="6"/>
      <c r="G609" s="6"/>
      <c r="H609" s="6"/>
      <c r="I609" s="6"/>
      <c r="J609" s="6"/>
      <c r="K609" s="6"/>
    </row>
    <row r="610" spans="1:11" x14ac:dyDescent="0.25">
      <c r="A610" t="str">
        <f t="shared" si="19"/>
        <v>1996FMaori</v>
      </c>
      <c r="B610" s="5">
        <v>1996</v>
      </c>
      <c r="C610" s="5"/>
      <c r="D610" s="5" t="s">
        <v>73</v>
      </c>
      <c r="E610" s="5" t="s">
        <v>9</v>
      </c>
      <c r="F610" s="6"/>
      <c r="G610" s="6"/>
      <c r="H610" s="6"/>
      <c r="I610" s="6"/>
      <c r="J610" s="6"/>
      <c r="K610" s="6"/>
    </row>
    <row r="611" spans="1:11" x14ac:dyDescent="0.25">
      <c r="A611" t="str">
        <f t="shared" si="19"/>
        <v>1997FMaori</v>
      </c>
      <c r="B611" s="5">
        <v>1997</v>
      </c>
      <c r="C611" s="5"/>
      <c r="D611" s="5" t="s">
        <v>73</v>
      </c>
      <c r="E611" s="5" t="s">
        <v>9</v>
      </c>
      <c r="F611" s="6"/>
      <c r="G611" s="6"/>
      <c r="H611" s="6"/>
      <c r="I611" s="6"/>
      <c r="J611" s="6"/>
      <c r="K611" s="6"/>
    </row>
    <row r="612" spans="1:11" x14ac:dyDescent="0.25">
      <c r="A612" t="str">
        <f t="shared" si="19"/>
        <v>1998FMaori</v>
      </c>
      <c r="B612" s="5">
        <v>1998</v>
      </c>
      <c r="C612" s="5"/>
      <c r="D612" s="5" t="s">
        <v>73</v>
      </c>
      <c r="E612" s="5" t="s">
        <v>9</v>
      </c>
      <c r="F612" s="6"/>
      <c r="G612" s="6"/>
      <c r="H612" s="6"/>
      <c r="I612" s="6"/>
      <c r="J612" s="6"/>
      <c r="K612" s="6"/>
    </row>
    <row r="613" spans="1:11" x14ac:dyDescent="0.25">
      <c r="A613" t="str">
        <f t="shared" si="19"/>
        <v>1999FMaori</v>
      </c>
      <c r="B613" s="5">
        <v>1999</v>
      </c>
      <c r="C613" s="5"/>
      <c r="D613" s="5" t="s">
        <v>73</v>
      </c>
      <c r="E613" s="5" t="s">
        <v>9</v>
      </c>
      <c r="F613" s="6"/>
      <c r="G613" s="6"/>
      <c r="H613" s="6"/>
      <c r="I613" s="6"/>
      <c r="J613" s="6"/>
      <c r="K613" s="6"/>
    </row>
    <row r="614" spans="1:11" x14ac:dyDescent="0.25">
      <c r="A614" t="str">
        <f t="shared" si="19"/>
        <v>2000FMaori</v>
      </c>
      <c r="B614" s="5">
        <v>2000</v>
      </c>
      <c r="C614" s="5"/>
      <c r="D614" s="5" t="s">
        <v>73</v>
      </c>
      <c r="E614" s="5" t="s">
        <v>9</v>
      </c>
      <c r="F614" s="6"/>
      <c r="G614" s="6"/>
      <c r="H614" s="6"/>
      <c r="I614" s="6"/>
      <c r="J614" s="6"/>
      <c r="K614" s="6"/>
    </row>
    <row r="615" spans="1:11" x14ac:dyDescent="0.25">
      <c r="A615" t="str">
        <f t="shared" si="19"/>
        <v>2001FMaori</v>
      </c>
      <c r="B615" s="5">
        <v>2001</v>
      </c>
      <c r="C615" s="5"/>
      <c r="D615" s="5" t="s">
        <v>73</v>
      </c>
      <c r="E615" s="5" t="s">
        <v>9</v>
      </c>
      <c r="F615" s="6"/>
      <c r="G615" s="6"/>
      <c r="H615" s="6"/>
      <c r="I615" s="6"/>
      <c r="J615" s="6"/>
      <c r="K615" s="6"/>
    </row>
    <row r="616" spans="1:11" x14ac:dyDescent="0.25">
      <c r="A616" t="str">
        <f t="shared" si="19"/>
        <v>2002FMaori</v>
      </c>
      <c r="B616" s="5">
        <v>2002</v>
      </c>
      <c r="C616" s="5"/>
      <c r="D616" s="5" t="s">
        <v>73</v>
      </c>
      <c r="E616" s="5" t="s">
        <v>9</v>
      </c>
      <c r="F616" s="6"/>
      <c r="G616" s="6"/>
      <c r="H616" s="6"/>
      <c r="I616" s="6"/>
      <c r="J616" s="6"/>
      <c r="K616" s="6"/>
    </row>
    <row r="617" spans="1:11" x14ac:dyDescent="0.25">
      <c r="A617" t="str">
        <f t="shared" si="19"/>
        <v>2003FMaori</v>
      </c>
      <c r="B617" s="5">
        <v>2003</v>
      </c>
      <c r="C617" s="5"/>
      <c r="D617" s="5" t="s">
        <v>73</v>
      </c>
      <c r="E617" s="5" t="s">
        <v>9</v>
      </c>
      <c r="F617" s="6"/>
      <c r="G617" s="6"/>
      <c r="H617" s="6"/>
      <c r="I617" s="6"/>
      <c r="J617" s="6"/>
      <c r="K617" s="6"/>
    </row>
    <row r="618" spans="1:11" x14ac:dyDescent="0.25">
      <c r="A618" t="str">
        <f t="shared" si="19"/>
        <v>2004FMaori</v>
      </c>
      <c r="B618" s="5">
        <v>2004</v>
      </c>
      <c r="C618" s="5"/>
      <c r="D618" s="5" t="s">
        <v>73</v>
      </c>
      <c r="E618" s="5" t="s">
        <v>9</v>
      </c>
      <c r="F618" s="6"/>
      <c r="G618" s="6"/>
      <c r="H618" s="6"/>
      <c r="I618" s="6"/>
      <c r="J618" s="6"/>
      <c r="K618" s="6"/>
    </row>
    <row r="619" spans="1:11" x14ac:dyDescent="0.25">
      <c r="A619" t="str">
        <f t="shared" si="19"/>
        <v>2005FMaori</v>
      </c>
      <c r="B619" s="5">
        <v>2005</v>
      </c>
      <c r="C619" s="5"/>
      <c r="D619" s="5" t="s">
        <v>73</v>
      </c>
      <c r="E619" s="5" t="s">
        <v>9</v>
      </c>
      <c r="F619" s="6"/>
      <c r="G619" s="6"/>
      <c r="H619" s="6"/>
      <c r="I619" s="6"/>
      <c r="J619" s="6"/>
      <c r="K619" s="6"/>
    </row>
    <row r="620" spans="1:11" x14ac:dyDescent="0.25">
      <c r="A620" t="str">
        <f t="shared" si="19"/>
        <v>2006FMaori</v>
      </c>
      <c r="B620" s="5">
        <v>2006</v>
      </c>
      <c r="C620" s="5"/>
      <c r="D620" s="5" t="s">
        <v>73</v>
      </c>
      <c r="E620" s="5" t="s">
        <v>9</v>
      </c>
      <c r="F620" s="6"/>
      <c r="G620" s="6"/>
      <c r="H620" s="6"/>
      <c r="I620" s="6"/>
      <c r="J620" s="6"/>
      <c r="K620" s="6"/>
    </row>
    <row r="621" spans="1:11" x14ac:dyDescent="0.25">
      <c r="A621" t="str">
        <f t="shared" si="19"/>
        <v>2007FMaori</v>
      </c>
      <c r="B621" s="5">
        <v>2007</v>
      </c>
      <c r="C621" s="5"/>
      <c r="D621" s="5" t="s">
        <v>73</v>
      </c>
      <c r="E621" s="5" t="s">
        <v>9</v>
      </c>
      <c r="F621" s="6"/>
      <c r="G621" s="6"/>
      <c r="H621" s="6"/>
      <c r="I621" s="6"/>
      <c r="J621" s="6"/>
      <c r="K621" s="6"/>
    </row>
    <row r="622" spans="1:11" x14ac:dyDescent="0.25">
      <c r="A622" t="str">
        <f t="shared" si="19"/>
        <v>2008FMaori</v>
      </c>
      <c r="B622" s="5">
        <v>2008</v>
      </c>
      <c r="C622" s="5"/>
      <c r="D622" s="5" t="s">
        <v>73</v>
      </c>
      <c r="E622" s="5" t="s">
        <v>9</v>
      </c>
      <c r="F622" s="6"/>
      <c r="G622" s="6"/>
      <c r="H622" s="6"/>
      <c r="I622" s="6"/>
      <c r="J622" s="6"/>
      <c r="K622" s="6"/>
    </row>
    <row r="623" spans="1:11" x14ac:dyDescent="0.25">
      <c r="A623" t="str">
        <f t="shared" si="19"/>
        <v>2009FMaori</v>
      </c>
      <c r="B623" s="5">
        <v>2009</v>
      </c>
      <c r="C623" s="5"/>
      <c r="D623" s="5" t="s">
        <v>73</v>
      </c>
      <c r="E623" s="5" t="s">
        <v>9</v>
      </c>
      <c r="F623" s="6"/>
      <c r="G623" s="6"/>
      <c r="H623" s="6"/>
      <c r="I623" s="6"/>
      <c r="J623" s="6"/>
      <c r="K623" s="6"/>
    </row>
    <row r="624" spans="1:11" x14ac:dyDescent="0.25">
      <c r="A624" t="str">
        <f t="shared" si="19"/>
        <v>2010FMaori</v>
      </c>
      <c r="B624" s="5">
        <v>2010</v>
      </c>
      <c r="C624" s="5"/>
      <c r="D624" s="5" t="s">
        <v>73</v>
      </c>
      <c r="E624" s="5" t="s">
        <v>9</v>
      </c>
      <c r="F624" s="6"/>
      <c r="G624" s="6"/>
      <c r="H624" s="6"/>
      <c r="I624" s="6"/>
      <c r="J624" s="6"/>
      <c r="K624" s="6"/>
    </row>
    <row r="625" spans="1:11" x14ac:dyDescent="0.25">
      <c r="A625" t="str">
        <f t="shared" si="19"/>
        <v>2011FMaori</v>
      </c>
      <c r="B625" s="5">
        <v>2011</v>
      </c>
      <c r="C625" s="5"/>
      <c r="D625" s="5" t="s">
        <v>73</v>
      </c>
      <c r="E625" s="5" t="s">
        <v>9</v>
      </c>
      <c r="F625" s="6"/>
      <c r="G625" s="6"/>
      <c r="H625" s="6"/>
      <c r="I625" s="6"/>
      <c r="J625" s="6"/>
      <c r="K625" s="6"/>
    </row>
    <row r="626" spans="1:11" x14ac:dyDescent="0.25">
      <c r="A626" t="str">
        <f t="shared" si="19"/>
        <v>2012FMaori</v>
      </c>
      <c r="B626" s="5">
        <v>2012</v>
      </c>
      <c r="C626" s="5"/>
      <c r="D626" s="5" t="s">
        <v>73</v>
      </c>
      <c r="E626" s="5" t="s">
        <v>9</v>
      </c>
      <c r="F626" s="6"/>
      <c r="G626" s="6"/>
      <c r="H626" s="6"/>
      <c r="I626" s="6"/>
      <c r="J626" s="6"/>
      <c r="K626" s="6"/>
    </row>
    <row r="627" spans="1:11" x14ac:dyDescent="0.25">
      <c r="A627" t="str">
        <f t="shared" si="19"/>
        <v>2013FMaori</v>
      </c>
      <c r="B627" s="5">
        <v>2013</v>
      </c>
      <c r="C627" s="5"/>
      <c r="D627" s="5" t="s">
        <v>73</v>
      </c>
      <c r="E627" s="5" t="s">
        <v>9</v>
      </c>
      <c r="F627" s="6"/>
      <c r="G627" s="6"/>
      <c r="H627" s="6"/>
      <c r="I627" s="6"/>
      <c r="J627" s="6"/>
      <c r="K627" s="6"/>
    </row>
    <row r="628" spans="1:11" x14ac:dyDescent="0.25">
      <c r="A628" t="str">
        <f t="shared" si="19"/>
        <v>2014FMaori</v>
      </c>
      <c r="B628" s="5">
        <v>2014</v>
      </c>
      <c r="C628" s="5"/>
      <c r="D628" s="5" t="s">
        <v>73</v>
      </c>
      <c r="E628" s="5" t="s">
        <v>9</v>
      </c>
      <c r="F628" s="6"/>
      <c r="G628" s="6"/>
      <c r="H628" s="6"/>
      <c r="I628" s="6"/>
      <c r="J628" s="6"/>
      <c r="K628" s="6"/>
    </row>
    <row r="629" spans="1:11" x14ac:dyDescent="0.25">
      <c r="A629" t="str">
        <f t="shared" si="19"/>
        <v>1996FnonMaori</v>
      </c>
      <c r="B629" s="5">
        <v>1996</v>
      </c>
      <c r="C629" s="5"/>
      <c r="D629" s="5" t="s">
        <v>73</v>
      </c>
      <c r="E629" s="5" t="s">
        <v>74</v>
      </c>
      <c r="F629" s="6"/>
      <c r="G629" s="6"/>
      <c r="H629" s="6"/>
      <c r="I629" s="6"/>
      <c r="J629" s="6"/>
      <c r="K629" s="6"/>
    </row>
    <row r="630" spans="1:11" x14ac:dyDescent="0.25">
      <c r="A630" t="str">
        <f t="shared" si="19"/>
        <v>1997FnonMaori</v>
      </c>
      <c r="B630" s="5">
        <v>1997</v>
      </c>
      <c r="C630" s="5"/>
      <c r="D630" s="5" t="s">
        <v>73</v>
      </c>
      <c r="E630" s="5" t="s">
        <v>74</v>
      </c>
      <c r="F630" s="6"/>
      <c r="G630" s="6"/>
      <c r="H630" s="6"/>
      <c r="I630" s="6"/>
      <c r="J630" s="6"/>
      <c r="K630" s="6"/>
    </row>
    <row r="631" spans="1:11" x14ac:dyDescent="0.25">
      <c r="A631" t="str">
        <f t="shared" si="19"/>
        <v>1998FnonMaori</v>
      </c>
      <c r="B631" s="5">
        <v>1998</v>
      </c>
      <c r="C631" s="5"/>
      <c r="D631" s="5" t="s">
        <v>73</v>
      </c>
      <c r="E631" s="5" t="s">
        <v>74</v>
      </c>
      <c r="F631" s="6"/>
      <c r="G631" s="6"/>
      <c r="H631" s="6"/>
      <c r="I631" s="6"/>
      <c r="J631" s="6"/>
      <c r="K631" s="6"/>
    </row>
    <row r="632" spans="1:11" x14ac:dyDescent="0.25">
      <c r="A632" t="str">
        <f t="shared" si="19"/>
        <v>1999FnonMaori</v>
      </c>
      <c r="B632" s="5">
        <v>1999</v>
      </c>
      <c r="C632" s="5"/>
      <c r="D632" s="5" t="s">
        <v>73</v>
      </c>
      <c r="E632" s="5" t="s">
        <v>74</v>
      </c>
      <c r="F632" s="6"/>
      <c r="G632" s="6"/>
      <c r="H632" s="6"/>
      <c r="I632" s="6"/>
      <c r="J632" s="6"/>
      <c r="K632" s="6"/>
    </row>
    <row r="633" spans="1:11" x14ac:dyDescent="0.25">
      <c r="A633" t="str">
        <f t="shared" si="19"/>
        <v>2000FnonMaori</v>
      </c>
      <c r="B633" s="5">
        <v>2000</v>
      </c>
      <c r="C633" s="5"/>
      <c r="D633" s="5" t="s">
        <v>73</v>
      </c>
      <c r="E633" s="5" t="s">
        <v>74</v>
      </c>
      <c r="F633" s="6"/>
      <c r="G633" s="6"/>
      <c r="H633" s="6"/>
      <c r="I633" s="6"/>
      <c r="J633" s="6"/>
      <c r="K633" s="6"/>
    </row>
    <row r="634" spans="1:11" x14ac:dyDescent="0.25">
      <c r="A634" t="str">
        <f t="shared" si="19"/>
        <v>2001FnonMaori</v>
      </c>
      <c r="B634" s="5">
        <v>2001</v>
      </c>
      <c r="C634" s="5"/>
      <c r="D634" s="5" t="s">
        <v>73</v>
      </c>
      <c r="E634" s="5" t="s">
        <v>74</v>
      </c>
      <c r="F634" s="6"/>
      <c r="G634" s="6"/>
      <c r="H634" s="6"/>
      <c r="I634" s="6"/>
      <c r="J634" s="6"/>
      <c r="K634" s="6"/>
    </row>
    <row r="635" spans="1:11" x14ac:dyDescent="0.25">
      <c r="A635" t="str">
        <f t="shared" si="19"/>
        <v>2002FnonMaori</v>
      </c>
      <c r="B635" s="5">
        <v>2002</v>
      </c>
      <c r="C635" s="5"/>
      <c r="D635" s="5" t="s">
        <v>73</v>
      </c>
      <c r="E635" s="5" t="s">
        <v>74</v>
      </c>
      <c r="F635" s="6"/>
      <c r="G635" s="6"/>
      <c r="H635" s="6"/>
      <c r="I635" s="6"/>
      <c r="J635" s="6"/>
      <c r="K635" s="6"/>
    </row>
    <row r="636" spans="1:11" x14ac:dyDescent="0.25">
      <c r="A636" t="str">
        <f t="shared" si="19"/>
        <v>2003FnonMaori</v>
      </c>
      <c r="B636" s="5">
        <v>2003</v>
      </c>
      <c r="C636" s="5"/>
      <c r="D636" s="5" t="s">
        <v>73</v>
      </c>
      <c r="E636" s="5" t="s">
        <v>74</v>
      </c>
      <c r="F636" s="6"/>
      <c r="G636" s="6"/>
      <c r="H636" s="6"/>
      <c r="I636" s="6"/>
      <c r="J636" s="6"/>
      <c r="K636" s="6"/>
    </row>
    <row r="637" spans="1:11" x14ac:dyDescent="0.25">
      <c r="A637" t="str">
        <f t="shared" si="19"/>
        <v>2004FnonMaori</v>
      </c>
      <c r="B637" s="5">
        <v>2004</v>
      </c>
      <c r="C637" s="5"/>
      <c r="D637" s="5" t="s">
        <v>73</v>
      </c>
      <c r="E637" s="5" t="s">
        <v>74</v>
      </c>
      <c r="F637" s="6"/>
      <c r="G637" s="6"/>
      <c r="H637" s="6"/>
      <c r="I637" s="6"/>
      <c r="J637" s="6"/>
      <c r="K637" s="6"/>
    </row>
    <row r="638" spans="1:11" x14ac:dyDescent="0.25">
      <c r="A638" t="str">
        <f t="shared" si="19"/>
        <v>2005FnonMaori</v>
      </c>
      <c r="B638" s="5">
        <v>2005</v>
      </c>
      <c r="C638" s="5"/>
      <c r="D638" s="5" t="s">
        <v>73</v>
      </c>
      <c r="E638" s="5" t="s">
        <v>74</v>
      </c>
      <c r="F638" s="6"/>
      <c r="G638" s="6"/>
      <c r="H638" s="6"/>
      <c r="I638" s="6"/>
      <c r="J638" s="6"/>
      <c r="K638" s="6"/>
    </row>
    <row r="639" spans="1:11" x14ac:dyDescent="0.25">
      <c r="A639" t="str">
        <f t="shared" si="19"/>
        <v>2006FnonMaori</v>
      </c>
      <c r="B639" s="5">
        <v>2006</v>
      </c>
      <c r="C639" s="5"/>
      <c r="D639" s="5" t="s">
        <v>73</v>
      </c>
      <c r="E639" s="5" t="s">
        <v>74</v>
      </c>
      <c r="F639" s="6"/>
      <c r="G639" s="6"/>
      <c r="H639" s="6"/>
      <c r="I639" s="6"/>
      <c r="J639" s="6"/>
      <c r="K639" s="6"/>
    </row>
    <row r="640" spans="1:11" x14ac:dyDescent="0.25">
      <c r="A640" t="str">
        <f t="shared" si="19"/>
        <v>2007FnonMaori</v>
      </c>
      <c r="B640" s="5">
        <v>2007</v>
      </c>
      <c r="C640" s="5"/>
      <c r="D640" s="5" t="s">
        <v>73</v>
      </c>
      <c r="E640" s="5" t="s">
        <v>74</v>
      </c>
      <c r="F640" s="6"/>
      <c r="G640" s="6"/>
      <c r="H640" s="6"/>
      <c r="I640" s="6"/>
      <c r="J640" s="6"/>
      <c r="K640" s="6"/>
    </row>
    <row r="641" spans="1:11" x14ac:dyDescent="0.25">
      <c r="A641" t="str">
        <f t="shared" si="19"/>
        <v>2008FnonMaori</v>
      </c>
      <c r="B641" s="5">
        <v>2008</v>
      </c>
      <c r="C641" s="5"/>
      <c r="D641" s="5" t="s">
        <v>73</v>
      </c>
      <c r="E641" s="5" t="s">
        <v>74</v>
      </c>
      <c r="F641" s="6"/>
      <c r="G641" s="6"/>
      <c r="H641" s="6"/>
      <c r="I641" s="6"/>
      <c r="J641" s="6"/>
      <c r="K641" s="6"/>
    </row>
    <row r="642" spans="1:11" x14ac:dyDescent="0.25">
      <c r="A642" t="str">
        <f t="shared" si="19"/>
        <v>2009FnonMaori</v>
      </c>
      <c r="B642" s="5">
        <v>2009</v>
      </c>
      <c r="C642" s="5"/>
      <c r="D642" s="5" t="s">
        <v>73</v>
      </c>
      <c r="E642" s="5" t="s">
        <v>74</v>
      </c>
      <c r="F642" s="6"/>
      <c r="G642" s="6"/>
      <c r="H642" s="6"/>
      <c r="I642" s="6"/>
      <c r="J642" s="6"/>
      <c r="K642" s="6"/>
    </row>
    <row r="643" spans="1:11" x14ac:dyDescent="0.25">
      <c r="A643" t="str">
        <f t="shared" si="19"/>
        <v>2010FnonMaori</v>
      </c>
      <c r="B643" s="5">
        <v>2010</v>
      </c>
      <c r="C643" s="5"/>
      <c r="D643" s="5" t="s">
        <v>73</v>
      </c>
      <c r="E643" s="5" t="s">
        <v>74</v>
      </c>
      <c r="F643" s="6"/>
      <c r="G643" s="6"/>
      <c r="H643" s="6"/>
      <c r="I643" s="6"/>
      <c r="J643" s="6"/>
      <c r="K643" s="6"/>
    </row>
    <row r="644" spans="1:11" x14ac:dyDescent="0.25">
      <c r="A644" t="str">
        <f t="shared" si="19"/>
        <v>2011FnonMaori</v>
      </c>
      <c r="B644" s="5">
        <v>2011</v>
      </c>
      <c r="C644" s="5"/>
      <c r="D644" s="5" t="s">
        <v>73</v>
      </c>
      <c r="E644" s="5" t="s">
        <v>74</v>
      </c>
      <c r="F644" s="6"/>
      <c r="G644" s="6"/>
      <c r="H644" s="6"/>
      <c r="I644" s="6"/>
      <c r="J644" s="6"/>
      <c r="K644" s="6"/>
    </row>
    <row r="645" spans="1:11" x14ac:dyDescent="0.25">
      <c r="A645" t="str">
        <f t="shared" si="19"/>
        <v>2012FnonMaori</v>
      </c>
      <c r="B645" s="5">
        <v>2012</v>
      </c>
      <c r="C645" s="5"/>
      <c r="D645" s="5" t="s">
        <v>73</v>
      </c>
      <c r="E645" s="5" t="s">
        <v>74</v>
      </c>
      <c r="F645" s="6"/>
      <c r="G645" s="6"/>
      <c r="H645" s="6"/>
      <c r="I645" s="6"/>
      <c r="J645" s="6"/>
      <c r="K645" s="6"/>
    </row>
    <row r="646" spans="1:11" x14ac:dyDescent="0.25">
      <c r="A646" t="str">
        <f t="shared" si="19"/>
        <v>2013FnonMaori</v>
      </c>
      <c r="B646" s="5">
        <v>2013</v>
      </c>
      <c r="C646" s="5"/>
      <c r="D646" s="5" t="s">
        <v>73</v>
      </c>
      <c r="E646" s="5" t="s">
        <v>74</v>
      </c>
      <c r="F646" s="6"/>
      <c r="G646" s="6"/>
      <c r="H646" s="6"/>
      <c r="I646" s="6"/>
      <c r="J646" s="6"/>
      <c r="K646" s="6"/>
    </row>
    <row r="647" spans="1:11" x14ac:dyDescent="0.25">
      <c r="A647" t="str">
        <f t="shared" si="19"/>
        <v>2014FnonMaori</v>
      </c>
      <c r="B647" s="5">
        <v>2014</v>
      </c>
      <c r="C647" s="5"/>
      <c r="D647" s="5" t="s">
        <v>73</v>
      </c>
      <c r="E647" s="5" t="s">
        <v>74</v>
      </c>
      <c r="F647" s="6"/>
      <c r="G647" s="6"/>
      <c r="H647" s="6"/>
      <c r="I647" s="6"/>
      <c r="J647" s="6"/>
      <c r="K647" s="6"/>
    </row>
    <row r="648" spans="1:11" x14ac:dyDescent="0.25">
      <c r="A648" t="str">
        <f t="shared" si="19"/>
        <v>1996MMaori</v>
      </c>
      <c r="B648" s="5">
        <v>1996</v>
      </c>
      <c r="C648" s="5"/>
      <c r="D648" s="5" t="s">
        <v>75</v>
      </c>
      <c r="E648" s="5" t="s">
        <v>9</v>
      </c>
      <c r="F648" s="6"/>
      <c r="G648" s="6"/>
      <c r="H648" s="6"/>
      <c r="I648" s="6"/>
      <c r="J648" s="6"/>
      <c r="K648" s="6"/>
    </row>
    <row r="649" spans="1:11" x14ac:dyDescent="0.25">
      <c r="A649" t="str">
        <f t="shared" si="19"/>
        <v>1997MMaori</v>
      </c>
      <c r="B649" s="5">
        <v>1997</v>
      </c>
      <c r="C649" s="5"/>
      <c r="D649" s="5" t="s">
        <v>75</v>
      </c>
      <c r="E649" s="5" t="s">
        <v>9</v>
      </c>
      <c r="F649" s="6"/>
      <c r="G649" s="6"/>
      <c r="H649" s="6"/>
      <c r="I649" s="6"/>
      <c r="J649" s="6"/>
      <c r="K649" s="6"/>
    </row>
    <row r="650" spans="1:11" x14ac:dyDescent="0.25">
      <c r="A650" t="str">
        <f t="shared" si="19"/>
        <v>1998MMaori</v>
      </c>
      <c r="B650" s="5">
        <v>1998</v>
      </c>
      <c r="C650" s="5"/>
      <c r="D650" s="5" t="s">
        <v>75</v>
      </c>
      <c r="E650" s="5" t="s">
        <v>9</v>
      </c>
      <c r="F650" s="6"/>
      <c r="G650" s="6"/>
      <c r="H650" s="6"/>
      <c r="I650" s="6"/>
      <c r="J650" s="6"/>
      <c r="K650" s="6"/>
    </row>
    <row r="651" spans="1:11" x14ac:dyDescent="0.25">
      <c r="A651" t="str">
        <f t="shared" si="19"/>
        <v>1999MMaori</v>
      </c>
      <c r="B651" s="5">
        <v>1999</v>
      </c>
      <c r="C651" s="5"/>
      <c r="D651" s="5" t="s">
        <v>75</v>
      </c>
      <c r="E651" s="5" t="s">
        <v>9</v>
      </c>
      <c r="F651" s="6"/>
      <c r="G651" s="6"/>
      <c r="H651" s="6"/>
      <c r="I651" s="6"/>
      <c r="J651" s="6"/>
      <c r="K651" s="6"/>
    </row>
    <row r="652" spans="1:11" x14ac:dyDescent="0.25">
      <c r="A652" t="str">
        <f t="shared" si="19"/>
        <v>2000MMaori</v>
      </c>
      <c r="B652" s="5">
        <v>2000</v>
      </c>
      <c r="C652" s="5"/>
      <c r="D652" s="5" t="s">
        <v>75</v>
      </c>
      <c r="E652" s="5" t="s">
        <v>9</v>
      </c>
      <c r="F652" s="6"/>
      <c r="G652" s="6"/>
      <c r="H652" s="6"/>
      <c r="I652" s="6"/>
      <c r="J652" s="6"/>
      <c r="K652" s="6"/>
    </row>
    <row r="653" spans="1:11" x14ac:dyDescent="0.25">
      <c r="A653" t="str">
        <f t="shared" si="19"/>
        <v>2001MMaori</v>
      </c>
      <c r="B653" s="5">
        <v>2001</v>
      </c>
      <c r="C653" s="5"/>
      <c r="D653" s="5" t="s">
        <v>75</v>
      </c>
      <c r="E653" s="5" t="s">
        <v>9</v>
      </c>
      <c r="F653" s="6"/>
      <c r="G653" s="6"/>
      <c r="H653" s="6"/>
      <c r="I653" s="6"/>
      <c r="J653" s="6"/>
      <c r="K653" s="6"/>
    </row>
    <row r="654" spans="1:11" x14ac:dyDescent="0.25">
      <c r="A654" t="str">
        <f t="shared" si="19"/>
        <v>2002MMaori</v>
      </c>
      <c r="B654" s="5">
        <v>2002</v>
      </c>
      <c r="C654" s="5"/>
      <c r="D654" s="5" t="s">
        <v>75</v>
      </c>
      <c r="E654" s="5" t="s">
        <v>9</v>
      </c>
      <c r="F654" s="6"/>
      <c r="G654" s="6"/>
      <c r="H654" s="6"/>
      <c r="I654" s="6"/>
      <c r="J654" s="6"/>
      <c r="K654" s="6"/>
    </row>
    <row r="655" spans="1:11" x14ac:dyDescent="0.25">
      <c r="A655" t="str">
        <f t="shared" si="19"/>
        <v>2003MMaori</v>
      </c>
      <c r="B655" s="5">
        <v>2003</v>
      </c>
      <c r="C655" s="5"/>
      <c r="D655" s="5" t="s">
        <v>75</v>
      </c>
      <c r="E655" s="5" t="s">
        <v>9</v>
      </c>
      <c r="F655" s="6"/>
      <c r="G655" s="6"/>
      <c r="H655" s="6"/>
      <c r="I655" s="6"/>
      <c r="J655" s="6"/>
      <c r="K655" s="6"/>
    </row>
    <row r="656" spans="1:11" x14ac:dyDescent="0.25">
      <c r="A656" t="str">
        <f t="shared" si="19"/>
        <v>2004MMaori</v>
      </c>
      <c r="B656" s="5">
        <v>2004</v>
      </c>
      <c r="C656" s="5"/>
      <c r="D656" s="5" t="s">
        <v>75</v>
      </c>
      <c r="E656" s="5" t="s">
        <v>9</v>
      </c>
      <c r="F656" s="6"/>
      <c r="G656" s="6"/>
      <c r="H656" s="6"/>
      <c r="I656" s="6"/>
      <c r="J656" s="6"/>
      <c r="K656" s="6"/>
    </row>
    <row r="657" spans="1:11" x14ac:dyDescent="0.25">
      <c r="A657" t="str">
        <f t="shared" si="19"/>
        <v>2005MMaori</v>
      </c>
      <c r="B657" s="5">
        <v>2005</v>
      </c>
      <c r="C657" s="5"/>
      <c r="D657" s="5" t="s">
        <v>75</v>
      </c>
      <c r="E657" s="5" t="s">
        <v>9</v>
      </c>
      <c r="F657" s="6"/>
      <c r="G657" s="6"/>
      <c r="H657" s="6"/>
      <c r="I657" s="6"/>
      <c r="J657" s="6"/>
      <c r="K657" s="6"/>
    </row>
    <row r="658" spans="1:11" x14ac:dyDescent="0.25">
      <c r="A658" t="str">
        <f t="shared" si="19"/>
        <v>2006MMaori</v>
      </c>
      <c r="B658" s="5">
        <v>2006</v>
      </c>
      <c r="C658" s="5"/>
      <c r="D658" s="5" t="s">
        <v>75</v>
      </c>
      <c r="E658" s="5" t="s">
        <v>9</v>
      </c>
      <c r="F658" s="6"/>
      <c r="G658" s="6"/>
      <c r="H658" s="6"/>
      <c r="I658" s="6"/>
      <c r="J658" s="6"/>
      <c r="K658" s="6"/>
    </row>
    <row r="659" spans="1:11" x14ac:dyDescent="0.25">
      <c r="A659" t="str">
        <f t="shared" si="19"/>
        <v>2007MMaori</v>
      </c>
      <c r="B659" s="5">
        <v>2007</v>
      </c>
      <c r="C659" s="5"/>
      <c r="D659" s="5" t="s">
        <v>75</v>
      </c>
      <c r="E659" s="5" t="s">
        <v>9</v>
      </c>
      <c r="F659" s="6"/>
      <c r="G659" s="6"/>
      <c r="H659" s="6"/>
      <c r="I659" s="6"/>
      <c r="J659" s="6"/>
      <c r="K659" s="6"/>
    </row>
    <row r="660" spans="1:11" x14ac:dyDescent="0.25">
      <c r="A660" t="str">
        <f t="shared" si="19"/>
        <v>2008MMaori</v>
      </c>
      <c r="B660" s="5">
        <v>2008</v>
      </c>
      <c r="C660" s="5"/>
      <c r="D660" s="5" t="s">
        <v>75</v>
      </c>
      <c r="E660" s="5" t="s">
        <v>9</v>
      </c>
      <c r="F660" s="6"/>
      <c r="G660" s="6"/>
      <c r="H660" s="6"/>
      <c r="I660" s="6"/>
      <c r="J660" s="6"/>
      <c r="K660" s="6"/>
    </row>
    <row r="661" spans="1:11" x14ac:dyDescent="0.25">
      <c r="A661" t="str">
        <f t="shared" si="19"/>
        <v>2009MMaori</v>
      </c>
      <c r="B661" s="5">
        <v>2009</v>
      </c>
      <c r="C661" s="5"/>
      <c r="D661" s="5" t="s">
        <v>75</v>
      </c>
      <c r="E661" s="5" t="s">
        <v>9</v>
      </c>
      <c r="F661" s="6"/>
      <c r="G661" s="6"/>
      <c r="H661" s="6"/>
      <c r="I661" s="6"/>
      <c r="J661" s="6"/>
      <c r="K661" s="6"/>
    </row>
    <row r="662" spans="1:11" x14ac:dyDescent="0.25">
      <c r="A662" t="str">
        <f t="shared" si="19"/>
        <v>2010MMaori</v>
      </c>
      <c r="B662" s="5">
        <v>2010</v>
      </c>
      <c r="C662" s="5"/>
      <c r="D662" s="5" t="s">
        <v>75</v>
      </c>
      <c r="E662" s="5" t="s">
        <v>9</v>
      </c>
      <c r="F662" s="6"/>
      <c r="G662" s="6"/>
      <c r="H662" s="6"/>
      <c r="I662" s="6"/>
      <c r="J662" s="6"/>
      <c r="K662" s="6"/>
    </row>
    <row r="663" spans="1:11" x14ac:dyDescent="0.25">
      <c r="A663" t="str">
        <f t="shared" si="19"/>
        <v>2011MMaori</v>
      </c>
      <c r="B663" s="5">
        <v>2011</v>
      </c>
      <c r="C663" s="5"/>
      <c r="D663" s="5" t="s">
        <v>75</v>
      </c>
      <c r="E663" s="5" t="s">
        <v>9</v>
      </c>
      <c r="F663" s="6"/>
      <c r="G663" s="6"/>
      <c r="H663" s="6"/>
      <c r="I663" s="6"/>
      <c r="J663" s="6"/>
      <c r="K663" s="6"/>
    </row>
    <row r="664" spans="1:11" x14ac:dyDescent="0.25">
      <c r="A664" t="str">
        <f t="shared" si="19"/>
        <v>2012MMaori</v>
      </c>
      <c r="B664" s="5">
        <v>2012</v>
      </c>
      <c r="C664" s="5"/>
      <c r="D664" s="5" t="s">
        <v>75</v>
      </c>
      <c r="E664" s="5" t="s">
        <v>9</v>
      </c>
      <c r="F664" s="6"/>
      <c r="G664" s="6"/>
      <c r="H664" s="6"/>
      <c r="I664" s="6"/>
      <c r="J664" s="6"/>
      <c r="K664" s="6"/>
    </row>
    <row r="665" spans="1:11" x14ac:dyDescent="0.25">
      <c r="A665" t="str">
        <f t="shared" si="19"/>
        <v>2013MMaori</v>
      </c>
      <c r="B665" s="5">
        <v>2013</v>
      </c>
      <c r="C665" s="5"/>
      <c r="D665" s="5" t="s">
        <v>75</v>
      </c>
      <c r="E665" s="5" t="s">
        <v>9</v>
      </c>
      <c r="F665" s="6"/>
      <c r="G665" s="6"/>
      <c r="H665" s="6"/>
      <c r="I665" s="6"/>
      <c r="J665" s="6"/>
      <c r="K665" s="6"/>
    </row>
    <row r="666" spans="1:11" x14ac:dyDescent="0.25">
      <c r="A666" t="str">
        <f t="shared" si="19"/>
        <v>2014MMaori</v>
      </c>
      <c r="B666" s="5">
        <v>2014</v>
      </c>
      <c r="C666" s="5"/>
      <c r="D666" s="5" t="s">
        <v>75</v>
      </c>
      <c r="E666" s="5" t="s">
        <v>9</v>
      </c>
      <c r="F666" s="6"/>
      <c r="G666" s="6"/>
      <c r="H666" s="6"/>
      <c r="I666" s="6"/>
      <c r="J666" s="6"/>
      <c r="K666" s="6"/>
    </row>
    <row r="667" spans="1:11" x14ac:dyDescent="0.25">
      <c r="A667" t="str">
        <f t="shared" si="19"/>
        <v>1996MnonMaori</v>
      </c>
      <c r="B667" s="5">
        <v>1996</v>
      </c>
      <c r="C667" s="5"/>
      <c r="D667" s="5" t="s">
        <v>75</v>
      </c>
      <c r="E667" s="5" t="s">
        <v>74</v>
      </c>
      <c r="F667" s="6"/>
      <c r="G667" s="6"/>
      <c r="H667" s="6"/>
      <c r="I667" s="6"/>
      <c r="J667" s="6"/>
      <c r="K667" s="6"/>
    </row>
    <row r="668" spans="1:11" x14ac:dyDescent="0.25">
      <c r="A668" t="str">
        <f t="shared" si="19"/>
        <v>1997MnonMaori</v>
      </c>
      <c r="B668" s="5">
        <v>1997</v>
      </c>
      <c r="C668" s="5"/>
      <c r="D668" s="5" t="s">
        <v>75</v>
      </c>
      <c r="E668" s="5" t="s">
        <v>74</v>
      </c>
      <c r="F668" s="6"/>
      <c r="G668" s="6"/>
      <c r="H668" s="6"/>
      <c r="I668" s="6"/>
      <c r="J668" s="6"/>
      <c r="K668" s="6"/>
    </row>
    <row r="669" spans="1:11" x14ac:dyDescent="0.25">
      <c r="A669" t="str">
        <f t="shared" si="19"/>
        <v>1998MnonMaori</v>
      </c>
      <c r="B669" s="5">
        <v>1998</v>
      </c>
      <c r="C669" s="5"/>
      <c r="D669" s="5" t="s">
        <v>75</v>
      </c>
      <c r="E669" s="5" t="s">
        <v>74</v>
      </c>
      <c r="F669" s="6"/>
      <c r="G669" s="6"/>
      <c r="H669" s="6"/>
      <c r="I669" s="6"/>
      <c r="J669" s="6"/>
      <c r="K669" s="6"/>
    </row>
    <row r="670" spans="1:11" x14ac:dyDescent="0.25">
      <c r="A670" t="str">
        <f t="shared" si="19"/>
        <v>1999MnonMaori</v>
      </c>
      <c r="B670" s="5">
        <v>1999</v>
      </c>
      <c r="C670" s="5"/>
      <c r="D670" s="5" t="s">
        <v>75</v>
      </c>
      <c r="E670" s="5" t="s">
        <v>74</v>
      </c>
      <c r="F670" s="6"/>
      <c r="G670" s="6"/>
      <c r="H670" s="6"/>
      <c r="I670" s="6"/>
      <c r="J670" s="6"/>
      <c r="K670" s="6"/>
    </row>
    <row r="671" spans="1:11" x14ac:dyDescent="0.25">
      <c r="A671" t="str">
        <f t="shared" si="19"/>
        <v>2000MnonMaori</v>
      </c>
      <c r="B671" s="5">
        <v>2000</v>
      </c>
      <c r="C671" s="5"/>
      <c r="D671" s="5" t="s">
        <v>75</v>
      </c>
      <c r="E671" s="5" t="s">
        <v>74</v>
      </c>
      <c r="F671" s="6"/>
      <c r="G671" s="6"/>
      <c r="H671" s="6"/>
      <c r="I671" s="6"/>
      <c r="J671" s="6"/>
      <c r="K671" s="6"/>
    </row>
    <row r="672" spans="1:11" x14ac:dyDescent="0.25">
      <c r="A672" t="str">
        <f t="shared" si="19"/>
        <v>2001MnonMaori</v>
      </c>
      <c r="B672" s="5">
        <v>2001</v>
      </c>
      <c r="C672" s="5"/>
      <c r="D672" s="5" t="s">
        <v>75</v>
      </c>
      <c r="E672" s="5" t="s">
        <v>74</v>
      </c>
      <c r="F672" s="6"/>
      <c r="G672" s="6"/>
      <c r="H672" s="6"/>
      <c r="I672" s="6"/>
      <c r="J672" s="6"/>
      <c r="K672" s="6"/>
    </row>
    <row r="673" spans="1:11" x14ac:dyDescent="0.25">
      <c r="A673" t="str">
        <f t="shared" si="19"/>
        <v>2002MnonMaori</v>
      </c>
      <c r="B673" s="5">
        <v>2002</v>
      </c>
      <c r="C673" s="5"/>
      <c r="D673" s="5" t="s">
        <v>75</v>
      </c>
      <c r="E673" s="5" t="s">
        <v>74</v>
      </c>
      <c r="F673" s="6"/>
      <c r="G673" s="6"/>
      <c r="H673" s="6"/>
      <c r="I673" s="6"/>
      <c r="J673" s="6"/>
      <c r="K673" s="6"/>
    </row>
    <row r="674" spans="1:11" x14ac:dyDescent="0.25">
      <c r="A674" t="str">
        <f t="shared" si="19"/>
        <v>2003MnonMaori</v>
      </c>
      <c r="B674" s="5">
        <v>2003</v>
      </c>
      <c r="C674" s="5"/>
      <c r="D674" s="5" t="s">
        <v>75</v>
      </c>
      <c r="E674" s="5" t="s">
        <v>74</v>
      </c>
      <c r="F674" s="6"/>
      <c r="G674" s="6"/>
      <c r="H674" s="6"/>
      <c r="I674" s="6"/>
      <c r="J674" s="6"/>
      <c r="K674" s="6"/>
    </row>
    <row r="675" spans="1:11" x14ac:dyDescent="0.25">
      <c r="A675" t="str">
        <f t="shared" si="19"/>
        <v>2004MnonMaori</v>
      </c>
      <c r="B675" s="5">
        <v>2004</v>
      </c>
      <c r="C675" s="5"/>
      <c r="D675" s="5" t="s">
        <v>75</v>
      </c>
      <c r="E675" s="5" t="s">
        <v>74</v>
      </c>
      <c r="F675" s="6"/>
      <c r="G675" s="6"/>
      <c r="H675" s="6"/>
      <c r="I675" s="6"/>
      <c r="J675" s="6"/>
      <c r="K675" s="6"/>
    </row>
    <row r="676" spans="1:11" x14ac:dyDescent="0.25">
      <c r="A676" t="str">
        <f t="shared" si="19"/>
        <v>2005MnonMaori</v>
      </c>
      <c r="B676" s="5">
        <v>2005</v>
      </c>
      <c r="C676" s="5"/>
      <c r="D676" s="5" t="s">
        <v>75</v>
      </c>
      <c r="E676" s="5" t="s">
        <v>74</v>
      </c>
      <c r="F676" s="6"/>
      <c r="G676" s="6"/>
      <c r="H676" s="6"/>
      <c r="I676" s="6"/>
      <c r="J676" s="6"/>
      <c r="K676" s="6"/>
    </row>
    <row r="677" spans="1:11" x14ac:dyDescent="0.25">
      <c r="A677" t="str">
        <f t="shared" si="19"/>
        <v>2006MnonMaori</v>
      </c>
      <c r="B677" s="5">
        <v>2006</v>
      </c>
      <c r="C677" s="5"/>
      <c r="D677" s="5" t="s">
        <v>75</v>
      </c>
      <c r="E677" s="5" t="s">
        <v>74</v>
      </c>
      <c r="F677" s="6"/>
      <c r="G677" s="6"/>
      <c r="H677" s="6"/>
      <c r="I677" s="6"/>
      <c r="J677" s="6"/>
      <c r="K677" s="6"/>
    </row>
    <row r="678" spans="1:11" x14ac:dyDescent="0.25">
      <c r="A678" t="str">
        <f t="shared" si="19"/>
        <v>2007MnonMaori</v>
      </c>
      <c r="B678" s="5">
        <v>2007</v>
      </c>
      <c r="C678" s="5"/>
      <c r="D678" s="5" t="s">
        <v>75</v>
      </c>
      <c r="E678" s="5" t="s">
        <v>74</v>
      </c>
      <c r="F678" s="6"/>
      <c r="G678" s="6"/>
      <c r="H678" s="6"/>
      <c r="I678" s="6"/>
      <c r="J678" s="6"/>
      <c r="K678" s="6"/>
    </row>
    <row r="679" spans="1:11" x14ac:dyDescent="0.25">
      <c r="A679" t="str">
        <f t="shared" si="19"/>
        <v>2008MnonMaori</v>
      </c>
      <c r="B679" s="5">
        <v>2008</v>
      </c>
      <c r="C679" s="5"/>
      <c r="D679" s="5" t="s">
        <v>75</v>
      </c>
      <c r="E679" s="5" t="s">
        <v>74</v>
      </c>
      <c r="F679" s="6"/>
      <c r="G679" s="6"/>
      <c r="H679" s="6"/>
      <c r="I679" s="6"/>
      <c r="J679" s="6"/>
      <c r="K679" s="6"/>
    </row>
    <row r="680" spans="1:11" x14ac:dyDescent="0.25">
      <c r="A680" t="str">
        <f t="shared" si="19"/>
        <v>2009MnonMaori</v>
      </c>
      <c r="B680" s="5">
        <v>2009</v>
      </c>
      <c r="C680" s="5"/>
      <c r="D680" s="5" t="s">
        <v>75</v>
      </c>
      <c r="E680" s="5" t="s">
        <v>74</v>
      </c>
      <c r="F680" s="6"/>
      <c r="G680" s="6"/>
      <c r="H680" s="6"/>
      <c r="I680" s="6"/>
      <c r="J680" s="6"/>
      <c r="K680" s="6"/>
    </row>
    <row r="681" spans="1:11" x14ac:dyDescent="0.25">
      <c r="A681" t="str">
        <f t="shared" si="19"/>
        <v>2010MnonMaori</v>
      </c>
      <c r="B681" s="5">
        <v>2010</v>
      </c>
      <c r="C681" s="5"/>
      <c r="D681" s="5" t="s">
        <v>75</v>
      </c>
      <c r="E681" s="5" t="s">
        <v>74</v>
      </c>
      <c r="F681" s="6"/>
      <c r="G681" s="6"/>
      <c r="H681" s="6"/>
      <c r="I681" s="6"/>
      <c r="J681" s="6"/>
      <c r="K681" s="6"/>
    </row>
    <row r="682" spans="1:11" x14ac:dyDescent="0.25">
      <c r="A682" t="str">
        <f t="shared" si="19"/>
        <v>2011MnonMaori</v>
      </c>
      <c r="B682" s="5">
        <v>2011</v>
      </c>
      <c r="C682" s="5"/>
      <c r="D682" s="5" t="s">
        <v>75</v>
      </c>
      <c r="E682" s="5" t="s">
        <v>74</v>
      </c>
      <c r="F682" s="6"/>
      <c r="G682" s="6"/>
      <c r="H682" s="6"/>
      <c r="I682" s="6"/>
      <c r="J682" s="6"/>
      <c r="K682" s="6"/>
    </row>
    <row r="683" spans="1:11" x14ac:dyDescent="0.25">
      <c r="A683" t="str">
        <f t="shared" si="19"/>
        <v>2012MnonMaori</v>
      </c>
      <c r="B683" s="5">
        <v>2012</v>
      </c>
      <c r="C683" s="5"/>
      <c r="D683" s="5" t="s">
        <v>75</v>
      </c>
      <c r="E683" s="5" t="s">
        <v>74</v>
      </c>
      <c r="F683" s="6"/>
      <c r="G683" s="6"/>
      <c r="H683" s="6"/>
      <c r="I683" s="6"/>
      <c r="J683" s="6"/>
      <c r="K683" s="6"/>
    </row>
    <row r="684" spans="1:11" x14ac:dyDescent="0.25">
      <c r="A684" t="str">
        <f t="shared" si="19"/>
        <v>2013MnonMaori</v>
      </c>
      <c r="B684" s="5">
        <v>2013</v>
      </c>
      <c r="C684" s="5"/>
      <c r="D684" s="5" t="s">
        <v>75</v>
      </c>
      <c r="E684" s="5" t="s">
        <v>74</v>
      </c>
      <c r="F684" s="6"/>
      <c r="G684" s="6"/>
      <c r="H684" s="6"/>
      <c r="I684" s="6"/>
      <c r="J684" s="6"/>
      <c r="K684" s="6"/>
    </row>
    <row r="685" spans="1:11" x14ac:dyDescent="0.25">
      <c r="A685" t="str">
        <f t="shared" si="19"/>
        <v>2014MnonMaori</v>
      </c>
      <c r="B685" s="5">
        <v>2014</v>
      </c>
      <c r="C685" s="5"/>
      <c r="D685" s="5" t="s">
        <v>75</v>
      </c>
      <c r="E685" s="5" t="s">
        <v>74</v>
      </c>
      <c r="F685" s="6"/>
      <c r="G685" s="6"/>
      <c r="H685" s="6"/>
      <c r="I685" s="6"/>
      <c r="J685" s="6"/>
      <c r="K685" s="6"/>
    </row>
    <row r="686" spans="1:11" x14ac:dyDescent="0.25">
      <c r="A686" t="str">
        <f t="shared" si="18"/>
        <v>1996TMaori</v>
      </c>
      <c r="B686" s="5">
        <v>1996</v>
      </c>
      <c r="C686" s="5"/>
      <c r="D686" s="5" t="s">
        <v>76</v>
      </c>
      <c r="E686" s="5" t="s">
        <v>9</v>
      </c>
      <c r="F686" s="6"/>
      <c r="G686" s="6"/>
      <c r="H686" s="6"/>
      <c r="I686" s="6"/>
      <c r="J686" s="6"/>
      <c r="K686" s="6"/>
    </row>
    <row r="687" spans="1:11" x14ac:dyDescent="0.25">
      <c r="A687" t="str">
        <f t="shared" si="18"/>
        <v>1997TMaori</v>
      </c>
      <c r="B687" s="5">
        <v>1997</v>
      </c>
      <c r="C687" s="5"/>
      <c r="D687" s="5" t="s">
        <v>76</v>
      </c>
      <c r="E687" s="5" t="s">
        <v>9</v>
      </c>
      <c r="F687" s="6"/>
      <c r="G687" s="6"/>
      <c r="H687" s="6"/>
      <c r="I687" s="6"/>
      <c r="J687" s="6"/>
      <c r="K687" s="6"/>
    </row>
    <row r="688" spans="1:11" x14ac:dyDescent="0.25">
      <c r="A688" t="str">
        <f t="shared" si="18"/>
        <v>1998TMaori</v>
      </c>
      <c r="B688" s="5">
        <v>1998</v>
      </c>
      <c r="C688" s="5"/>
      <c r="D688" s="5" t="s">
        <v>76</v>
      </c>
      <c r="E688" s="5" t="s">
        <v>9</v>
      </c>
      <c r="F688" s="6"/>
      <c r="G688" s="6"/>
      <c r="H688" s="6"/>
      <c r="I688" s="6"/>
      <c r="J688" s="6"/>
      <c r="K688" s="6"/>
    </row>
    <row r="689" spans="1:11" x14ac:dyDescent="0.25">
      <c r="A689" t="str">
        <f t="shared" si="18"/>
        <v>1999TMaori</v>
      </c>
      <c r="B689" s="5">
        <v>1999</v>
      </c>
      <c r="C689" s="5"/>
      <c r="D689" s="5" t="s">
        <v>76</v>
      </c>
      <c r="E689" s="5" t="s">
        <v>9</v>
      </c>
      <c r="F689" s="6"/>
      <c r="G689" s="6"/>
      <c r="H689" s="6"/>
      <c r="I689" s="6"/>
      <c r="J689" s="6"/>
      <c r="K689" s="6"/>
    </row>
    <row r="690" spans="1:11" x14ac:dyDescent="0.25">
      <c r="A690" t="str">
        <f t="shared" si="18"/>
        <v>2000TMaori</v>
      </c>
      <c r="B690" s="5">
        <v>2000</v>
      </c>
      <c r="C690" s="5"/>
      <c r="D690" s="5" t="s">
        <v>76</v>
      </c>
      <c r="E690" s="5" t="s">
        <v>9</v>
      </c>
      <c r="F690" s="6"/>
      <c r="G690" s="6"/>
      <c r="H690" s="6"/>
      <c r="I690" s="6"/>
      <c r="J690" s="6"/>
      <c r="K690" s="6"/>
    </row>
    <row r="691" spans="1:11" x14ac:dyDescent="0.25">
      <c r="A691" t="str">
        <f t="shared" si="18"/>
        <v>2001TMaori</v>
      </c>
      <c r="B691" s="5">
        <v>2001</v>
      </c>
      <c r="C691" s="5"/>
      <c r="D691" s="5" t="s">
        <v>76</v>
      </c>
      <c r="E691" s="5" t="s">
        <v>9</v>
      </c>
      <c r="F691" s="6"/>
      <c r="G691" s="6"/>
      <c r="H691" s="6"/>
      <c r="I691" s="6"/>
      <c r="J691" s="6"/>
      <c r="K691" s="6"/>
    </row>
    <row r="692" spans="1:11" x14ac:dyDescent="0.25">
      <c r="A692" t="str">
        <f t="shared" si="18"/>
        <v>2002TMaori</v>
      </c>
      <c r="B692" s="5">
        <v>2002</v>
      </c>
      <c r="C692" s="5"/>
      <c r="D692" s="5" t="s">
        <v>76</v>
      </c>
      <c r="E692" s="5" t="s">
        <v>9</v>
      </c>
      <c r="F692" s="6"/>
      <c r="G692" s="6"/>
      <c r="H692" s="6"/>
      <c r="I692" s="6"/>
      <c r="J692" s="6"/>
      <c r="K692" s="6"/>
    </row>
    <row r="693" spans="1:11" x14ac:dyDescent="0.25">
      <c r="A693" t="str">
        <f t="shared" si="18"/>
        <v>2003TMaori</v>
      </c>
      <c r="B693" s="5">
        <v>2003</v>
      </c>
      <c r="C693" s="5"/>
      <c r="D693" s="5" t="s">
        <v>76</v>
      </c>
      <c r="E693" s="5" t="s">
        <v>9</v>
      </c>
      <c r="F693" s="6"/>
      <c r="G693" s="6"/>
      <c r="H693" s="6"/>
      <c r="I693" s="6"/>
      <c r="J693" s="6"/>
      <c r="K693" s="6"/>
    </row>
    <row r="694" spans="1:11" x14ac:dyDescent="0.25">
      <c r="A694" t="str">
        <f t="shared" si="18"/>
        <v>2004TMaori</v>
      </c>
      <c r="B694" s="5">
        <v>2004</v>
      </c>
      <c r="C694" s="5"/>
      <c r="D694" s="5" t="s">
        <v>76</v>
      </c>
      <c r="E694" s="5" t="s">
        <v>9</v>
      </c>
      <c r="F694" s="6"/>
      <c r="G694" s="6"/>
      <c r="H694" s="6"/>
      <c r="I694" s="6"/>
      <c r="J694" s="6"/>
      <c r="K694" s="6"/>
    </row>
    <row r="695" spans="1:11" x14ac:dyDescent="0.25">
      <c r="A695" t="str">
        <f t="shared" si="18"/>
        <v>2005TMaori</v>
      </c>
      <c r="B695" s="5">
        <v>2005</v>
      </c>
      <c r="C695" s="5"/>
      <c r="D695" s="5" t="s">
        <v>76</v>
      </c>
      <c r="E695" s="5" t="s">
        <v>9</v>
      </c>
      <c r="F695" s="6"/>
      <c r="G695" s="6"/>
      <c r="H695" s="6"/>
      <c r="I695" s="6"/>
      <c r="J695" s="6"/>
      <c r="K695" s="6"/>
    </row>
    <row r="696" spans="1:11" x14ac:dyDescent="0.25">
      <c r="A696" t="str">
        <f t="shared" si="18"/>
        <v>2006TMaori</v>
      </c>
      <c r="B696" s="5">
        <v>2006</v>
      </c>
      <c r="C696" s="5"/>
      <c r="D696" s="5" t="s">
        <v>76</v>
      </c>
      <c r="E696" s="5" t="s">
        <v>9</v>
      </c>
      <c r="F696" s="6"/>
      <c r="G696" s="6"/>
      <c r="H696" s="6"/>
      <c r="I696" s="6"/>
      <c r="J696" s="6"/>
      <c r="K696" s="6"/>
    </row>
    <row r="697" spans="1:11" x14ac:dyDescent="0.25">
      <c r="A697" t="str">
        <f t="shared" si="18"/>
        <v>2007TMaori</v>
      </c>
      <c r="B697" s="5">
        <v>2007</v>
      </c>
      <c r="C697" s="5"/>
      <c r="D697" s="5" t="s">
        <v>76</v>
      </c>
      <c r="E697" s="5" t="s">
        <v>9</v>
      </c>
      <c r="F697" s="6"/>
      <c r="G697" s="6"/>
      <c r="H697" s="6"/>
      <c r="I697" s="6"/>
      <c r="J697" s="6"/>
      <c r="K697" s="6"/>
    </row>
    <row r="698" spans="1:11" x14ac:dyDescent="0.25">
      <c r="A698" t="str">
        <f t="shared" si="18"/>
        <v>2008TMaori</v>
      </c>
      <c r="B698" s="5">
        <v>2008</v>
      </c>
      <c r="C698" s="5"/>
      <c r="D698" s="5" t="s">
        <v>76</v>
      </c>
      <c r="E698" s="5" t="s">
        <v>9</v>
      </c>
      <c r="F698" s="6"/>
      <c r="G698" s="6"/>
      <c r="H698" s="6"/>
      <c r="I698" s="6"/>
      <c r="J698" s="6"/>
      <c r="K698" s="6"/>
    </row>
    <row r="699" spans="1:11" x14ac:dyDescent="0.25">
      <c r="A699" t="str">
        <f t="shared" si="18"/>
        <v>2009TMaori</v>
      </c>
      <c r="B699" s="5">
        <v>2009</v>
      </c>
      <c r="C699" s="5"/>
      <c r="D699" s="5" t="s">
        <v>76</v>
      </c>
      <c r="E699" s="5" t="s">
        <v>9</v>
      </c>
      <c r="F699" s="6"/>
      <c r="G699" s="6"/>
      <c r="H699" s="6"/>
      <c r="I699" s="6"/>
      <c r="J699" s="6"/>
      <c r="K699" s="6"/>
    </row>
    <row r="700" spans="1:11" x14ac:dyDescent="0.25">
      <c r="A700" t="str">
        <f t="shared" si="18"/>
        <v>2010TMaori</v>
      </c>
      <c r="B700" s="5">
        <v>2010</v>
      </c>
      <c r="C700" s="5"/>
      <c r="D700" s="5" t="s">
        <v>76</v>
      </c>
      <c r="E700" s="5" t="s">
        <v>9</v>
      </c>
      <c r="F700" s="6"/>
      <c r="G700" s="6"/>
      <c r="H700" s="6"/>
      <c r="I700" s="6"/>
      <c r="J700" s="6"/>
      <c r="K700" s="6"/>
    </row>
    <row r="701" spans="1:11" x14ac:dyDescent="0.25">
      <c r="A701" t="str">
        <f t="shared" si="18"/>
        <v>2011TMaori</v>
      </c>
      <c r="B701" s="5">
        <v>2011</v>
      </c>
      <c r="C701" s="5"/>
      <c r="D701" s="5" t="s">
        <v>76</v>
      </c>
      <c r="E701" s="5" t="s">
        <v>9</v>
      </c>
      <c r="F701" s="6"/>
      <c r="G701" s="6"/>
      <c r="H701" s="6"/>
      <c r="I701" s="6"/>
      <c r="J701" s="6"/>
      <c r="K701" s="6"/>
    </row>
    <row r="702" spans="1:11" x14ac:dyDescent="0.25">
      <c r="A702" t="str">
        <f t="shared" si="18"/>
        <v>2012TMaori</v>
      </c>
      <c r="B702" s="5">
        <v>2012</v>
      </c>
      <c r="C702" s="5"/>
      <c r="D702" s="5" t="s">
        <v>76</v>
      </c>
      <c r="E702" s="5" t="s">
        <v>9</v>
      </c>
      <c r="F702" s="6"/>
      <c r="G702" s="6"/>
      <c r="H702" s="6"/>
      <c r="I702" s="6"/>
      <c r="J702" s="6"/>
      <c r="K702" s="6"/>
    </row>
    <row r="703" spans="1:11" x14ac:dyDescent="0.25">
      <c r="A703" t="str">
        <f t="shared" si="18"/>
        <v>2013TMaori</v>
      </c>
      <c r="B703" s="5">
        <v>2013</v>
      </c>
      <c r="C703" s="5"/>
      <c r="D703" s="5" t="s">
        <v>76</v>
      </c>
      <c r="E703" s="5" t="s">
        <v>9</v>
      </c>
      <c r="F703" s="6"/>
      <c r="G703" s="6"/>
      <c r="H703" s="6"/>
      <c r="I703" s="6"/>
      <c r="J703" s="6"/>
      <c r="K703" s="6"/>
    </row>
    <row r="704" spans="1:11" x14ac:dyDescent="0.25">
      <c r="A704" t="str">
        <f t="shared" si="18"/>
        <v>2014TMaori</v>
      </c>
      <c r="B704" s="5">
        <v>2014</v>
      </c>
      <c r="C704" s="5"/>
      <c r="D704" s="5" t="s">
        <v>76</v>
      </c>
      <c r="E704" s="5" t="s">
        <v>9</v>
      </c>
      <c r="F704" s="6"/>
      <c r="G704" s="6"/>
      <c r="H704" s="6"/>
      <c r="I704" s="6"/>
      <c r="J704" s="6"/>
      <c r="K704" s="6"/>
    </row>
    <row r="705" spans="1:11" x14ac:dyDescent="0.25">
      <c r="A705" t="str">
        <f t="shared" ref="A705:A738" si="20">B705&amp;C705&amp;D705&amp;E705</f>
        <v>1996TnonMaori</v>
      </c>
      <c r="B705" s="5">
        <v>1996</v>
      </c>
      <c r="C705" s="5"/>
      <c r="D705" s="5" t="s">
        <v>76</v>
      </c>
      <c r="E705" s="5" t="s">
        <v>74</v>
      </c>
      <c r="F705" s="6">
        <v>0.20990507951469953</v>
      </c>
      <c r="G705" s="6">
        <v>0.52208458173489658</v>
      </c>
      <c r="H705" s="6">
        <v>1.0756937762446552</v>
      </c>
      <c r="I705" s="6"/>
      <c r="J705" s="6"/>
      <c r="K705" s="6"/>
    </row>
    <row r="706" spans="1:11" x14ac:dyDescent="0.25">
      <c r="A706" t="str">
        <f t="shared" si="20"/>
        <v>1997TnonMaori</v>
      </c>
      <c r="B706" s="5">
        <v>1997</v>
      </c>
      <c r="C706" s="5"/>
      <c r="D706" s="5" t="s">
        <v>76</v>
      </c>
      <c r="E706" s="5" t="s">
        <v>74</v>
      </c>
      <c r="F706" s="6">
        <v>0.20694925943830764</v>
      </c>
      <c r="G706" s="6">
        <v>0.51473274398121049</v>
      </c>
      <c r="H706" s="6">
        <v>1.0605461806398948</v>
      </c>
      <c r="I706" s="6"/>
      <c r="J706" s="6"/>
      <c r="K706" s="6"/>
    </row>
    <row r="707" spans="1:11" x14ac:dyDescent="0.25">
      <c r="A707" t="str">
        <f t="shared" si="20"/>
        <v>1998TnonMaori</v>
      </c>
      <c r="B707" s="5">
        <v>1998</v>
      </c>
      <c r="C707" s="5"/>
      <c r="D707" s="5" t="s">
        <v>76</v>
      </c>
      <c r="E707" s="5" t="s">
        <v>74</v>
      </c>
      <c r="F707" s="6">
        <v>0.25299259375637478</v>
      </c>
      <c r="G707" s="6">
        <v>0.58599857968674429</v>
      </c>
      <c r="H707" s="6">
        <v>1.1546508117958347</v>
      </c>
      <c r="I707" s="6"/>
      <c r="J707" s="6"/>
      <c r="K707" s="6"/>
    </row>
    <row r="708" spans="1:11" x14ac:dyDescent="0.25">
      <c r="A708" t="str">
        <f t="shared" si="20"/>
        <v>1999TnonMaori</v>
      </c>
      <c r="B708" s="5">
        <v>1999</v>
      </c>
      <c r="C708" s="5"/>
      <c r="D708" s="5" t="s">
        <v>76</v>
      </c>
      <c r="E708" s="5" t="s">
        <v>74</v>
      </c>
      <c r="F708" s="6">
        <v>0.30481777171725949</v>
      </c>
      <c r="G708" s="6">
        <v>0.66661269356184771</v>
      </c>
      <c r="H708" s="6">
        <v>1.2654385386361433</v>
      </c>
      <c r="I708" s="6"/>
      <c r="J708" s="6"/>
      <c r="K708" s="6"/>
    </row>
    <row r="709" spans="1:11" x14ac:dyDescent="0.25">
      <c r="A709" t="str">
        <f t="shared" si="20"/>
        <v>2000TnonMaori</v>
      </c>
      <c r="B709" s="5">
        <v>2000</v>
      </c>
      <c r="C709" s="5"/>
      <c r="D709" s="5" t="s">
        <v>76</v>
      </c>
      <c r="E709" s="5" t="s">
        <v>74</v>
      </c>
      <c r="F709" s="6">
        <v>0.20915220821809424</v>
      </c>
      <c r="G709" s="6">
        <v>0.52021200915639043</v>
      </c>
      <c r="H709" s="6">
        <v>1.0718355610459378</v>
      </c>
      <c r="I709" s="6"/>
      <c r="J709" s="6"/>
      <c r="K709" s="6"/>
    </row>
    <row r="710" spans="1:11" x14ac:dyDescent="0.25">
      <c r="A710" t="str">
        <f t="shared" si="20"/>
        <v>2001TnonMaori</v>
      </c>
      <c r="B710" s="5">
        <v>2001</v>
      </c>
      <c r="C710" s="5"/>
      <c r="D710" s="5" t="s">
        <v>76</v>
      </c>
      <c r="E710" s="5" t="s">
        <v>74</v>
      </c>
      <c r="F710" s="6">
        <v>0.11659267258146482</v>
      </c>
      <c r="G710" s="6">
        <v>0.3590811518073776</v>
      </c>
      <c r="H710" s="6">
        <v>0.83797562454283137</v>
      </c>
      <c r="I710" s="6"/>
      <c r="J710" s="6"/>
      <c r="K710" s="6"/>
    </row>
    <row r="711" spans="1:11" x14ac:dyDescent="0.25">
      <c r="A711" t="str">
        <f t="shared" si="20"/>
        <v>2002TnonMaori</v>
      </c>
      <c r="B711" s="5">
        <v>2002</v>
      </c>
      <c r="C711" s="5"/>
      <c r="D711" s="5" t="s">
        <v>76</v>
      </c>
      <c r="E711" s="5" t="s">
        <v>74</v>
      </c>
      <c r="F711" s="6"/>
      <c r="G711" s="6"/>
      <c r="H711" s="6"/>
      <c r="I711" s="6"/>
      <c r="J711" s="6"/>
      <c r="K711" s="6"/>
    </row>
    <row r="712" spans="1:11" x14ac:dyDescent="0.25">
      <c r="A712" t="str">
        <f t="shared" si="20"/>
        <v>2003TnonMaori</v>
      </c>
      <c r="B712" s="5">
        <v>2003</v>
      </c>
      <c r="C712" s="5"/>
      <c r="D712" s="5" t="s">
        <v>76</v>
      </c>
      <c r="E712" s="5" t="s">
        <v>74</v>
      </c>
      <c r="F712" s="6">
        <v>0.11197136004789175</v>
      </c>
      <c r="G712" s="6">
        <v>0.34484847156533394</v>
      </c>
      <c r="H712" s="6">
        <v>0.80476129665423535</v>
      </c>
      <c r="I712" s="6"/>
      <c r="J712" s="6"/>
      <c r="K712" s="6"/>
    </row>
    <row r="713" spans="1:11" x14ac:dyDescent="0.25">
      <c r="A713" t="str">
        <f t="shared" si="20"/>
        <v>2004TnonMaori</v>
      </c>
      <c r="B713" s="5">
        <v>2004</v>
      </c>
      <c r="C713" s="5"/>
      <c r="D713" s="5" t="s">
        <v>76</v>
      </c>
      <c r="E713" s="5" t="s">
        <v>74</v>
      </c>
      <c r="F713" s="6">
        <v>0.20550710145471132</v>
      </c>
      <c r="G713" s="6">
        <v>0.51114574909093768</v>
      </c>
      <c r="H713" s="6">
        <v>1.0531556002361104</v>
      </c>
      <c r="I713" s="6"/>
      <c r="J713" s="6"/>
      <c r="K713" s="6"/>
    </row>
    <row r="714" spans="1:11" x14ac:dyDescent="0.25">
      <c r="A714" t="str">
        <f t="shared" si="20"/>
        <v>2005TnonMaori</v>
      </c>
      <c r="B714" s="5">
        <v>2005</v>
      </c>
      <c r="C714" s="5"/>
      <c r="D714" s="5" t="s">
        <v>76</v>
      </c>
      <c r="E714" s="5" t="s">
        <v>74</v>
      </c>
      <c r="F714" s="6">
        <v>0.25523029613668496</v>
      </c>
      <c r="G714" s="6">
        <v>0.59118169748933957</v>
      </c>
      <c r="H714" s="6">
        <v>1.1648636201299423</v>
      </c>
      <c r="I714" s="6"/>
      <c r="J714" s="6"/>
      <c r="K714" s="6"/>
    </row>
    <row r="715" spans="1:11" x14ac:dyDescent="0.25">
      <c r="A715" t="str">
        <f t="shared" si="20"/>
        <v>2006TnonMaori</v>
      </c>
      <c r="B715" s="5">
        <v>2006</v>
      </c>
      <c r="C715" s="5"/>
      <c r="D715" s="5" t="s">
        <v>76</v>
      </c>
      <c r="E715" s="5" t="s">
        <v>74</v>
      </c>
      <c r="F715" s="6">
        <v>0.16770027953066821</v>
      </c>
      <c r="G715" s="6">
        <v>0.45697093563362179</v>
      </c>
      <c r="H715" s="6">
        <v>0.9946333438255569</v>
      </c>
      <c r="I715" s="6"/>
      <c r="J715" s="6"/>
      <c r="K715" s="6"/>
    </row>
    <row r="716" spans="1:11" x14ac:dyDescent="0.25">
      <c r="A716" t="str">
        <f t="shared" si="20"/>
        <v>2007TnonMaori</v>
      </c>
      <c r="B716" s="5">
        <v>2007</v>
      </c>
      <c r="C716" s="5"/>
      <c r="D716" s="5" t="s">
        <v>76</v>
      </c>
      <c r="E716" s="5" t="s">
        <v>74</v>
      </c>
      <c r="F716" s="6">
        <v>0.12343729155462771</v>
      </c>
      <c r="G716" s="6">
        <v>0.38016115289276903</v>
      </c>
      <c r="H716" s="6">
        <v>0.88716931512219721</v>
      </c>
      <c r="I716" s="6"/>
      <c r="J716" s="6"/>
      <c r="K716" s="6"/>
    </row>
    <row r="717" spans="1:11" x14ac:dyDescent="0.25">
      <c r="A717" t="str">
        <f t="shared" si="20"/>
        <v>2008TnonMaori</v>
      </c>
      <c r="B717" s="5">
        <v>2008</v>
      </c>
      <c r="C717" s="5"/>
      <c r="D717" s="5" t="s">
        <v>76</v>
      </c>
      <c r="E717" s="5" t="s">
        <v>74</v>
      </c>
      <c r="F717" s="6">
        <v>0.12379791076059121</v>
      </c>
      <c r="G717" s="6">
        <v>0.38127178495029185</v>
      </c>
      <c r="H717" s="6">
        <v>0.88976115985522075</v>
      </c>
      <c r="I717" s="6"/>
      <c r="J717" s="6"/>
      <c r="K717" s="6"/>
    </row>
    <row r="718" spans="1:11" x14ac:dyDescent="0.25">
      <c r="A718" t="str">
        <f t="shared" si="20"/>
        <v>2009TnonMaori</v>
      </c>
      <c r="B718" s="5">
        <v>2009</v>
      </c>
      <c r="C718" s="5"/>
      <c r="D718" s="5" t="s">
        <v>76</v>
      </c>
      <c r="E718" s="5" t="s">
        <v>74</v>
      </c>
      <c r="F718" s="6">
        <v>0.12666990379586204</v>
      </c>
      <c r="G718" s="6">
        <v>0.3901169254231398</v>
      </c>
      <c r="H718" s="6">
        <v>0.91040276712031021</v>
      </c>
      <c r="I718" s="6"/>
      <c r="J718" s="6"/>
      <c r="K718" s="6"/>
    </row>
    <row r="719" spans="1:11" x14ac:dyDescent="0.25">
      <c r="A719" t="str">
        <f t="shared" si="20"/>
        <v>2010TnonMaori</v>
      </c>
      <c r="B719" s="5">
        <v>2010</v>
      </c>
      <c r="C719" s="5"/>
      <c r="D719" s="5" t="s">
        <v>76</v>
      </c>
      <c r="E719" s="5" t="s">
        <v>74</v>
      </c>
      <c r="F719" s="6"/>
      <c r="G719" s="6"/>
      <c r="H719" s="6"/>
      <c r="I719" s="6"/>
      <c r="J719" s="6"/>
      <c r="K719" s="6"/>
    </row>
    <row r="720" spans="1:11" x14ac:dyDescent="0.25">
      <c r="A720" t="str">
        <f t="shared" si="20"/>
        <v>2011TnonMaori</v>
      </c>
      <c r="B720" s="5">
        <v>2011</v>
      </c>
      <c r="C720" s="5"/>
      <c r="D720" s="5" t="s">
        <v>76</v>
      </c>
      <c r="E720" s="5" t="s">
        <v>74</v>
      </c>
      <c r="F720" s="6"/>
      <c r="G720" s="6"/>
      <c r="H720" s="6"/>
      <c r="I720" s="6"/>
      <c r="J720" s="6"/>
      <c r="K720" s="6"/>
    </row>
    <row r="721" spans="1:11" x14ac:dyDescent="0.25">
      <c r="A721" t="str">
        <f t="shared" si="20"/>
        <v>2012TnonMaori</v>
      </c>
      <c r="B721" s="5">
        <v>2012</v>
      </c>
      <c r="C721" s="5"/>
      <c r="D721" s="5" t="s">
        <v>76</v>
      </c>
      <c r="E721" s="5" t="s">
        <v>74</v>
      </c>
      <c r="F721" s="6"/>
      <c r="G721" s="6"/>
      <c r="H721" s="6"/>
      <c r="I721" s="6"/>
      <c r="J721" s="6"/>
      <c r="K721" s="6"/>
    </row>
    <row r="722" spans="1:11" x14ac:dyDescent="0.25">
      <c r="A722" t="str">
        <f t="shared" si="20"/>
        <v>2013TnonMaori</v>
      </c>
      <c r="B722" s="5">
        <v>2013</v>
      </c>
      <c r="C722" s="5"/>
      <c r="D722" s="5" t="s">
        <v>76</v>
      </c>
      <c r="E722" s="5" t="s">
        <v>74</v>
      </c>
      <c r="F722" s="6"/>
      <c r="G722" s="6"/>
      <c r="H722" s="6"/>
      <c r="I722" s="6"/>
      <c r="J722" s="6"/>
      <c r="K722" s="6"/>
    </row>
    <row r="723" spans="1:11" x14ac:dyDescent="0.25">
      <c r="A723" t="str">
        <f t="shared" si="20"/>
        <v>2014TnonMaori</v>
      </c>
      <c r="B723" s="5">
        <v>2014</v>
      </c>
      <c r="C723" s="5"/>
      <c r="D723" s="5" t="s">
        <v>76</v>
      </c>
      <c r="E723" s="5" t="s">
        <v>74</v>
      </c>
      <c r="F723" s="6">
        <v>0.25286387968515694</v>
      </c>
      <c r="G723" s="6">
        <v>0.58570044343777583</v>
      </c>
      <c r="H723" s="6">
        <v>1.1540633645325984</v>
      </c>
      <c r="I723" s="6"/>
      <c r="J723" s="6"/>
      <c r="K723" s="6"/>
    </row>
    <row r="724" spans="1:11" x14ac:dyDescent="0.25">
      <c r="A724" t="str">
        <f t="shared" si="20"/>
        <v>1996FMaori</v>
      </c>
      <c r="B724" s="5">
        <v>1996</v>
      </c>
      <c r="C724" s="5"/>
      <c r="D724" s="5" t="s">
        <v>73</v>
      </c>
      <c r="E724" s="5" t="s">
        <v>9</v>
      </c>
      <c r="F724" s="6"/>
      <c r="G724" s="6"/>
      <c r="H724" s="6"/>
      <c r="I724" s="6"/>
      <c r="J724" s="6"/>
      <c r="K724" s="6"/>
    </row>
    <row r="725" spans="1:11" x14ac:dyDescent="0.25">
      <c r="A725" t="str">
        <f t="shared" si="20"/>
        <v>1997FMaori</v>
      </c>
      <c r="B725" s="5">
        <v>1997</v>
      </c>
      <c r="C725" s="5"/>
      <c r="D725" s="5" t="s">
        <v>73</v>
      </c>
      <c r="E725" s="5" t="s">
        <v>9</v>
      </c>
      <c r="F725" s="6"/>
      <c r="G725" s="6"/>
      <c r="H725" s="6"/>
      <c r="I725" s="6"/>
      <c r="J725" s="6"/>
      <c r="K725" s="6"/>
    </row>
    <row r="726" spans="1:11" x14ac:dyDescent="0.25">
      <c r="A726" t="str">
        <f t="shared" si="20"/>
        <v>1998FMaori</v>
      </c>
      <c r="B726" s="5">
        <v>1998</v>
      </c>
      <c r="C726" s="5"/>
      <c r="D726" s="5" t="s">
        <v>73</v>
      </c>
      <c r="E726" s="5" t="s">
        <v>9</v>
      </c>
      <c r="F726" s="6">
        <v>1.0942886547344681</v>
      </c>
      <c r="G726" s="6">
        <v>2.9818561531724761</v>
      </c>
      <c r="H726" s="6">
        <v>6.4902454952072404</v>
      </c>
      <c r="I726" s="6">
        <v>1.6417107233532318</v>
      </c>
      <c r="J726" s="6">
        <v>6.5654426609634786</v>
      </c>
      <c r="K726" s="6">
        <v>26.256170908329196</v>
      </c>
    </row>
    <row r="727" spans="1:11" x14ac:dyDescent="0.25">
      <c r="A727" t="str">
        <f t="shared" si="20"/>
        <v>1999FMaori</v>
      </c>
      <c r="B727" s="5">
        <v>1999</v>
      </c>
      <c r="C727" s="5"/>
      <c r="D727" s="5" t="s">
        <v>73</v>
      </c>
      <c r="E727" s="5" t="s">
        <v>9</v>
      </c>
      <c r="F727" s="6">
        <v>0.79447152206967309</v>
      </c>
      <c r="G727" s="6">
        <v>2.4468068439173143</v>
      </c>
      <c r="H727" s="6">
        <v>5.7100309577573301</v>
      </c>
      <c r="I727" s="6">
        <v>1.2633771974415333</v>
      </c>
      <c r="J727" s="6">
        <v>5.2865848709496861</v>
      </c>
      <c r="K727" s="6">
        <v>22.121643207073546</v>
      </c>
    </row>
    <row r="728" spans="1:11" x14ac:dyDescent="0.25">
      <c r="A728" t="str">
        <f t="shared" si="20"/>
        <v>2000FMaori</v>
      </c>
      <c r="B728" s="5">
        <v>2000</v>
      </c>
      <c r="C728" s="5"/>
      <c r="D728" s="5" t="s">
        <v>73</v>
      </c>
      <c r="E728" s="5" t="s">
        <v>9</v>
      </c>
      <c r="F728" s="6">
        <v>1.0707793418765814</v>
      </c>
      <c r="G728" s="6">
        <v>2.9177950035856184</v>
      </c>
      <c r="H728" s="6">
        <v>6.350811342060199</v>
      </c>
      <c r="I728" s="6">
        <v>1.3398180604757608</v>
      </c>
      <c r="J728" s="6">
        <v>4.75050055290634</v>
      </c>
      <c r="K728" s="6">
        <v>16.843522392249252</v>
      </c>
    </row>
    <row r="729" spans="1:11" x14ac:dyDescent="0.25">
      <c r="A729" t="str">
        <f t="shared" si="20"/>
        <v>2001FMaori</v>
      </c>
      <c r="B729" s="5">
        <v>2001</v>
      </c>
      <c r="C729" s="5"/>
      <c r="D729" s="5" t="s">
        <v>73</v>
      </c>
      <c r="E729" s="5" t="s">
        <v>9</v>
      </c>
      <c r="F729" s="6"/>
      <c r="G729" s="6"/>
      <c r="H729" s="6"/>
      <c r="I729" s="6"/>
      <c r="J729" s="6"/>
      <c r="K729" s="6"/>
    </row>
    <row r="730" spans="1:11" x14ac:dyDescent="0.25">
      <c r="A730" t="str">
        <f t="shared" si="20"/>
        <v>2002FMaori</v>
      </c>
      <c r="B730" s="5">
        <v>2002</v>
      </c>
      <c r="C730" s="5"/>
      <c r="D730" s="5" t="s">
        <v>73</v>
      </c>
      <c r="E730" s="5" t="s">
        <v>9</v>
      </c>
      <c r="F730" s="6"/>
      <c r="G730" s="6"/>
      <c r="H730" s="6"/>
      <c r="I730" s="6"/>
      <c r="J730" s="6"/>
      <c r="K730" s="6"/>
    </row>
    <row r="731" spans="1:11" x14ac:dyDescent="0.25">
      <c r="A731" t="str">
        <f t="shared" si="20"/>
        <v>2003FMaori</v>
      </c>
      <c r="B731" s="5">
        <v>2003</v>
      </c>
      <c r="C731" s="5"/>
      <c r="D731" s="5" t="s">
        <v>73</v>
      </c>
      <c r="E731" s="5" t="s">
        <v>9</v>
      </c>
      <c r="F731" s="6"/>
      <c r="G731" s="6"/>
      <c r="H731" s="6"/>
      <c r="I731" s="6"/>
      <c r="J731" s="6"/>
      <c r="K731" s="6"/>
    </row>
    <row r="732" spans="1:11" x14ac:dyDescent="0.25">
      <c r="A732" t="str">
        <f t="shared" si="20"/>
        <v>2004FMaori</v>
      </c>
      <c r="B732" s="5">
        <v>2004</v>
      </c>
      <c r="C732" s="5"/>
      <c r="D732" s="5" t="s">
        <v>73</v>
      </c>
      <c r="E732" s="5" t="s">
        <v>9</v>
      </c>
      <c r="F732" s="6"/>
      <c r="G732" s="6"/>
      <c r="H732" s="6"/>
      <c r="I732" s="6"/>
      <c r="J732" s="6"/>
      <c r="K732" s="6"/>
    </row>
    <row r="733" spans="1:11" x14ac:dyDescent="0.25">
      <c r="A733" t="str">
        <f t="shared" si="20"/>
        <v>2005FMaori</v>
      </c>
      <c r="B733" s="5">
        <v>2005</v>
      </c>
      <c r="C733" s="5"/>
      <c r="D733" s="5" t="s">
        <v>73</v>
      </c>
      <c r="E733" s="5" t="s">
        <v>9</v>
      </c>
      <c r="F733" s="6"/>
      <c r="G733" s="6"/>
      <c r="H733" s="6"/>
      <c r="I733" s="6"/>
      <c r="J733" s="6"/>
      <c r="K733" s="6"/>
    </row>
    <row r="734" spans="1:11" x14ac:dyDescent="0.25">
      <c r="A734" t="str">
        <f t="shared" si="20"/>
        <v>2006FMaori</v>
      </c>
      <c r="B734" s="5">
        <v>2006</v>
      </c>
      <c r="C734" s="5"/>
      <c r="D734" s="5" t="s">
        <v>73</v>
      </c>
      <c r="E734" s="5" t="s">
        <v>9</v>
      </c>
      <c r="F734" s="6"/>
      <c r="G734" s="6"/>
      <c r="H734" s="6"/>
      <c r="I734" s="6"/>
      <c r="J734" s="6"/>
      <c r="K734" s="6"/>
    </row>
    <row r="735" spans="1:11" x14ac:dyDescent="0.25">
      <c r="A735" t="str">
        <f t="shared" si="20"/>
        <v>2007FMaori</v>
      </c>
      <c r="B735" s="5">
        <v>2007</v>
      </c>
      <c r="C735" s="5"/>
      <c r="D735" s="5" t="s">
        <v>73</v>
      </c>
      <c r="E735" s="5" t="s">
        <v>9</v>
      </c>
      <c r="F735" s="6"/>
      <c r="G735" s="6"/>
      <c r="H735" s="6"/>
      <c r="I735" s="6"/>
      <c r="J735" s="6"/>
      <c r="K735" s="6"/>
    </row>
    <row r="736" spans="1:11" x14ac:dyDescent="0.25">
      <c r="A736" t="str">
        <f t="shared" si="20"/>
        <v>2008FMaori</v>
      </c>
      <c r="B736" s="5">
        <v>2008</v>
      </c>
      <c r="C736" s="5"/>
      <c r="D736" s="5" t="s">
        <v>73</v>
      </c>
      <c r="E736" s="5" t="s">
        <v>9</v>
      </c>
      <c r="F736" s="6"/>
      <c r="G736" s="6"/>
      <c r="H736" s="6"/>
      <c r="I736" s="6"/>
      <c r="J736" s="6"/>
      <c r="K736" s="6"/>
    </row>
    <row r="737" spans="1:11" x14ac:dyDescent="0.25">
      <c r="A737" t="str">
        <f t="shared" si="20"/>
        <v>2009FMaori</v>
      </c>
      <c r="B737" s="5">
        <v>2009</v>
      </c>
      <c r="C737" s="5"/>
      <c r="D737" s="5" t="s">
        <v>73</v>
      </c>
      <c r="E737" s="5" t="s">
        <v>9</v>
      </c>
      <c r="F737" s="6"/>
      <c r="G737" s="6"/>
      <c r="H737" s="6"/>
      <c r="I737" s="6"/>
      <c r="J737" s="6"/>
      <c r="K737" s="6"/>
    </row>
    <row r="738" spans="1:11" x14ac:dyDescent="0.25">
      <c r="A738" t="str">
        <f t="shared" si="20"/>
        <v>2010FMaori</v>
      </c>
      <c r="B738" s="5">
        <v>2010</v>
      </c>
      <c r="C738" s="5"/>
      <c r="D738" s="5" t="s">
        <v>73</v>
      </c>
      <c r="E738" s="5" t="s">
        <v>9</v>
      </c>
      <c r="F738" s="6"/>
      <c r="G738" s="6"/>
      <c r="H738" s="6"/>
      <c r="I738" s="6"/>
      <c r="J738" s="6"/>
      <c r="K738" s="6"/>
    </row>
    <row r="739" spans="1:11" x14ac:dyDescent="0.25">
      <c r="A739" t="str">
        <f t="shared" ref="A739:A768" si="21">B739&amp;C739&amp;D739&amp;E739</f>
        <v>2011FMaori</v>
      </c>
      <c r="B739" s="5">
        <v>2011</v>
      </c>
      <c r="C739" s="5"/>
      <c r="D739" s="5" t="s">
        <v>73</v>
      </c>
      <c r="E739" s="5" t="s">
        <v>9</v>
      </c>
      <c r="F739" s="6"/>
      <c r="G739" s="6"/>
      <c r="H739" s="6"/>
      <c r="I739" s="6"/>
      <c r="J739" s="6"/>
      <c r="K739" s="6"/>
    </row>
    <row r="740" spans="1:11" x14ac:dyDescent="0.25">
      <c r="A740" t="str">
        <f t="shared" si="21"/>
        <v>2012FMaori</v>
      </c>
      <c r="B740" s="5">
        <v>2012</v>
      </c>
      <c r="C740" s="5"/>
      <c r="D740" s="5" t="s">
        <v>73</v>
      </c>
      <c r="E740" s="5" t="s">
        <v>9</v>
      </c>
      <c r="F740" s="6"/>
      <c r="G740" s="6"/>
      <c r="H740" s="6"/>
      <c r="I740" s="6"/>
      <c r="J740" s="6"/>
      <c r="K740" s="6"/>
    </row>
    <row r="741" spans="1:11" x14ac:dyDescent="0.25">
      <c r="A741" t="str">
        <f t="shared" si="21"/>
        <v>2013FMaori</v>
      </c>
      <c r="B741" s="5">
        <v>2013</v>
      </c>
      <c r="C741" s="5"/>
      <c r="D741" s="5" t="s">
        <v>73</v>
      </c>
      <c r="E741" s="5" t="s">
        <v>9</v>
      </c>
      <c r="F741" s="6"/>
      <c r="G741" s="6"/>
      <c r="H741" s="6"/>
      <c r="I741" s="6"/>
      <c r="J741" s="6"/>
      <c r="K741" s="6"/>
    </row>
    <row r="742" spans="1:11" x14ac:dyDescent="0.25">
      <c r="A742" t="str">
        <f t="shared" si="21"/>
        <v>2014FMaori</v>
      </c>
      <c r="B742" s="5">
        <v>2014</v>
      </c>
      <c r="C742" s="5"/>
      <c r="D742" s="5" t="s">
        <v>73</v>
      </c>
      <c r="E742" s="5" t="s">
        <v>9</v>
      </c>
      <c r="F742" s="6"/>
      <c r="G742" s="6"/>
      <c r="H742" s="6"/>
      <c r="I742" s="6"/>
      <c r="J742" s="6"/>
      <c r="K742" s="6"/>
    </row>
    <row r="743" spans="1:11" x14ac:dyDescent="0.25">
      <c r="A743" t="str">
        <f t="shared" si="21"/>
        <v>1996FnonMaori</v>
      </c>
      <c r="B743" s="5">
        <v>1996</v>
      </c>
      <c r="C743" s="5"/>
      <c r="D743" s="5" t="s">
        <v>73</v>
      </c>
      <c r="E743" s="5" t="s">
        <v>74</v>
      </c>
      <c r="F743" s="6"/>
      <c r="G743" s="6"/>
      <c r="H743" s="6"/>
      <c r="I743" s="6"/>
      <c r="J743" s="6"/>
      <c r="K743" s="6"/>
    </row>
    <row r="744" spans="1:11" x14ac:dyDescent="0.25">
      <c r="A744" t="str">
        <f t="shared" si="21"/>
        <v>1997FnonMaori</v>
      </c>
      <c r="B744" s="5">
        <v>1997</v>
      </c>
      <c r="C744" s="5"/>
      <c r="D744" s="5" t="s">
        <v>73</v>
      </c>
      <c r="E744" s="5" t="s">
        <v>74</v>
      </c>
      <c r="F744" s="6"/>
      <c r="G744" s="6"/>
      <c r="H744" s="6"/>
      <c r="I744" s="6"/>
      <c r="J744" s="6"/>
      <c r="K744" s="6"/>
    </row>
    <row r="745" spans="1:11" x14ac:dyDescent="0.25">
      <c r="A745" t="str">
        <f t="shared" si="21"/>
        <v>1998FnonMaori</v>
      </c>
      <c r="B745" s="5">
        <v>1998</v>
      </c>
      <c r="C745" s="5"/>
      <c r="D745" s="5" t="s">
        <v>73</v>
      </c>
      <c r="E745" s="5" t="s">
        <v>74</v>
      </c>
      <c r="F745" s="6"/>
      <c r="G745" s="6"/>
      <c r="H745" s="6"/>
      <c r="I745" s="6"/>
      <c r="J745" s="6"/>
      <c r="K745" s="6"/>
    </row>
    <row r="746" spans="1:11" x14ac:dyDescent="0.25">
      <c r="A746" t="str">
        <f t="shared" si="21"/>
        <v>1999FnonMaori</v>
      </c>
      <c r="B746" s="5">
        <v>1999</v>
      </c>
      <c r="C746" s="5"/>
      <c r="D746" s="5" t="s">
        <v>73</v>
      </c>
      <c r="E746" s="5" t="s">
        <v>74</v>
      </c>
      <c r="F746" s="6"/>
      <c r="G746" s="6"/>
      <c r="H746" s="6"/>
      <c r="I746" s="6"/>
      <c r="J746" s="6"/>
      <c r="K746" s="6"/>
    </row>
    <row r="747" spans="1:11" x14ac:dyDescent="0.25">
      <c r="A747" t="str">
        <f t="shared" si="21"/>
        <v>2000FnonMaori</v>
      </c>
      <c r="B747" s="5">
        <v>2000</v>
      </c>
      <c r="C747" s="5"/>
      <c r="D747" s="5" t="s">
        <v>73</v>
      </c>
      <c r="E747" s="5" t="s">
        <v>74</v>
      </c>
      <c r="F747" s="6"/>
      <c r="G747" s="6"/>
      <c r="H747" s="6"/>
      <c r="I747" s="6"/>
      <c r="J747" s="6"/>
      <c r="K747" s="6"/>
    </row>
    <row r="748" spans="1:11" x14ac:dyDescent="0.25">
      <c r="A748" t="str">
        <f t="shared" si="21"/>
        <v>2001FnonMaori</v>
      </c>
      <c r="B748" s="5">
        <v>2001</v>
      </c>
      <c r="C748" s="5"/>
      <c r="D748" s="5" t="s">
        <v>73</v>
      </c>
      <c r="E748" s="5" t="s">
        <v>74</v>
      </c>
      <c r="F748" s="6"/>
      <c r="G748" s="6"/>
      <c r="H748" s="6"/>
      <c r="I748" s="6"/>
      <c r="J748" s="6"/>
      <c r="K748" s="6"/>
    </row>
    <row r="749" spans="1:11" x14ac:dyDescent="0.25">
      <c r="A749" t="str">
        <f t="shared" si="21"/>
        <v>2002FnonMaori</v>
      </c>
      <c r="B749" s="5">
        <v>2002</v>
      </c>
      <c r="C749" s="5"/>
      <c r="D749" s="5" t="s">
        <v>73</v>
      </c>
      <c r="E749" s="5" t="s">
        <v>74</v>
      </c>
      <c r="F749" s="6"/>
      <c r="G749" s="6"/>
      <c r="H749" s="6"/>
      <c r="I749" s="6"/>
      <c r="J749" s="6"/>
      <c r="K749" s="6"/>
    </row>
    <row r="750" spans="1:11" x14ac:dyDescent="0.25">
      <c r="A750" t="str">
        <f t="shared" si="21"/>
        <v>2003FnonMaori</v>
      </c>
      <c r="B750" s="5">
        <v>2003</v>
      </c>
      <c r="C750" s="5"/>
      <c r="D750" s="5" t="s">
        <v>73</v>
      </c>
      <c r="E750" s="5" t="s">
        <v>74</v>
      </c>
      <c r="F750" s="6"/>
      <c r="G750" s="6"/>
      <c r="H750" s="6"/>
      <c r="I750" s="6"/>
      <c r="J750" s="6"/>
      <c r="K750" s="6"/>
    </row>
    <row r="751" spans="1:11" x14ac:dyDescent="0.25">
      <c r="A751" t="str">
        <f t="shared" si="21"/>
        <v>2004FnonMaori</v>
      </c>
      <c r="B751" s="5">
        <v>2004</v>
      </c>
      <c r="C751" s="5"/>
      <c r="D751" s="5" t="s">
        <v>73</v>
      </c>
      <c r="E751" s="5" t="s">
        <v>74</v>
      </c>
      <c r="F751" s="6"/>
      <c r="G751" s="6"/>
      <c r="H751" s="6"/>
      <c r="I751" s="6"/>
      <c r="J751" s="6"/>
      <c r="K751" s="6"/>
    </row>
    <row r="752" spans="1:11" x14ac:dyDescent="0.25">
      <c r="A752" t="str">
        <f t="shared" si="21"/>
        <v>2005FnonMaori</v>
      </c>
      <c r="B752" s="5">
        <v>2005</v>
      </c>
      <c r="C752" s="5"/>
      <c r="D752" s="5" t="s">
        <v>73</v>
      </c>
      <c r="E752" s="5" t="s">
        <v>74</v>
      </c>
      <c r="F752" s="6"/>
      <c r="G752" s="6"/>
      <c r="H752" s="6"/>
      <c r="I752" s="6"/>
      <c r="J752" s="6"/>
      <c r="K752" s="6"/>
    </row>
    <row r="753" spans="1:11" x14ac:dyDescent="0.25">
      <c r="A753" t="str">
        <f t="shared" si="21"/>
        <v>2006FnonMaori</v>
      </c>
      <c r="B753" s="5">
        <v>2006</v>
      </c>
      <c r="C753" s="5"/>
      <c r="D753" s="5" t="s">
        <v>73</v>
      </c>
      <c r="E753" s="5" t="s">
        <v>74</v>
      </c>
      <c r="F753" s="6"/>
      <c r="G753" s="6"/>
      <c r="H753" s="6"/>
      <c r="I753" s="6"/>
      <c r="J753" s="6"/>
      <c r="K753" s="6"/>
    </row>
    <row r="754" spans="1:11" x14ac:dyDescent="0.25">
      <c r="A754" t="str">
        <f t="shared" si="21"/>
        <v>2007FnonMaori</v>
      </c>
      <c r="B754" s="5">
        <v>2007</v>
      </c>
      <c r="C754" s="5"/>
      <c r="D754" s="5" t="s">
        <v>73</v>
      </c>
      <c r="E754" s="5" t="s">
        <v>74</v>
      </c>
      <c r="F754" s="6"/>
      <c r="G754" s="6"/>
      <c r="H754" s="6"/>
      <c r="I754" s="6"/>
      <c r="J754" s="6"/>
      <c r="K754" s="6"/>
    </row>
    <row r="755" spans="1:11" x14ac:dyDescent="0.25">
      <c r="A755" t="str">
        <f t="shared" si="21"/>
        <v>2008FnonMaori</v>
      </c>
      <c r="B755" s="5">
        <v>2008</v>
      </c>
      <c r="C755" s="5"/>
      <c r="D755" s="5" t="s">
        <v>73</v>
      </c>
      <c r="E755" s="5" t="s">
        <v>74</v>
      </c>
      <c r="F755" s="6"/>
      <c r="G755" s="6"/>
      <c r="H755" s="6"/>
      <c r="I755" s="6"/>
      <c r="J755" s="6"/>
      <c r="K755" s="6"/>
    </row>
    <row r="756" spans="1:11" x14ac:dyDescent="0.25">
      <c r="A756" t="str">
        <f t="shared" si="21"/>
        <v>2009FnonMaori</v>
      </c>
      <c r="B756" s="5">
        <v>2009</v>
      </c>
      <c r="C756" s="5"/>
      <c r="D756" s="5" t="s">
        <v>73</v>
      </c>
      <c r="E756" s="5" t="s">
        <v>74</v>
      </c>
      <c r="F756" s="6"/>
      <c r="G756" s="6"/>
      <c r="H756" s="6"/>
      <c r="I756" s="6"/>
      <c r="J756" s="6"/>
      <c r="K756" s="6"/>
    </row>
    <row r="757" spans="1:11" x14ac:dyDescent="0.25">
      <c r="A757" t="str">
        <f t="shared" si="21"/>
        <v>2010FnonMaori</v>
      </c>
      <c r="B757" s="5">
        <v>2010</v>
      </c>
      <c r="C757" s="5"/>
      <c r="D757" s="5" t="s">
        <v>73</v>
      </c>
      <c r="E757" s="5" t="s">
        <v>74</v>
      </c>
      <c r="F757" s="6"/>
      <c r="G757" s="6"/>
      <c r="H757" s="6"/>
      <c r="I757" s="6"/>
      <c r="J757" s="6"/>
      <c r="K757" s="6"/>
    </row>
    <row r="758" spans="1:11" x14ac:dyDescent="0.25">
      <c r="A758" t="str">
        <f t="shared" si="21"/>
        <v>2011FnonMaori</v>
      </c>
      <c r="B758" s="5">
        <v>2011</v>
      </c>
      <c r="C758" s="5"/>
      <c r="D758" s="5" t="s">
        <v>73</v>
      </c>
      <c r="E758" s="5" t="s">
        <v>74</v>
      </c>
      <c r="F758" s="6"/>
      <c r="G758" s="6"/>
      <c r="H758" s="6"/>
      <c r="I758" s="6"/>
      <c r="J758" s="6"/>
      <c r="K758" s="6"/>
    </row>
    <row r="759" spans="1:11" x14ac:dyDescent="0.25">
      <c r="A759" t="str">
        <f t="shared" si="21"/>
        <v>2012FnonMaori</v>
      </c>
      <c r="B759" s="5">
        <v>2012</v>
      </c>
      <c r="C759" s="5"/>
      <c r="D759" s="5" t="s">
        <v>73</v>
      </c>
      <c r="E759" s="5" t="s">
        <v>74</v>
      </c>
      <c r="F759" s="6"/>
      <c r="G759" s="6"/>
      <c r="H759" s="6"/>
      <c r="I759" s="6"/>
      <c r="J759" s="6"/>
      <c r="K759" s="6"/>
    </row>
    <row r="760" spans="1:11" x14ac:dyDescent="0.25">
      <c r="A760" t="str">
        <f t="shared" si="21"/>
        <v>2013FnonMaori</v>
      </c>
      <c r="B760" s="5">
        <v>2013</v>
      </c>
      <c r="C760" s="5"/>
      <c r="D760" s="5" t="s">
        <v>73</v>
      </c>
      <c r="E760" s="5" t="s">
        <v>74</v>
      </c>
      <c r="F760" s="6"/>
      <c r="G760" s="6"/>
      <c r="H760" s="6"/>
      <c r="I760" s="6"/>
      <c r="J760" s="6"/>
      <c r="K760" s="6"/>
    </row>
    <row r="761" spans="1:11" x14ac:dyDescent="0.25">
      <c r="A761" t="str">
        <f t="shared" si="21"/>
        <v>2014FnonMaori</v>
      </c>
      <c r="B761" s="5">
        <v>2014</v>
      </c>
      <c r="C761" s="5"/>
      <c r="D761" s="5" t="s">
        <v>73</v>
      </c>
      <c r="E761" s="5" t="s">
        <v>74</v>
      </c>
      <c r="F761" s="6"/>
      <c r="G761" s="6"/>
      <c r="H761" s="6"/>
      <c r="I761" s="6"/>
      <c r="J761" s="6"/>
      <c r="K761" s="6"/>
    </row>
    <row r="762" spans="1:11" x14ac:dyDescent="0.25">
      <c r="A762" t="str">
        <f t="shared" si="21"/>
        <v>1996MMaori</v>
      </c>
      <c r="B762" s="5">
        <v>1996</v>
      </c>
      <c r="C762" s="5"/>
      <c r="D762" s="5" t="s">
        <v>75</v>
      </c>
      <c r="E762" s="5" t="s">
        <v>9</v>
      </c>
      <c r="F762" s="6"/>
      <c r="G762" s="6"/>
      <c r="H762" s="6"/>
      <c r="I762" s="6"/>
      <c r="J762" s="6"/>
      <c r="K762" s="6"/>
    </row>
    <row r="763" spans="1:11" x14ac:dyDescent="0.25">
      <c r="A763" t="str">
        <f t="shared" si="21"/>
        <v>1997MMaori</v>
      </c>
      <c r="B763" s="5">
        <v>1997</v>
      </c>
      <c r="C763" s="5"/>
      <c r="D763" s="5" t="s">
        <v>75</v>
      </c>
      <c r="E763" s="5" t="s">
        <v>9</v>
      </c>
      <c r="F763" s="6"/>
      <c r="G763" s="6"/>
      <c r="H763" s="6"/>
      <c r="I763" s="6"/>
      <c r="J763" s="6"/>
      <c r="K763" s="6"/>
    </row>
    <row r="764" spans="1:11" x14ac:dyDescent="0.25">
      <c r="A764" t="str">
        <f t="shared" si="21"/>
        <v>1998MMaori</v>
      </c>
      <c r="B764" s="5">
        <v>1998</v>
      </c>
      <c r="C764" s="5"/>
      <c r="D764" s="5" t="s">
        <v>75</v>
      </c>
      <c r="E764" s="5" t="s">
        <v>9</v>
      </c>
      <c r="F764" s="6"/>
      <c r="G764" s="6"/>
      <c r="H764" s="6"/>
      <c r="I764" s="6"/>
      <c r="J764" s="6"/>
      <c r="K764" s="6"/>
    </row>
    <row r="765" spans="1:11" x14ac:dyDescent="0.25">
      <c r="A765" t="str">
        <f t="shared" si="21"/>
        <v>1999MMaori</v>
      </c>
      <c r="B765" s="5">
        <v>1999</v>
      </c>
      <c r="C765" s="5"/>
      <c r="D765" s="5" t="s">
        <v>75</v>
      </c>
      <c r="E765" s="5" t="s">
        <v>9</v>
      </c>
      <c r="F765" s="6">
        <v>0.74256095159139757</v>
      </c>
      <c r="G765" s="6">
        <v>2.2869330969175343</v>
      </c>
      <c r="H765" s="6">
        <v>5.3369389636055198</v>
      </c>
      <c r="I765" s="6">
        <v>0.81208626882526658</v>
      </c>
      <c r="J765" s="6">
        <v>2.6612257181463312</v>
      </c>
      <c r="K765" s="6">
        <v>8.7208989916406132</v>
      </c>
    </row>
    <row r="766" spans="1:11" x14ac:dyDescent="0.25">
      <c r="A766" t="str">
        <f t="shared" si="21"/>
        <v>2000MMaori</v>
      </c>
      <c r="B766" s="5">
        <v>2000</v>
      </c>
      <c r="C766" s="5"/>
      <c r="D766" s="5" t="s">
        <v>75</v>
      </c>
      <c r="E766" s="5" t="s">
        <v>9</v>
      </c>
      <c r="F766" s="6"/>
      <c r="G766" s="6"/>
      <c r="H766" s="6"/>
      <c r="I766" s="6"/>
      <c r="J766" s="6"/>
      <c r="K766" s="6"/>
    </row>
    <row r="767" spans="1:11" x14ac:dyDescent="0.25">
      <c r="A767" t="str">
        <f t="shared" si="21"/>
        <v>2001MMaori</v>
      </c>
      <c r="B767" s="5">
        <v>2001</v>
      </c>
      <c r="C767" s="5"/>
      <c r="D767" s="5" t="s">
        <v>75</v>
      </c>
      <c r="E767" s="5" t="s">
        <v>9</v>
      </c>
      <c r="F767" s="6"/>
      <c r="G767" s="6"/>
      <c r="H767" s="6"/>
      <c r="I767" s="6"/>
      <c r="J767" s="6"/>
      <c r="K767" s="6"/>
    </row>
    <row r="768" spans="1:11" x14ac:dyDescent="0.25">
      <c r="A768" t="str">
        <f t="shared" si="21"/>
        <v>2002MMaori</v>
      </c>
      <c r="B768" s="5">
        <v>2002</v>
      </c>
      <c r="C768" s="5"/>
      <c r="D768" s="5" t="s">
        <v>75</v>
      </c>
      <c r="E768" s="5" t="s">
        <v>9</v>
      </c>
      <c r="F768" s="6"/>
      <c r="G768" s="6"/>
      <c r="H768" s="6"/>
      <c r="I768" s="6"/>
      <c r="J768" s="6"/>
      <c r="K768" s="6"/>
    </row>
    <row r="769" spans="1:11" x14ac:dyDescent="0.25">
      <c r="A769" t="str">
        <f t="shared" ref="A769:A818" si="22">B769&amp;C769&amp;D769&amp;E769</f>
        <v>2003MMaori</v>
      </c>
      <c r="B769" s="5">
        <v>2003</v>
      </c>
      <c r="C769" s="5"/>
      <c r="D769" s="5" t="s">
        <v>75</v>
      </c>
      <c r="E769" s="5" t="s">
        <v>9</v>
      </c>
      <c r="F769" s="6"/>
      <c r="G769" s="6"/>
      <c r="H769" s="6"/>
      <c r="I769" s="6"/>
      <c r="J769" s="6"/>
      <c r="K769" s="6"/>
    </row>
    <row r="770" spans="1:11" x14ac:dyDescent="0.25">
      <c r="A770" t="str">
        <f t="shared" si="22"/>
        <v>2004MMaori</v>
      </c>
      <c r="B770" s="5">
        <v>2004</v>
      </c>
      <c r="C770" s="5"/>
      <c r="D770" s="5" t="s">
        <v>75</v>
      </c>
      <c r="E770" s="5" t="s">
        <v>9</v>
      </c>
      <c r="F770" s="6"/>
      <c r="G770" s="6"/>
      <c r="H770" s="6"/>
      <c r="I770" s="6"/>
      <c r="J770" s="6"/>
      <c r="K770" s="6"/>
    </row>
    <row r="771" spans="1:11" x14ac:dyDescent="0.25">
      <c r="A771" t="str">
        <f t="shared" si="22"/>
        <v>2005MMaori</v>
      </c>
      <c r="B771" s="5">
        <v>2005</v>
      </c>
      <c r="C771" s="5"/>
      <c r="D771" s="5" t="s">
        <v>75</v>
      </c>
      <c r="E771" s="5" t="s">
        <v>9</v>
      </c>
      <c r="F771" s="6"/>
      <c r="G771" s="6"/>
      <c r="H771" s="6"/>
      <c r="I771" s="6"/>
      <c r="J771" s="6"/>
      <c r="K771" s="6"/>
    </row>
    <row r="772" spans="1:11" x14ac:dyDescent="0.25">
      <c r="A772" t="str">
        <f t="shared" si="22"/>
        <v>2006MMaori</v>
      </c>
      <c r="B772" s="5">
        <v>2006</v>
      </c>
      <c r="C772" s="5"/>
      <c r="D772" s="5" t="s">
        <v>75</v>
      </c>
      <c r="E772" s="5" t="s">
        <v>9</v>
      </c>
      <c r="F772" s="6"/>
      <c r="G772" s="6"/>
      <c r="H772" s="6"/>
      <c r="I772" s="6"/>
      <c r="J772" s="6"/>
      <c r="K772" s="6"/>
    </row>
    <row r="773" spans="1:11" x14ac:dyDescent="0.25">
      <c r="A773" t="str">
        <f t="shared" si="22"/>
        <v>2007MMaori</v>
      </c>
      <c r="B773" s="5">
        <v>2007</v>
      </c>
      <c r="C773" s="5"/>
      <c r="D773" s="5" t="s">
        <v>75</v>
      </c>
      <c r="E773" s="5" t="s">
        <v>9</v>
      </c>
      <c r="F773" s="6"/>
      <c r="G773" s="6"/>
      <c r="H773" s="6"/>
      <c r="I773" s="6"/>
      <c r="J773" s="6"/>
      <c r="K773" s="6"/>
    </row>
    <row r="774" spans="1:11" x14ac:dyDescent="0.25">
      <c r="A774" t="str">
        <f t="shared" si="22"/>
        <v>2008MMaori</v>
      </c>
      <c r="B774" s="5">
        <v>2008</v>
      </c>
      <c r="C774" s="5"/>
      <c r="D774" s="5" t="s">
        <v>75</v>
      </c>
      <c r="E774" s="5" t="s">
        <v>9</v>
      </c>
      <c r="F774" s="6"/>
      <c r="G774" s="6"/>
      <c r="H774" s="6"/>
      <c r="I774" s="6"/>
      <c r="J774" s="6"/>
      <c r="K774" s="6"/>
    </row>
    <row r="775" spans="1:11" x14ac:dyDescent="0.25">
      <c r="A775" t="str">
        <f t="shared" si="22"/>
        <v>2009MMaori</v>
      </c>
      <c r="B775" s="5">
        <v>2009</v>
      </c>
      <c r="C775" s="5"/>
      <c r="D775" s="5" t="s">
        <v>75</v>
      </c>
      <c r="E775" s="5" t="s">
        <v>9</v>
      </c>
      <c r="F775" s="6"/>
      <c r="G775" s="6"/>
      <c r="H775" s="6"/>
      <c r="I775" s="6"/>
      <c r="J775" s="6"/>
      <c r="K775" s="6"/>
    </row>
    <row r="776" spans="1:11" x14ac:dyDescent="0.25">
      <c r="A776" t="str">
        <f t="shared" si="22"/>
        <v>2010MMaori</v>
      </c>
      <c r="B776" s="5">
        <v>2010</v>
      </c>
      <c r="C776" s="5"/>
      <c r="D776" s="5" t="s">
        <v>75</v>
      </c>
      <c r="E776" s="5" t="s">
        <v>9</v>
      </c>
      <c r="F776" s="6"/>
      <c r="G776" s="6"/>
      <c r="H776" s="6"/>
      <c r="I776" s="6"/>
      <c r="J776" s="6"/>
      <c r="K776" s="6"/>
    </row>
    <row r="777" spans="1:11" x14ac:dyDescent="0.25">
      <c r="A777" t="str">
        <f t="shared" si="22"/>
        <v>2011MMaori</v>
      </c>
      <c r="B777" s="5">
        <v>2011</v>
      </c>
      <c r="C777" s="5"/>
      <c r="D777" s="5" t="s">
        <v>75</v>
      </c>
      <c r="E777" s="5" t="s">
        <v>9</v>
      </c>
      <c r="F777" s="6"/>
      <c r="G777" s="6"/>
      <c r="H777" s="6"/>
      <c r="I777" s="6"/>
      <c r="J777" s="6"/>
      <c r="K777" s="6"/>
    </row>
    <row r="778" spans="1:11" x14ac:dyDescent="0.25">
      <c r="A778" t="str">
        <f t="shared" si="22"/>
        <v>2012MMaori</v>
      </c>
      <c r="B778" s="5">
        <v>2012</v>
      </c>
      <c r="C778" s="5"/>
      <c r="D778" s="5" t="s">
        <v>75</v>
      </c>
      <c r="E778" s="5" t="s">
        <v>9</v>
      </c>
      <c r="F778" s="6"/>
      <c r="G778" s="6"/>
      <c r="H778" s="6"/>
      <c r="I778" s="6"/>
      <c r="J778" s="6"/>
      <c r="K778" s="6"/>
    </row>
    <row r="779" spans="1:11" x14ac:dyDescent="0.25">
      <c r="A779" t="str">
        <f t="shared" si="22"/>
        <v>2013MMaori</v>
      </c>
      <c r="B779" s="5">
        <v>2013</v>
      </c>
      <c r="C779" s="5"/>
      <c r="D779" s="5" t="s">
        <v>75</v>
      </c>
      <c r="E779" s="5" t="s">
        <v>9</v>
      </c>
      <c r="F779" s="6"/>
      <c r="G779" s="6"/>
      <c r="H779" s="6"/>
      <c r="I779" s="6"/>
      <c r="J779" s="6"/>
      <c r="K779" s="6"/>
    </row>
    <row r="780" spans="1:11" x14ac:dyDescent="0.25">
      <c r="A780" t="str">
        <f t="shared" si="22"/>
        <v>2014MMaori</v>
      </c>
      <c r="B780" s="5">
        <v>2014</v>
      </c>
      <c r="C780" s="5"/>
      <c r="D780" s="5" t="s">
        <v>75</v>
      </c>
      <c r="E780" s="5" t="s">
        <v>9</v>
      </c>
      <c r="F780" s="6"/>
      <c r="G780" s="6"/>
      <c r="H780" s="6"/>
      <c r="I780" s="6"/>
      <c r="J780" s="6"/>
      <c r="K780" s="6"/>
    </row>
    <row r="781" spans="1:11" x14ac:dyDescent="0.25">
      <c r="A781" t="str">
        <f t="shared" si="22"/>
        <v>1996MnonMaori</v>
      </c>
      <c r="B781" s="5">
        <v>1996</v>
      </c>
      <c r="C781" s="5"/>
      <c r="D781" s="5" t="s">
        <v>75</v>
      </c>
      <c r="E781" s="5" t="s">
        <v>74</v>
      </c>
      <c r="F781" s="6"/>
      <c r="G781" s="6"/>
      <c r="H781" s="6"/>
      <c r="I781" s="6"/>
      <c r="J781" s="6"/>
      <c r="K781" s="6"/>
    </row>
    <row r="782" spans="1:11" x14ac:dyDescent="0.25">
      <c r="A782" t="str">
        <f t="shared" si="22"/>
        <v>1997MnonMaori</v>
      </c>
      <c r="B782" s="5">
        <v>1997</v>
      </c>
      <c r="C782" s="5"/>
      <c r="D782" s="5" t="s">
        <v>75</v>
      </c>
      <c r="E782" s="5" t="s">
        <v>74</v>
      </c>
      <c r="F782" s="6">
        <v>0.31483154647343453</v>
      </c>
      <c r="G782" s="6">
        <v>0.85789282380197485</v>
      </c>
      <c r="H782" s="6">
        <v>1.8672715077578483</v>
      </c>
      <c r="I782" s="6"/>
      <c r="J782" s="6"/>
      <c r="K782" s="6"/>
    </row>
    <row r="783" spans="1:11" x14ac:dyDescent="0.25">
      <c r="A783" t="str">
        <f t="shared" si="22"/>
        <v>1998MnonMaori</v>
      </c>
      <c r="B783" s="5">
        <v>1998</v>
      </c>
      <c r="C783" s="5"/>
      <c r="D783" s="5" t="s">
        <v>75</v>
      </c>
      <c r="E783" s="5" t="s">
        <v>74</v>
      </c>
      <c r="F783" s="6">
        <v>0.23064086690955563</v>
      </c>
      <c r="G783" s="6">
        <v>0.71032584046710801</v>
      </c>
      <c r="H783" s="6">
        <v>1.6576635582188384</v>
      </c>
      <c r="I783" s="6"/>
      <c r="J783" s="6"/>
      <c r="K783" s="6"/>
    </row>
    <row r="784" spans="1:11" x14ac:dyDescent="0.25">
      <c r="A784" t="str">
        <f t="shared" si="22"/>
        <v>1999MnonMaori</v>
      </c>
      <c r="B784" s="5">
        <v>1999</v>
      </c>
      <c r="C784" s="5"/>
      <c r="D784" s="5" t="s">
        <v>75</v>
      </c>
      <c r="E784" s="5" t="s">
        <v>74</v>
      </c>
      <c r="F784" s="6">
        <v>0.31536751466840846</v>
      </c>
      <c r="G784" s="6">
        <v>0.85935329773924263</v>
      </c>
      <c r="H784" s="6">
        <v>1.8704503446652341</v>
      </c>
      <c r="I784" s="6"/>
      <c r="J784" s="6"/>
      <c r="K784" s="6"/>
    </row>
    <row r="785" spans="1:11" x14ac:dyDescent="0.25">
      <c r="A785" t="str">
        <f t="shared" si="22"/>
        <v>2000MnonMaori</v>
      </c>
      <c r="B785" s="5">
        <v>2000</v>
      </c>
      <c r="C785" s="5"/>
      <c r="D785" s="5" t="s">
        <v>75</v>
      </c>
      <c r="E785" s="5" t="s">
        <v>74</v>
      </c>
      <c r="F785" s="6"/>
      <c r="G785" s="6"/>
      <c r="H785" s="6"/>
      <c r="I785" s="6"/>
      <c r="J785" s="6"/>
      <c r="K785" s="6"/>
    </row>
    <row r="786" spans="1:11" x14ac:dyDescent="0.25">
      <c r="A786" t="str">
        <f t="shared" si="22"/>
        <v>2001MnonMaori</v>
      </c>
      <c r="B786" s="5">
        <v>2001</v>
      </c>
      <c r="C786" s="5"/>
      <c r="D786" s="5" t="s">
        <v>75</v>
      </c>
      <c r="E786" s="5" t="s">
        <v>74</v>
      </c>
      <c r="F786" s="6"/>
      <c r="G786" s="6"/>
      <c r="H786" s="6"/>
      <c r="I786" s="6"/>
      <c r="J786" s="6"/>
      <c r="K786" s="6"/>
    </row>
    <row r="787" spans="1:11" x14ac:dyDescent="0.25">
      <c r="A787" t="str">
        <f t="shared" si="22"/>
        <v>2002MnonMaori</v>
      </c>
      <c r="B787" s="5">
        <v>2002</v>
      </c>
      <c r="C787" s="5"/>
      <c r="D787" s="5" t="s">
        <v>75</v>
      </c>
      <c r="E787" s="5" t="s">
        <v>74</v>
      </c>
      <c r="F787" s="6"/>
      <c r="G787" s="6"/>
      <c r="H787" s="6"/>
      <c r="I787" s="6"/>
      <c r="J787" s="6"/>
      <c r="K787" s="6"/>
    </row>
    <row r="788" spans="1:11" x14ac:dyDescent="0.25">
      <c r="A788" t="str">
        <f t="shared" si="22"/>
        <v>2003MnonMaori</v>
      </c>
      <c r="B788" s="5">
        <v>2003</v>
      </c>
      <c r="C788" s="5"/>
      <c r="D788" s="5" t="s">
        <v>75</v>
      </c>
      <c r="E788" s="5" t="s">
        <v>74</v>
      </c>
      <c r="F788" s="6"/>
      <c r="G788" s="6"/>
      <c r="H788" s="6"/>
      <c r="I788" s="6"/>
      <c r="J788" s="6"/>
      <c r="K788" s="6"/>
    </row>
    <row r="789" spans="1:11" x14ac:dyDescent="0.25">
      <c r="A789" t="str">
        <f t="shared" si="22"/>
        <v>2004MnonMaori</v>
      </c>
      <c r="B789" s="5">
        <v>2004</v>
      </c>
      <c r="C789" s="5"/>
      <c r="D789" s="5" t="s">
        <v>75</v>
      </c>
      <c r="E789" s="5" t="s">
        <v>74</v>
      </c>
      <c r="F789" s="6">
        <v>0.23219606288297004</v>
      </c>
      <c r="G789" s="6">
        <v>0.71511552020474034</v>
      </c>
      <c r="H789" s="6">
        <v>1.6688410729652976</v>
      </c>
      <c r="I789" s="6"/>
      <c r="J789" s="6"/>
      <c r="K789" s="6"/>
    </row>
    <row r="790" spans="1:11" x14ac:dyDescent="0.25">
      <c r="A790" t="str">
        <f t="shared" si="22"/>
        <v>2005MnonMaori</v>
      </c>
      <c r="B790" s="5">
        <v>2005</v>
      </c>
      <c r="C790" s="5"/>
      <c r="D790" s="5" t="s">
        <v>75</v>
      </c>
      <c r="E790" s="5" t="s">
        <v>74</v>
      </c>
      <c r="F790" s="6">
        <v>0.23352551249498671</v>
      </c>
      <c r="G790" s="6">
        <v>0.71920994815962969</v>
      </c>
      <c r="H790" s="6">
        <v>1.6783961019758</v>
      </c>
      <c r="I790" s="6"/>
      <c r="J790" s="6"/>
      <c r="K790" s="6"/>
    </row>
    <row r="791" spans="1:11" x14ac:dyDescent="0.25">
      <c r="A791" t="str">
        <f t="shared" si="22"/>
        <v>2006MnonMaori</v>
      </c>
      <c r="B791" s="5">
        <v>2006</v>
      </c>
      <c r="C791" s="5"/>
      <c r="D791" s="5" t="s">
        <v>75</v>
      </c>
      <c r="E791" s="5" t="s">
        <v>74</v>
      </c>
      <c r="F791" s="6"/>
      <c r="G791" s="6"/>
      <c r="H791" s="6"/>
      <c r="I791" s="6"/>
      <c r="J791" s="6"/>
      <c r="K791" s="6"/>
    </row>
    <row r="792" spans="1:11" x14ac:dyDescent="0.25">
      <c r="A792" t="str">
        <f t="shared" si="22"/>
        <v>2007MnonMaori</v>
      </c>
      <c r="B792" s="5">
        <v>2007</v>
      </c>
      <c r="C792" s="5"/>
      <c r="D792" s="5" t="s">
        <v>75</v>
      </c>
      <c r="E792" s="5" t="s">
        <v>74</v>
      </c>
      <c r="F792" s="6"/>
      <c r="G792" s="6"/>
      <c r="H792" s="6"/>
      <c r="I792" s="6"/>
      <c r="J792" s="6"/>
      <c r="K792" s="6"/>
    </row>
    <row r="793" spans="1:11" x14ac:dyDescent="0.25">
      <c r="A793" t="str">
        <f t="shared" si="22"/>
        <v>2008MnonMaori</v>
      </c>
      <c r="B793" s="5">
        <v>2008</v>
      </c>
      <c r="C793" s="5"/>
      <c r="D793" s="5" t="s">
        <v>75</v>
      </c>
      <c r="E793" s="5" t="s">
        <v>74</v>
      </c>
      <c r="F793" s="6"/>
      <c r="G793" s="6"/>
      <c r="H793" s="6"/>
      <c r="I793" s="6"/>
      <c r="J793" s="6"/>
      <c r="K793" s="6"/>
    </row>
    <row r="794" spans="1:11" x14ac:dyDescent="0.25">
      <c r="A794" t="str">
        <f t="shared" si="22"/>
        <v>2009MnonMaori</v>
      </c>
      <c r="B794" s="5">
        <v>2009</v>
      </c>
      <c r="C794" s="5"/>
      <c r="D794" s="5" t="s">
        <v>75</v>
      </c>
      <c r="E794" s="5" t="s">
        <v>74</v>
      </c>
      <c r="F794" s="6"/>
      <c r="G794" s="6"/>
      <c r="H794" s="6"/>
      <c r="I794" s="6"/>
      <c r="J794" s="6"/>
      <c r="K794" s="6"/>
    </row>
    <row r="795" spans="1:11" x14ac:dyDescent="0.25">
      <c r="A795" t="str">
        <f t="shared" si="22"/>
        <v>2010MnonMaori</v>
      </c>
      <c r="B795" s="5">
        <v>2010</v>
      </c>
      <c r="C795" s="5"/>
      <c r="D795" s="5" t="s">
        <v>75</v>
      </c>
      <c r="E795" s="5" t="s">
        <v>74</v>
      </c>
      <c r="F795" s="6"/>
      <c r="G795" s="6"/>
      <c r="H795" s="6"/>
      <c r="I795" s="6"/>
      <c r="J795" s="6"/>
      <c r="K795" s="6"/>
    </row>
    <row r="796" spans="1:11" x14ac:dyDescent="0.25">
      <c r="A796" t="str">
        <f t="shared" si="22"/>
        <v>2011MnonMaori</v>
      </c>
      <c r="B796" s="5">
        <v>2011</v>
      </c>
      <c r="C796" s="5"/>
      <c r="D796" s="5" t="s">
        <v>75</v>
      </c>
      <c r="E796" s="5" t="s">
        <v>74</v>
      </c>
      <c r="F796" s="6"/>
      <c r="G796" s="6"/>
      <c r="H796" s="6"/>
      <c r="I796" s="6"/>
      <c r="J796" s="6"/>
      <c r="K796" s="6"/>
    </row>
    <row r="797" spans="1:11" x14ac:dyDescent="0.25">
      <c r="A797" t="str">
        <f t="shared" si="22"/>
        <v>2012MnonMaori</v>
      </c>
      <c r="B797" s="5">
        <v>2012</v>
      </c>
      <c r="C797" s="5"/>
      <c r="D797" s="5" t="s">
        <v>75</v>
      </c>
      <c r="E797" s="5" t="s">
        <v>74</v>
      </c>
      <c r="F797" s="6"/>
      <c r="G797" s="6"/>
      <c r="H797" s="6"/>
      <c r="I797" s="6"/>
      <c r="J797" s="6"/>
      <c r="K797" s="6"/>
    </row>
    <row r="798" spans="1:11" x14ac:dyDescent="0.25">
      <c r="A798" t="str">
        <f t="shared" si="22"/>
        <v>2013MnonMaori</v>
      </c>
      <c r="B798" s="5">
        <v>2013</v>
      </c>
      <c r="C798" s="5"/>
      <c r="D798" s="5" t="s">
        <v>75</v>
      </c>
      <c r="E798" s="5" t="s">
        <v>74</v>
      </c>
      <c r="F798" s="6"/>
      <c r="G798" s="6"/>
      <c r="H798" s="6"/>
      <c r="I798" s="6"/>
      <c r="J798" s="6"/>
      <c r="K798" s="6"/>
    </row>
    <row r="799" spans="1:11" x14ac:dyDescent="0.25">
      <c r="A799" t="str">
        <f t="shared" si="22"/>
        <v>2014MnonMaori</v>
      </c>
      <c r="B799" s="5">
        <v>2014</v>
      </c>
      <c r="C799" s="5"/>
      <c r="D799" s="5" t="s">
        <v>75</v>
      </c>
      <c r="E799" s="5" t="s">
        <v>74</v>
      </c>
      <c r="F799" s="6">
        <v>0.3146878927808463</v>
      </c>
      <c r="G799" s="6">
        <v>0.85750137804831839</v>
      </c>
      <c r="H799" s="6">
        <v>1.8664194951493314</v>
      </c>
      <c r="I799" s="6"/>
      <c r="J799" s="6"/>
      <c r="K799" s="6"/>
    </row>
    <row r="800" spans="1:11" x14ac:dyDescent="0.25">
      <c r="A800" t="str">
        <f t="shared" si="22"/>
        <v>1996TMaori</v>
      </c>
      <c r="B800" s="5">
        <v>1996</v>
      </c>
      <c r="C800" s="5"/>
      <c r="D800" s="5" t="s">
        <v>76</v>
      </c>
      <c r="E800" s="5" t="s">
        <v>9</v>
      </c>
      <c r="F800">
        <v>683.1309706002105</v>
      </c>
      <c r="G800">
        <v>703.72844086502357</v>
      </c>
      <c r="H800">
        <v>724.78917378017286</v>
      </c>
      <c r="I800">
        <v>1.955479935267826</v>
      </c>
      <c r="J800">
        <v>2.0296972768178723</v>
      </c>
      <c r="K800">
        <v>2.1067314275242865</v>
      </c>
    </row>
    <row r="801" spans="1:11" x14ac:dyDescent="0.25">
      <c r="A801" t="str">
        <f t="shared" si="22"/>
        <v>1997TMaori</v>
      </c>
      <c r="B801" s="5">
        <v>1997</v>
      </c>
      <c r="C801" s="5"/>
      <c r="D801" s="5" t="s">
        <v>76</v>
      </c>
      <c r="E801" s="5" t="s">
        <v>9</v>
      </c>
      <c r="F801">
        <v>731.24725265721065</v>
      </c>
      <c r="G801">
        <v>752.58842107295857</v>
      </c>
      <c r="H801">
        <v>774.39433373801739</v>
      </c>
      <c r="I801">
        <v>1.9739800316367226</v>
      </c>
      <c r="J801">
        <v>2.0465849997024153</v>
      </c>
      <c r="K801">
        <v>2.1218604514119819</v>
      </c>
    </row>
    <row r="802" spans="1:11" x14ac:dyDescent="0.25">
      <c r="A802" t="str">
        <f t="shared" si="22"/>
        <v>1998TMaori</v>
      </c>
      <c r="B802" s="5">
        <v>1998</v>
      </c>
      <c r="C802" s="5"/>
      <c r="D802" s="5" t="s">
        <v>76</v>
      </c>
      <c r="E802" s="5" t="s">
        <v>9</v>
      </c>
      <c r="F802">
        <v>750.94009634982672</v>
      </c>
      <c r="G802">
        <v>772.47614151074526</v>
      </c>
      <c r="H802">
        <v>794.47312297980022</v>
      </c>
      <c r="I802">
        <v>1.9076262436778599</v>
      </c>
      <c r="J802">
        <v>1.9761801079922479</v>
      </c>
      <c r="K802">
        <v>2.0471975745599651</v>
      </c>
    </row>
    <row r="803" spans="1:11" x14ac:dyDescent="0.25">
      <c r="A803" t="str">
        <f t="shared" si="22"/>
        <v>1999TMaori</v>
      </c>
      <c r="B803" s="5">
        <v>1999</v>
      </c>
      <c r="C803" s="5"/>
      <c r="D803" s="5" t="s">
        <v>76</v>
      </c>
      <c r="E803" s="5" t="s">
        <v>9</v>
      </c>
      <c r="F803">
        <v>800.94164395436746</v>
      </c>
      <c r="G803">
        <v>823.08236687860665</v>
      </c>
      <c r="H803">
        <v>845.68001522311965</v>
      </c>
      <c r="I803">
        <v>1.9526481695767235</v>
      </c>
      <c r="J803">
        <v>2.0208622335706039</v>
      </c>
      <c r="K803">
        <v>2.091459296508718</v>
      </c>
    </row>
    <row r="804" spans="1:11" x14ac:dyDescent="0.25">
      <c r="A804" t="str">
        <f t="shared" si="22"/>
        <v>2000TMaori</v>
      </c>
      <c r="B804" s="5">
        <v>2000</v>
      </c>
      <c r="C804" s="5"/>
      <c r="D804" s="5" t="s">
        <v>76</v>
      </c>
      <c r="E804" s="5" t="s">
        <v>9</v>
      </c>
      <c r="F804">
        <v>820.16658099859796</v>
      </c>
      <c r="G804">
        <v>842.48065783633274</v>
      </c>
      <c r="H804">
        <v>865.2480296781772</v>
      </c>
      <c r="I804">
        <v>1.9812466774101005</v>
      </c>
      <c r="J804">
        <v>2.0498165403803337</v>
      </c>
      <c r="K804">
        <v>2.1207595687728062</v>
      </c>
    </row>
    <row r="805" spans="1:11" x14ac:dyDescent="0.25">
      <c r="A805" t="str">
        <f t="shared" si="22"/>
        <v>2001TMaori</v>
      </c>
      <c r="B805" s="5">
        <v>2001</v>
      </c>
      <c r="C805" s="5"/>
      <c r="D805" s="5" t="s">
        <v>76</v>
      </c>
      <c r="E805" s="5" t="s">
        <v>9</v>
      </c>
      <c r="F805">
        <v>853.81823001512305</v>
      </c>
      <c r="G805">
        <v>876.63574808315764</v>
      </c>
      <c r="H805">
        <v>899.90863750164453</v>
      </c>
      <c r="I805">
        <v>2.0649656213060616</v>
      </c>
      <c r="J805">
        <v>2.1357566069256642</v>
      </c>
      <c r="K805">
        <v>2.2089744434299918</v>
      </c>
    </row>
    <row r="806" spans="1:11" x14ac:dyDescent="0.25">
      <c r="A806" t="str">
        <f t="shared" si="22"/>
        <v>2002TMaori</v>
      </c>
      <c r="B806" s="5">
        <v>2002</v>
      </c>
      <c r="C806" s="5"/>
      <c r="D806" s="5" t="s">
        <v>76</v>
      </c>
      <c r="E806" s="5" t="s">
        <v>9</v>
      </c>
      <c r="F806">
        <v>876.7938234091398</v>
      </c>
      <c r="G806">
        <v>899.96909600958691</v>
      </c>
      <c r="H806">
        <v>923.60186579871186</v>
      </c>
      <c r="I806">
        <v>2.1862170188707291</v>
      </c>
      <c r="J806">
        <v>2.26091378965531</v>
      </c>
      <c r="K806">
        <v>2.3381627350490364</v>
      </c>
    </row>
    <row r="807" spans="1:11" x14ac:dyDescent="0.25">
      <c r="A807" t="str">
        <f t="shared" si="22"/>
        <v>2003TMaori</v>
      </c>
      <c r="B807" s="5">
        <v>2003</v>
      </c>
      <c r="C807" s="5"/>
      <c r="D807" s="5" t="s">
        <v>76</v>
      </c>
      <c r="E807" s="5" t="s">
        <v>9</v>
      </c>
      <c r="F807">
        <v>882.13425175450789</v>
      </c>
      <c r="G807">
        <v>905.35974288567684</v>
      </c>
      <c r="H807">
        <v>929.0419498980433</v>
      </c>
      <c r="I807">
        <v>2.3325837559595684</v>
      </c>
      <c r="J807">
        <v>2.4128893766022865</v>
      </c>
      <c r="K807">
        <v>2.4959597394285749</v>
      </c>
    </row>
    <row r="808" spans="1:11" x14ac:dyDescent="0.25">
      <c r="A808" t="str">
        <f t="shared" si="22"/>
        <v>2004TMaori</v>
      </c>
      <c r="B808" s="5">
        <v>2004</v>
      </c>
      <c r="C808" s="5"/>
      <c r="D808" s="5" t="s">
        <v>76</v>
      </c>
      <c r="E808" s="5" t="s">
        <v>9</v>
      </c>
      <c r="F808">
        <v>878.39404151397821</v>
      </c>
      <c r="G808">
        <v>901.34306502070956</v>
      </c>
      <c r="H808">
        <v>924.73992460169927</v>
      </c>
      <c r="I808">
        <v>2.3506360856513098</v>
      </c>
      <c r="J808">
        <v>2.4312000065916783</v>
      </c>
      <c r="K808">
        <v>2.5145251143430998</v>
      </c>
    </row>
    <row r="809" spans="1:11" x14ac:dyDescent="0.25">
      <c r="A809" t="str">
        <f t="shared" si="22"/>
        <v>2005TMaori</v>
      </c>
      <c r="B809" s="5">
        <v>2005</v>
      </c>
      <c r="C809" s="5"/>
      <c r="D809" s="5" t="s">
        <v>76</v>
      </c>
      <c r="E809" s="5" t="s">
        <v>9</v>
      </c>
      <c r="F809">
        <v>836.62161198500758</v>
      </c>
      <c r="G809">
        <v>858.39220097237364</v>
      </c>
      <c r="H809">
        <v>880.58595154373188</v>
      </c>
      <c r="I809">
        <v>2.2172988063009123</v>
      </c>
      <c r="J809">
        <v>2.2929306695311054</v>
      </c>
      <c r="K809">
        <v>2.37114232882641</v>
      </c>
    </row>
    <row r="810" spans="1:11" x14ac:dyDescent="0.25">
      <c r="A810" t="str">
        <f t="shared" si="22"/>
        <v>2006TMaori</v>
      </c>
      <c r="B810" s="5">
        <v>2006</v>
      </c>
      <c r="C810" s="5"/>
      <c r="D810" s="5" t="s">
        <v>76</v>
      </c>
      <c r="E810" s="5" t="s">
        <v>9</v>
      </c>
      <c r="F810">
        <v>841.48196498549862</v>
      </c>
      <c r="G810">
        <v>862.63487172561702</v>
      </c>
      <c r="H810">
        <v>884.18507709108246</v>
      </c>
      <c r="I810">
        <v>2.163598079208731</v>
      </c>
      <c r="J810">
        <v>2.2351613237399759</v>
      </c>
      <c r="K810">
        <v>2.3090915966102883</v>
      </c>
    </row>
    <row r="811" spans="1:11" x14ac:dyDescent="0.25">
      <c r="A811" t="str">
        <f t="shared" si="22"/>
        <v>2007TMaori</v>
      </c>
      <c r="B811" s="5">
        <v>2007</v>
      </c>
      <c r="C811" s="5"/>
      <c r="D811" s="5" t="s">
        <v>76</v>
      </c>
      <c r="E811" s="5" t="s">
        <v>9</v>
      </c>
      <c r="F811">
        <v>908.31023029722473</v>
      </c>
      <c r="G811">
        <v>929.85713761770285</v>
      </c>
      <c r="H811">
        <v>951.78613044163194</v>
      </c>
      <c r="I811">
        <v>2.1838004567496982</v>
      </c>
      <c r="J811">
        <v>2.252226737356926</v>
      </c>
      <c r="K811">
        <v>2.322797058122799</v>
      </c>
    </row>
    <row r="812" spans="1:11" x14ac:dyDescent="0.25">
      <c r="A812" t="str">
        <f t="shared" si="22"/>
        <v>2008TMaori</v>
      </c>
      <c r="B812" s="5">
        <v>2008</v>
      </c>
      <c r="C812" s="5"/>
      <c r="D812" s="5" t="s">
        <v>76</v>
      </c>
      <c r="E812" s="5" t="s">
        <v>9</v>
      </c>
      <c r="F812">
        <v>963.11370186336637</v>
      </c>
      <c r="G812">
        <v>985.28626104957164</v>
      </c>
      <c r="H812">
        <v>1007.840482721273</v>
      </c>
      <c r="I812">
        <v>2.209924161209476</v>
      </c>
      <c r="J812">
        <v>2.2768440142242445</v>
      </c>
      <c r="K812">
        <v>2.3457903018136128</v>
      </c>
    </row>
    <row r="813" spans="1:11" x14ac:dyDescent="0.25">
      <c r="A813" t="str">
        <f t="shared" si="22"/>
        <v>2009TMaori</v>
      </c>
      <c r="B813" s="5">
        <v>2009</v>
      </c>
      <c r="C813" s="5"/>
      <c r="D813" s="5" t="s">
        <v>76</v>
      </c>
      <c r="E813" s="5" t="s">
        <v>9</v>
      </c>
      <c r="F813">
        <v>986.58833250110047</v>
      </c>
      <c r="G813">
        <v>1009.2201269873271</v>
      </c>
      <c r="H813">
        <v>1032.2401068861536</v>
      </c>
      <c r="I813">
        <v>2.1892695730035872</v>
      </c>
      <c r="J813">
        <v>2.254791140636168</v>
      </c>
      <c r="K813">
        <v>2.322273670901204</v>
      </c>
    </row>
    <row r="814" spans="1:11" x14ac:dyDescent="0.25">
      <c r="A814" t="str">
        <f t="shared" si="22"/>
        <v>2010TMaori</v>
      </c>
      <c r="B814" s="5">
        <v>2010</v>
      </c>
      <c r="C814" s="5"/>
      <c r="D814" s="5" t="s">
        <v>76</v>
      </c>
      <c r="E814" s="5" t="s">
        <v>9</v>
      </c>
      <c r="F814">
        <v>1000.3059594339796</v>
      </c>
      <c r="G814">
        <v>1023.3238262917213</v>
      </c>
      <c r="H814">
        <v>1046.7377196505415</v>
      </c>
      <c r="I814">
        <v>2.1898613597053962</v>
      </c>
      <c r="J814">
        <v>2.2553245405274884</v>
      </c>
      <c r="K814">
        <v>2.3227446616939331</v>
      </c>
    </row>
    <row r="815" spans="1:11" x14ac:dyDescent="0.25">
      <c r="A815" t="str">
        <f t="shared" si="22"/>
        <v>2011TMaori</v>
      </c>
      <c r="B815" s="5">
        <v>2011</v>
      </c>
      <c r="C815" s="5"/>
      <c r="D815" s="5" t="s">
        <v>76</v>
      </c>
      <c r="E815" s="5" t="s">
        <v>9</v>
      </c>
      <c r="F815">
        <v>991.49400495016971</v>
      </c>
      <c r="G815">
        <v>1014.6811738258066</v>
      </c>
      <c r="H815">
        <v>1038.2737377545898</v>
      </c>
      <c r="I815">
        <v>2.161821287490973</v>
      </c>
      <c r="J815">
        <v>2.2272341145834287</v>
      </c>
      <c r="K815">
        <v>2.2946262162685556</v>
      </c>
    </row>
    <row r="816" spans="1:11" x14ac:dyDescent="0.25">
      <c r="A816" t="str">
        <f t="shared" si="22"/>
        <v>2012TMaori</v>
      </c>
      <c r="B816" s="5">
        <v>2012</v>
      </c>
      <c r="C816" s="5"/>
      <c r="D816" s="5" t="s">
        <v>76</v>
      </c>
      <c r="E816" s="5" t="s">
        <v>9</v>
      </c>
      <c r="F816">
        <v>1015.1827604409447</v>
      </c>
      <c r="G816">
        <v>1038.8150559507721</v>
      </c>
      <c r="H816">
        <v>1062.8586489543663</v>
      </c>
      <c r="I816">
        <v>2.1533595419233342</v>
      </c>
      <c r="J816">
        <v>2.2182093629868693</v>
      </c>
      <c r="K816">
        <v>2.2850121785272193</v>
      </c>
    </row>
    <row r="817" spans="1:11" x14ac:dyDescent="0.25">
      <c r="A817" t="str">
        <f t="shared" si="22"/>
        <v>2013TMaori</v>
      </c>
      <c r="B817" s="5">
        <v>2013</v>
      </c>
      <c r="C817" s="5"/>
      <c r="D817" s="5" t="s">
        <v>76</v>
      </c>
      <c r="E817" s="5" t="s">
        <v>9</v>
      </c>
      <c r="F817">
        <v>1037.9278683459033</v>
      </c>
      <c r="G817">
        <v>1061.8747973028912</v>
      </c>
      <c r="H817">
        <v>1086.2348219593666</v>
      </c>
      <c r="I817">
        <v>2.1734819085718136</v>
      </c>
      <c r="J817">
        <v>2.2386411521684786</v>
      </c>
      <c r="K817">
        <v>2.3057538176037822</v>
      </c>
    </row>
    <row r="818" spans="1:11" x14ac:dyDescent="0.25">
      <c r="A818" t="str">
        <f t="shared" si="22"/>
        <v>2014TMaori</v>
      </c>
      <c r="B818" s="5">
        <v>2014</v>
      </c>
      <c r="C818" s="5"/>
      <c r="D818" s="5" t="s">
        <v>76</v>
      </c>
      <c r="E818" s="5" t="s">
        <v>9</v>
      </c>
      <c r="F818">
        <v>1058.7741387331364</v>
      </c>
      <c r="G818">
        <v>1082.9659241278864</v>
      </c>
      <c r="H818">
        <v>1107.5710260087262</v>
      </c>
      <c r="I818">
        <v>2.1708926472901595</v>
      </c>
      <c r="J818">
        <v>2.2353506243943908</v>
      </c>
      <c r="K818">
        <v>2.3017224827849936</v>
      </c>
    </row>
    <row r="819" spans="1:11" x14ac:dyDescent="0.25">
      <c r="A819" t="str">
        <f t="shared" ref="A819:A871" si="23">B819&amp;C819&amp;D819&amp;E819</f>
        <v>1996TnonMaori</v>
      </c>
      <c r="B819" s="5">
        <v>1996</v>
      </c>
      <c r="C819" s="5"/>
      <c r="D819" s="5" t="s">
        <v>76</v>
      </c>
      <c r="E819" s="5" t="s">
        <v>74</v>
      </c>
      <c r="F819">
        <v>338.18713820580501</v>
      </c>
      <c r="G819">
        <v>346.71596050437535</v>
      </c>
      <c r="H819">
        <v>355.40548844105018</v>
      </c>
    </row>
    <row r="820" spans="1:11" x14ac:dyDescent="0.25">
      <c r="A820" t="str">
        <f t="shared" si="23"/>
        <v>1997TnonMaori</v>
      </c>
      <c r="B820" s="5">
        <v>1997</v>
      </c>
      <c r="C820" s="5"/>
      <c r="D820" s="5" t="s">
        <v>76</v>
      </c>
      <c r="E820" s="5" t="s">
        <v>74</v>
      </c>
      <c r="F820">
        <v>358.88880821591403</v>
      </c>
      <c r="G820">
        <v>367.72888552510108</v>
      </c>
      <c r="H820">
        <v>376.73168493430751</v>
      </c>
    </row>
    <row r="821" spans="1:11" x14ac:dyDescent="0.25">
      <c r="A821" t="str">
        <f t="shared" si="23"/>
        <v>1998TnonMaori</v>
      </c>
      <c r="B821" s="5">
        <v>1998</v>
      </c>
      <c r="C821" s="5"/>
      <c r="D821" s="5" t="s">
        <v>76</v>
      </c>
      <c r="E821" s="5" t="s">
        <v>74</v>
      </c>
      <c r="F821">
        <v>381.7524284041221</v>
      </c>
      <c r="G821">
        <v>390.89359233332368</v>
      </c>
      <c r="H821">
        <v>400.19836783531861</v>
      </c>
    </row>
    <row r="822" spans="1:11" x14ac:dyDescent="0.25">
      <c r="A822" t="str">
        <f t="shared" si="23"/>
        <v>1999TnonMaori</v>
      </c>
      <c r="B822" s="5">
        <v>1999</v>
      </c>
      <c r="C822" s="5"/>
      <c r="D822" s="5" t="s">
        <v>76</v>
      </c>
      <c r="E822" s="5" t="s">
        <v>74</v>
      </c>
      <c r="F822">
        <v>397.87724240304863</v>
      </c>
      <c r="G822">
        <v>407.29266607369169</v>
      </c>
      <c r="H822">
        <v>416.87464709838736</v>
      </c>
    </row>
    <row r="823" spans="1:11" x14ac:dyDescent="0.25">
      <c r="A823" t="str">
        <f t="shared" si="23"/>
        <v>2000TnonMaori</v>
      </c>
      <c r="B823" s="5">
        <v>2000</v>
      </c>
      <c r="C823" s="5"/>
      <c r="D823" s="5" t="s">
        <v>76</v>
      </c>
      <c r="E823" s="5" t="s">
        <v>74</v>
      </c>
      <c r="F823">
        <v>401.5070742597506</v>
      </c>
      <c r="G823">
        <v>411.00295623530019</v>
      </c>
      <c r="H823">
        <v>420.66672345902941</v>
      </c>
    </row>
    <row r="824" spans="1:11" x14ac:dyDescent="0.25">
      <c r="A824" t="str">
        <f t="shared" si="23"/>
        <v>2001TnonMaori</v>
      </c>
      <c r="B824" s="5">
        <v>2001</v>
      </c>
      <c r="C824" s="5"/>
      <c r="D824" s="5" t="s">
        <v>76</v>
      </c>
      <c r="E824" s="5" t="s">
        <v>74</v>
      </c>
      <c r="F824">
        <v>400.94621573009022</v>
      </c>
      <c r="G824">
        <v>410.45676517655244</v>
      </c>
      <c r="H824">
        <v>420.13595059528262</v>
      </c>
    </row>
    <row r="825" spans="1:11" x14ac:dyDescent="0.25">
      <c r="A825" t="str">
        <f t="shared" si="23"/>
        <v>2002TnonMaori</v>
      </c>
      <c r="B825" s="5">
        <v>2002</v>
      </c>
      <c r="C825" s="5"/>
      <c r="D825" s="5" t="s">
        <v>76</v>
      </c>
      <c r="E825" s="5" t="s">
        <v>74</v>
      </c>
      <c r="F825">
        <v>388.77336437964664</v>
      </c>
      <c r="G825">
        <v>398.05546771723328</v>
      </c>
      <c r="H825">
        <v>407.50322399974152</v>
      </c>
    </row>
    <row r="826" spans="1:11" x14ac:dyDescent="0.25">
      <c r="A826" t="str">
        <f t="shared" si="23"/>
        <v>2003TnonMaori</v>
      </c>
      <c r="B826" s="5">
        <v>2003</v>
      </c>
      <c r="C826" s="5"/>
      <c r="D826" s="5" t="s">
        <v>76</v>
      </c>
      <c r="E826" s="5" t="s">
        <v>74</v>
      </c>
      <c r="F826">
        <v>366.29798069690298</v>
      </c>
      <c r="G826">
        <v>375.21808984072049</v>
      </c>
      <c r="H826">
        <v>384.30054449217351</v>
      </c>
    </row>
    <row r="827" spans="1:11" x14ac:dyDescent="0.25">
      <c r="A827" t="str">
        <f t="shared" si="23"/>
        <v>2004TnonMaori</v>
      </c>
      <c r="B827" s="5">
        <v>2004</v>
      </c>
      <c r="C827" s="5"/>
      <c r="D827" s="5" t="s">
        <v>76</v>
      </c>
      <c r="E827" s="5" t="s">
        <v>74</v>
      </c>
      <c r="F827">
        <v>361.93870382402167</v>
      </c>
      <c r="G827">
        <v>370.7399895429873</v>
      </c>
      <c r="H827">
        <v>379.70122984841367</v>
      </c>
    </row>
    <row r="828" spans="1:11" x14ac:dyDescent="0.25">
      <c r="A828" t="str">
        <f t="shared" si="23"/>
        <v>2005TnonMaori</v>
      </c>
      <c r="B828" s="5">
        <v>2005</v>
      </c>
      <c r="C828" s="5"/>
      <c r="D828" s="5" t="s">
        <v>76</v>
      </c>
      <c r="E828" s="5" t="s">
        <v>74</v>
      </c>
      <c r="F828">
        <v>365.56008626069649</v>
      </c>
      <c r="G828">
        <v>374.36465584365499</v>
      </c>
      <c r="H828">
        <v>383.32772578531171</v>
      </c>
    </row>
    <row r="829" spans="1:11" x14ac:dyDescent="0.25">
      <c r="A829" t="str">
        <f t="shared" si="23"/>
        <v>2006TnonMaori</v>
      </c>
      <c r="B829" s="5">
        <v>2006</v>
      </c>
      <c r="C829" s="5"/>
      <c r="D829" s="5" t="s">
        <v>76</v>
      </c>
      <c r="E829" s="5" t="s">
        <v>74</v>
      </c>
      <c r="F829">
        <v>377.09861641988459</v>
      </c>
      <c r="G829">
        <v>385.93852826793557</v>
      </c>
      <c r="H829">
        <v>394.93335958674061</v>
      </c>
    </row>
    <row r="830" spans="1:11" x14ac:dyDescent="0.25">
      <c r="A830" t="str">
        <f t="shared" si="23"/>
        <v>2007TnonMaori</v>
      </c>
      <c r="B830" s="5">
        <v>2007</v>
      </c>
      <c r="C830" s="5"/>
      <c r="D830" s="5" t="s">
        <v>76</v>
      </c>
      <c r="E830" s="5" t="s">
        <v>74</v>
      </c>
      <c r="F830">
        <v>403.80785113593259</v>
      </c>
      <c r="G830">
        <v>412.86124624775823</v>
      </c>
      <c r="H830">
        <v>422.06643723588832</v>
      </c>
    </row>
    <row r="831" spans="1:11" x14ac:dyDescent="0.25">
      <c r="A831" t="str">
        <f t="shared" si="23"/>
        <v>2008TnonMaori</v>
      </c>
      <c r="B831" s="5">
        <v>2008</v>
      </c>
      <c r="C831" s="5"/>
      <c r="D831" s="5" t="s">
        <v>76</v>
      </c>
      <c r="E831" s="5" t="s">
        <v>74</v>
      </c>
      <c r="F831">
        <v>423.55962398974668</v>
      </c>
      <c r="G831">
        <v>432.74210042240151</v>
      </c>
      <c r="H831">
        <v>442.07348665101983</v>
      </c>
    </row>
    <row r="832" spans="1:11" x14ac:dyDescent="0.25">
      <c r="A832" t="str">
        <f t="shared" si="23"/>
        <v>2009TnonMaori</v>
      </c>
      <c r="B832" s="5">
        <v>2009</v>
      </c>
      <c r="C832" s="5"/>
      <c r="D832" s="5" t="s">
        <v>76</v>
      </c>
      <c r="E832" s="5" t="s">
        <v>74</v>
      </c>
      <c r="F832">
        <v>438.25094053334391</v>
      </c>
      <c r="G832">
        <v>447.58918411511286</v>
      </c>
      <c r="H832">
        <v>457.07628805625569</v>
      </c>
    </row>
    <row r="833" spans="1:11" x14ac:dyDescent="0.25">
      <c r="A833" t="str">
        <f t="shared" si="23"/>
        <v>2010TnonMaori</v>
      </c>
      <c r="B833" s="5">
        <v>2010</v>
      </c>
      <c r="C833" s="5"/>
      <c r="D833" s="5" t="s">
        <v>76</v>
      </c>
      <c r="E833" s="5" t="s">
        <v>74</v>
      </c>
      <c r="F833">
        <v>444.29877726644202</v>
      </c>
      <c r="G833">
        <v>453.7368382700169</v>
      </c>
      <c r="H833">
        <v>463.32489240101052</v>
      </c>
    </row>
    <row r="834" spans="1:11" x14ac:dyDescent="0.25">
      <c r="A834" t="str">
        <f t="shared" si="23"/>
        <v>2011TnonMaori</v>
      </c>
      <c r="B834" s="5">
        <v>2011</v>
      </c>
      <c r="C834" s="5"/>
      <c r="D834" s="5" t="s">
        <v>76</v>
      </c>
      <c r="E834" s="5" t="s">
        <v>74</v>
      </c>
      <c r="F834">
        <v>446.03214166089953</v>
      </c>
      <c r="G834">
        <v>455.57903732791362</v>
      </c>
      <c r="H834">
        <v>465.27880076065037</v>
      </c>
    </row>
    <row r="835" spans="1:11" x14ac:dyDescent="0.25">
      <c r="A835" t="str">
        <f t="shared" si="23"/>
        <v>2012TnonMaori</v>
      </c>
      <c r="B835" s="5">
        <v>2012</v>
      </c>
      <c r="C835" s="5"/>
      <c r="D835" s="5" t="s">
        <v>76</v>
      </c>
      <c r="E835" s="5" t="s">
        <v>74</v>
      </c>
      <c r="F835">
        <v>458.52622839312755</v>
      </c>
      <c r="G835">
        <v>468.31244754642285</v>
      </c>
      <c r="H835">
        <v>478.25492108593107</v>
      </c>
    </row>
    <row r="836" spans="1:11" x14ac:dyDescent="0.25">
      <c r="A836" t="str">
        <f t="shared" si="23"/>
        <v>2013TnonMaori</v>
      </c>
      <c r="B836" s="5">
        <v>2013</v>
      </c>
      <c r="C836" s="5"/>
      <c r="D836" s="5" t="s">
        <v>76</v>
      </c>
      <c r="E836" s="5" t="s">
        <v>74</v>
      </c>
      <c r="F836">
        <v>464.42287531188765</v>
      </c>
      <c r="G836">
        <v>474.33899634798428</v>
      </c>
      <c r="H836">
        <v>484.41351013735255</v>
      </c>
    </row>
    <row r="837" spans="1:11" x14ac:dyDescent="0.25">
      <c r="A837" t="str">
        <f t="shared" si="23"/>
        <v>2014TnonMaori</v>
      </c>
      <c r="B837" s="5">
        <v>2014</v>
      </c>
      <c r="C837" s="5"/>
      <c r="D837" s="5" t="s">
        <v>76</v>
      </c>
      <c r="E837" s="5" t="s">
        <v>74</v>
      </c>
      <c r="F837">
        <v>474.43030480744602</v>
      </c>
      <c r="G837">
        <v>484.47250838838204</v>
      </c>
      <c r="H837">
        <v>494.67374136927054</v>
      </c>
    </row>
    <row r="838" spans="1:11" x14ac:dyDescent="0.25">
      <c r="A838" t="str">
        <f t="shared" si="23"/>
        <v>1996FMaori</v>
      </c>
      <c r="B838" s="5">
        <v>1996</v>
      </c>
      <c r="C838" s="5"/>
      <c r="D838" s="5" t="s">
        <v>73</v>
      </c>
      <c r="E838" s="5" t="s">
        <v>9</v>
      </c>
      <c r="F838">
        <v>546.8600880424043</v>
      </c>
      <c r="G838">
        <v>573.4455592953575</v>
      </c>
      <c r="H838">
        <v>600.98929504963382</v>
      </c>
      <c r="I838">
        <v>1.9237161913102521</v>
      </c>
      <c r="J838">
        <v>2.0421159161204927</v>
      </c>
      <c r="K838">
        <v>2.1678028358394545</v>
      </c>
    </row>
    <row r="839" spans="1:11" x14ac:dyDescent="0.25">
      <c r="A839" t="str">
        <f t="shared" si="23"/>
        <v>1997FMaori</v>
      </c>
      <c r="B839" s="5">
        <v>1997</v>
      </c>
      <c r="C839" s="5"/>
      <c r="D839" s="5" t="s">
        <v>73</v>
      </c>
      <c r="E839" s="5" t="s">
        <v>9</v>
      </c>
      <c r="F839">
        <v>572.6732194680751</v>
      </c>
      <c r="G839">
        <v>599.83657435385214</v>
      </c>
      <c r="H839">
        <v>627.95558307091915</v>
      </c>
      <c r="I839">
        <v>1.8780909376793404</v>
      </c>
      <c r="J839">
        <v>1.9904342063456859</v>
      </c>
      <c r="K839">
        <v>2.109497602222822</v>
      </c>
    </row>
    <row r="840" spans="1:11" x14ac:dyDescent="0.25">
      <c r="A840" t="str">
        <f t="shared" si="23"/>
        <v>1998FMaori</v>
      </c>
      <c r="B840" s="5">
        <v>1998</v>
      </c>
      <c r="C840" s="5"/>
      <c r="D840" s="5" t="s">
        <v>73</v>
      </c>
      <c r="E840" s="5" t="s">
        <v>9</v>
      </c>
      <c r="F840">
        <v>616.68478056192953</v>
      </c>
      <c r="G840">
        <v>644.85649523218945</v>
      </c>
      <c r="H840">
        <v>673.98331795457943</v>
      </c>
      <c r="I840">
        <v>1.8601575385852243</v>
      </c>
      <c r="J840">
        <v>1.9669749519376509</v>
      </c>
      <c r="K840">
        <v>2.0799262327494867</v>
      </c>
    </row>
    <row r="841" spans="1:11" x14ac:dyDescent="0.25">
      <c r="A841" t="str">
        <f t="shared" si="23"/>
        <v>1999FMaori</v>
      </c>
      <c r="B841" s="5">
        <v>1999</v>
      </c>
      <c r="C841" s="5"/>
      <c r="D841" s="5" t="s">
        <v>73</v>
      </c>
      <c r="E841" s="5" t="s">
        <v>9</v>
      </c>
      <c r="F841">
        <v>653.70478806554672</v>
      </c>
      <c r="G841">
        <v>682.56165990748082</v>
      </c>
      <c r="H841">
        <v>712.36438706890681</v>
      </c>
      <c r="I841">
        <v>1.9206701142971487</v>
      </c>
      <c r="J841">
        <v>2.0284091632135661</v>
      </c>
      <c r="K841">
        <v>2.1421917812858777</v>
      </c>
    </row>
    <row r="842" spans="1:11" x14ac:dyDescent="0.25">
      <c r="A842" t="str">
        <f t="shared" si="23"/>
        <v>2000FMaori</v>
      </c>
      <c r="B842" s="5">
        <v>2000</v>
      </c>
      <c r="C842" s="5"/>
      <c r="D842" s="5" t="s">
        <v>73</v>
      </c>
      <c r="E842" s="5" t="s">
        <v>9</v>
      </c>
      <c r="F842">
        <v>656.4876965363444</v>
      </c>
      <c r="G842">
        <v>685.26327386190508</v>
      </c>
      <c r="H842">
        <v>714.97549309553597</v>
      </c>
      <c r="I842">
        <v>1.9371678676458381</v>
      </c>
      <c r="J842">
        <v>2.0455839044822839</v>
      </c>
      <c r="K842">
        <v>2.1600675812169725</v>
      </c>
    </row>
    <row r="843" spans="1:11" x14ac:dyDescent="0.25">
      <c r="A843" t="str">
        <f t="shared" si="23"/>
        <v>2001FMaori</v>
      </c>
      <c r="B843" s="5">
        <v>2001</v>
      </c>
      <c r="C843" s="5"/>
      <c r="D843" s="5" t="s">
        <v>73</v>
      </c>
      <c r="E843" s="5" t="s">
        <v>9</v>
      </c>
      <c r="F843">
        <v>671.29231056458514</v>
      </c>
      <c r="G843">
        <v>700.42208462869371</v>
      </c>
      <c r="H843">
        <v>730.49066732983749</v>
      </c>
      <c r="I843">
        <v>2.0780516660418127</v>
      </c>
      <c r="J843">
        <v>2.1951209315496323</v>
      </c>
      <c r="K843">
        <v>2.3187854194720345</v>
      </c>
    </row>
    <row r="844" spans="1:11" x14ac:dyDescent="0.25">
      <c r="A844" t="str">
        <f t="shared" si="23"/>
        <v>2002FMaori</v>
      </c>
      <c r="B844" s="5">
        <v>2002</v>
      </c>
      <c r="C844" s="5"/>
      <c r="D844" s="5" t="s">
        <v>73</v>
      </c>
      <c r="E844" s="5" t="s">
        <v>9</v>
      </c>
      <c r="F844">
        <v>689.76253125997869</v>
      </c>
      <c r="G844">
        <v>719.35848164341996</v>
      </c>
      <c r="H844">
        <v>749.89772943127161</v>
      </c>
      <c r="I844">
        <v>2.2577360867110374</v>
      </c>
      <c r="J844">
        <v>2.3853277566036022</v>
      </c>
      <c r="K844">
        <v>2.5201300275587952</v>
      </c>
    </row>
    <row r="845" spans="1:11" x14ac:dyDescent="0.25">
      <c r="A845" t="str">
        <f t="shared" si="23"/>
        <v>2003FMaori</v>
      </c>
      <c r="B845" s="5">
        <v>2003</v>
      </c>
      <c r="C845" s="5"/>
      <c r="D845" s="5" t="s">
        <v>73</v>
      </c>
      <c r="E845" s="5" t="s">
        <v>9</v>
      </c>
      <c r="F845">
        <v>721.23692314851178</v>
      </c>
      <c r="G845">
        <v>751.47543866595197</v>
      </c>
      <c r="H845">
        <v>782.65598755663405</v>
      </c>
      <c r="I845">
        <v>2.4735097613362664</v>
      </c>
      <c r="J845">
        <v>2.6125759957071457</v>
      </c>
      <c r="K845">
        <v>2.7594608438730432</v>
      </c>
    </row>
    <row r="846" spans="1:11" x14ac:dyDescent="0.25">
      <c r="A846" t="str">
        <f t="shared" si="23"/>
        <v>2004FMaori</v>
      </c>
      <c r="B846" s="5">
        <v>2004</v>
      </c>
      <c r="C846" s="5"/>
      <c r="D846" s="5" t="s">
        <v>73</v>
      </c>
      <c r="E846" s="5" t="s">
        <v>9</v>
      </c>
      <c r="F846">
        <v>728.33049105523821</v>
      </c>
      <c r="G846">
        <v>758.35779742795762</v>
      </c>
      <c r="H846">
        <v>789.30518670237984</v>
      </c>
      <c r="I846">
        <v>2.5232322393946607</v>
      </c>
      <c r="J846">
        <v>2.6637344240203054</v>
      </c>
      <c r="K846">
        <v>2.8120602499170029</v>
      </c>
    </row>
    <row r="847" spans="1:11" x14ac:dyDescent="0.25">
      <c r="A847" t="str">
        <f t="shared" si="23"/>
        <v>2005FMaori</v>
      </c>
      <c r="B847" s="5">
        <v>2005</v>
      </c>
      <c r="C847" s="5"/>
      <c r="D847" s="5" t="s">
        <v>73</v>
      </c>
      <c r="E847" s="5" t="s">
        <v>9</v>
      </c>
      <c r="F847">
        <v>693.4665439168167</v>
      </c>
      <c r="G847">
        <v>721.95883995125155</v>
      </c>
      <c r="H847">
        <v>751.32124192105186</v>
      </c>
      <c r="I847">
        <v>2.359082342070558</v>
      </c>
      <c r="J847">
        <v>2.4895702826019086</v>
      </c>
      <c r="K847">
        <v>2.6272759036357423</v>
      </c>
    </row>
    <row r="848" spans="1:11" x14ac:dyDescent="0.25">
      <c r="A848" t="str">
        <f t="shared" si="23"/>
        <v>2006FMaori</v>
      </c>
      <c r="B848" s="5">
        <v>2006</v>
      </c>
      <c r="C848" s="5"/>
      <c r="D848" s="5" t="s">
        <v>73</v>
      </c>
      <c r="E848" s="5" t="s">
        <v>9</v>
      </c>
      <c r="F848">
        <v>690.14659898756929</v>
      </c>
      <c r="G848">
        <v>717.76451783828929</v>
      </c>
      <c r="H848">
        <v>746.20417883617711</v>
      </c>
      <c r="I848">
        <v>2.3167901823063106</v>
      </c>
      <c r="J848">
        <v>2.4421355574308965</v>
      </c>
      <c r="K848">
        <v>2.5742624974917954</v>
      </c>
    </row>
    <row r="849" spans="1:11" x14ac:dyDescent="0.25">
      <c r="A849" t="str">
        <f t="shared" si="23"/>
        <v>2007FMaori</v>
      </c>
      <c r="B849" s="5">
        <v>2007</v>
      </c>
      <c r="C849" s="5"/>
      <c r="D849" s="5" t="s">
        <v>73</v>
      </c>
      <c r="E849" s="5" t="s">
        <v>9</v>
      </c>
      <c r="F849">
        <v>726.24702283077795</v>
      </c>
      <c r="G849">
        <v>754.1215643446161</v>
      </c>
      <c r="H849">
        <v>782.79200714474086</v>
      </c>
      <c r="I849">
        <v>2.1981674170789343</v>
      </c>
      <c r="J849">
        <v>2.3108703343982575</v>
      </c>
      <c r="K849">
        <v>2.4293516776343682</v>
      </c>
    </row>
    <row r="850" spans="1:11" x14ac:dyDescent="0.25">
      <c r="A850" t="str">
        <f t="shared" si="23"/>
        <v>2008FMaori</v>
      </c>
      <c r="B850" s="5">
        <v>2008</v>
      </c>
      <c r="C850" s="5"/>
      <c r="D850" s="5" t="s">
        <v>73</v>
      </c>
      <c r="E850" s="5" t="s">
        <v>9</v>
      </c>
      <c r="F850">
        <v>775.94507489020975</v>
      </c>
      <c r="G850">
        <v>804.70501031050298</v>
      </c>
      <c r="H850">
        <v>834.25828829995692</v>
      </c>
      <c r="I850">
        <v>2.2302538372953746</v>
      </c>
      <c r="J850">
        <v>2.3402909295980554</v>
      </c>
      <c r="K850">
        <v>2.4557570728365312</v>
      </c>
    </row>
    <row r="851" spans="1:11" x14ac:dyDescent="0.25">
      <c r="A851" t="str">
        <f t="shared" si="23"/>
        <v>2009FMaori</v>
      </c>
      <c r="B851" s="5">
        <v>2009</v>
      </c>
      <c r="C851" s="5"/>
      <c r="D851" s="5" t="s">
        <v>73</v>
      </c>
      <c r="E851" s="5" t="s">
        <v>9</v>
      </c>
      <c r="F851">
        <v>788.18297587674624</v>
      </c>
      <c r="G851">
        <v>817.35087251509719</v>
      </c>
      <c r="H851">
        <v>847.32212388848734</v>
      </c>
      <c r="I851">
        <v>2.1892353918919478</v>
      </c>
      <c r="J851">
        <v>2.2961336424585426</v>
      </c>
      <c r="K851">
        <v>2.4082516313943048</v>
      </c>
    </row>
    <row r="852" spans="1:11" x14ac:dyDescent="0.25">
      <c r="A852" t="str">
        <f t="shared" si="23"/>
        <v>2010FMaori</v>
      </c>
      <c r="B852" s="5">
        <v>2010</v>
      </c>
      <c r="C852" s="5"/>
      <c r="D852" s="5" t="s">
        <v>73</v>
      </c>
      <c r="E852" s="5" t="s">
        <v>9</v>
      </c>
      <c r="F852">
        <v>795.41534067598172</v>
      </c>
      <c r="G852">
        <v>824.93289318134998</v>
      </c>
      <c r="H852">
        <v>855.26566827294937</v>
      </c>
      <c r="I852">
        <v>2.2306842983020836</v>
      </c>
      <c r="J852">
        <v>2.3400555376617644</v>
      </c>
      <c r="K852">
        <v>2.4547892875336581</v>
      </c>
    </row>
    <row r="853" spans="1:11" x14ac:dyDescent="0.25">
      <c r="A853" t="str">
        <f t="shared" si="23"/>
        <v>2011FMaori</v>
      </c>
      <c r="B853" s="5">
        <v>2011</v>
      </c>
      <c r="C853" s="5"/>
      <c r="D853" s="5" t="s">
        <v>73</v>
      </c>
      <c r="E853" s="5" t="s">
        <v>9</v>
      </c>
      <c r="F853">
        <v>775.06131634326391</v>
      </c>
      <c r="G853">
        <v>804.56303027421018</v>
      </c>
      <c r="H853">
        <v>834.90021612678561</v>
      </c>
      <c r="I853">
        <v>2.2085254771610376</v>
      </c>
      <c r="J853">
        <v>2.3192670849932893</v>
      </c>
      <c r="K853">
        <v>2.4355615849393493</v>
      </c>
    </row>
    <row r="854" spans="1:11" x14ac:dyDescent="0.25">
      <c r="A854" t="str">
        <f t="shared" si="23"/>
        <v>2012FMaori</v>
      </c>
      <c r="B854" s="5">
        <v>2012</v>
      </c>
      <c r="C854" s="5"/>
      <c r="D854" s="5" t="s">
        <v>73</v>
      </c>
      <c r="E854" s="5" t="s">
        <v>9</v>
      </c>
      <c r="F854">
        <v>790.78525924307064</v>
      </c>
      <c r="G854">
        <v>820.78118149479258</v>
      </c>
      <c r="H854">
        <v>851.62366444670113</v>
      </c>
      <c r="I854">
        <v>2.1752743367108889</v>
      </c>
      <c r="J854">
        <v>2.2837974108414301</v>
      </c>
      <c r="K854">
        <v>2.3977346331646774</v>
      </c>
    </row>
    <row r="855" spans="1:11" x14ac:dyDescent="0.25">
      <c r="A855" t="str">
        <f t="shared" si="23"/>
        <v>2013FMaori</v>
      </c>
      <c r="B855" s="5">
        <v>2013</v>
      </c>
      <c r="C855" s="5"/>
      <c r="D855" s="5" t="s">
        <v>73</v>
      </c>
      <c r="E855" s="5" t="s">
        <v>9</v>
      </c>
      <c r="F855">
        <v>806.59278201798782</v>
      </c>
      <c r="G855">
        <v>837.01705936556232</v>
      </c>
      <c r="H855">
        <v>868.29524005614542</v>
      </c>
      <c r="I855">
        <v>2.2401845621321015</v>
      </c>
      <c r="J855">
        <v>2.3523591719799302</v>
      </c>
      <c r="K855">
        <v>2.470150793616527</v>
      </c>
    </row>
    <row r="856" spans="1:11" x14ac:dyDescent="0.25">
      <c r="A856" t="str">
        <f t="shared" si="23"/>
        <v>2014FMaori</v>
      </c>
      <c r="B856" s="5">
        <v>2014</v>
      </c>
      <c r="C856" s="5"/>
      <c r="D856" s="5" t="s">
        <v>73</v>
      </c>
      <c r="E856" s="5" t="s">
        <v>9</v>
      </c>
      <c r="F856">
        <v>822.60428212272473</v>
      </c>
      <c r="G856">
        <v>853.34595414428907</v>
      </c>
      <c r="H856">
        <v>884.94256723454941</v>
      </c>
      <c r="I856">
        <v>2.2483303515105484</v>
      </c>
      <c r="J856">
        <v>2.3600795430021897</v>
      </c>
      <c r="K856">
        <v>2.4773830258330221</v>
      </c>
    </row>
    <row r="857" spans="1:11" x14ac:dyDescent="0.25">
      <c r="A857" t="str">
        <f t="shared" si="23"/>
        <v>1996FnonMaori</v>
      </c>
      <c r="B857" s="5">
        <v>1996</v>
      </c>
      <c r="C857" s="5"/>
      <c r="D857" s="5" t="s">
        <v>73</v>
      </c>
      <c r="E857" s="5" t="s">
        <v>74</v>
      </c>
      <c r="F857">
        <v>269.84559637578258</v>
      </c>
      <c r="G857">
        <v>280.80950487118287</v>
      </c>
      <c r="H857">
        <v>292.10456218410263</v>
      </c>
    </row>
    <row r="858" spans="1:11" x14ac:dyDescent="0.25">
      <c r="A858" t="str">
        <f t="shared" si="23"/>
        <v>1997FnonMaori</v>
      </c>
      <c r="B858" s="5">
        <v>1997</v>
      </c>
      <c r="C858" s="5"/>
      <c r="D858" s="5" t="s">
        <v>73</v>
      </c>
      <c r="E858" s="5" t="s">
        <v>74</v>
      </c>
      <c r="F858">
        <v>289.92960460052996</v>
      </c>
      <c r="G858">
        <v>301.35965933539444</v>
      </c>
      <c r="H858">
        <v>313.12482120874012</v>
      </c>
    </row>
    <row r="859" spans="1:11" x14ac:dyDescent="0.25">
      <c r="A859" t="str">
        <f t="shared" si="23"/>
        <v>1998FnonMaori</v>
      </c>
      <c r="B859" s="5">
        <v>1998</v>
      </c>
      <c r="C859" s="5"/>
      <c r="D859" s="5" t="s">
        <v>73</v>
      </c>
      <c r="E859" s="5" t="s">
        <v>74</v>
      </c>
      <c r="F859">
        <v>315.8857174180215</v>
      </c>
      <c r="G859">
        <v>327.8417422636453</v>
      </c>
      <c r="H859">
        <v>340.13447061301179</v>
      </c>
    </row>
    <row r="860" spans="1:11" x14ac:dyDescent="0.25">
      <c r="A860" t="str">
        <f t="shared" si="23"/>
        <v>1999FnonMaori</v>
      </c>
      <c r="B860" s="5">
        <v>1999</v>
      </c>
      <c r="C860" s="5"/>
      <c r="D860" s="5" t="s">
        <v>73</v>
      </c>
      <c r="E860" s="5" t="s">
        <v>74</v>
      </c>
      <c r="F860">
        <v>324.29928914531536</v>
      </c>
      <c r="G860">
        <v>336.50097440208395</v>
      </c>
      <c r="H860">
        <v>349.04426893093523</v>
      </c>
    </row>
    <row r="861" spans="1:11" x14ac:dyDescent="0.25">
      <c r="A861" t="str">
        <f t="shared" si="23"/>
        <v>2000FnonMaori</v>
      </c>
      <c r="B861" s="5">
        <v>2000</v>
      </c>
      <c r="C861" s="5"/>
      <c r="D861" s="5" t="s">
        <v>73</v>
      </c>
      <c r="E861" s="5" t="s">
        <v>74</v>
      </c>
      <c r="F861">
        <v>322.80923400838827</v>
      </c>
      <c r="G861">
        <v>334.99641464735618</v>
      </c>
      <c r="H861">
        <v>347.52595148911843</v>
      </c>
    </row>
    <row r="862" spans="1:11" x14ac:dyDescent="0.25">
      <c r="A862" t="str">
        <f t="shared" si="23"/>
        <v>2001FnonMaori</v>
      </c>
      <c r="B862" s="5">
        <v>2001</v>
      </c>
      <c r="C862" s="5"/>
      <c r="D862" s="5" t="s">
        <v>73</v>
      </c>
      <c r="E862" s="5" t="s">
        <v>74</v>
      </c>
      <c r="F862">
        <v>307.15804542622709</v>
      </c>
      <c r="G862">
        <v>319.08132010487225</v>
      </c>
      <c r="H862">
        <v>331.34886155476971</v>
      </c>
    </row>
    <row r="863" spans="1:11" x14ac:dyDescent="0.25">
      <c r="A863" t="str">
        <f t="shared" si="23"/>
        <v>2002FnonMaori</v>
      </c>
      <c r="B863" s="5">
        <v>2002</v>
      </c>
      <c r="C863" s="5"/>
      <c r="D863" s="5" t="s">
        <v>73</v>
      </c>
      <c r="E863" s="5" t="s">
        <v>74</v>
      </c>
      <c r="F863">
        <v>290.08585093381242</v>
      </c>
      <c r="G863">
        <v>301.57636813302889</v>
      </c>
      <c r="H863">
        <v>313.40534393783668</v>
      </c>
    </row>
    <row r="864" spans="1:11" x14ac:dyDescent="0.25">
      <c r="A864" t="str">
        <f t="shared" si="23"/>
        <v>2003FnonMaori</v>
      </c>
      <c r="B864" s="5">
        <v>2003</v>
      </c>
      <c r="C864" s="5"/>
      <c r="D864" s="5" t="s">
        <v>73</v>
      </c>
      <c r="E864" s="5" t="s">
        <v>74</v>
      </c>
      <c r="F864">
        <v>276.51149869339963</v>
      </c>
      <c r="G864">
        <v>287.63773375424825</v>
      </c>
      <c r="H864">
        <v>299.09681753405727</v>
      </c>
    </row>
    <row r="865" spans="1:11" x14ac:dyDescent="0.25">
      <c r="A865" t="str">
        <f t="shared" si="23"/>
        <v>2004FnonMaori</v>
      </c>
      <c r="B865" s="5">
        <v>2004</v>
      </c>
      <c r="C865" s="5"/>
      <c r="D865" s="5" t="s">
        <v>73</v>
      </c>
      <c r="E865" s="5" t="s">
        <v>74</v>
      </c>
      <c r="F865">
        <v>273.7106246873492</v>
      </c>
      <c r="G865">
        <v>284.69722453914454</v>
      </c>
      <c r="H865">
        <v>296.01170263267539</v>
      </c>
    </row>
    <row r="866" spans="1:11" x14ac:dyDescent="0.25">
      <c r="A866" t="str">
        <f t="shared" si="23"/>
        <v>2005FnonMaori</v>
      </c>
      <c r="B866" s="5">
        <v>2005</v>
      </c>
      <c r="C866" s="5"/>
      <c r="D866" s="5" t="s">
        <v>73</v>
      </c>
      <c r="E866" s="5" t="s">
        <v>74</v>
      </c>
      <c r="F866">
        <v>278.94206043506659</v>
      </c>
      <c r="G866">
        <v>289.99335547848654</v>
      </c>
      <c r="H866">
        <v>301.37023536310659</v>
      </c>
    </row>
    <row r="867" spans="1:11" x14ac:dyDescent="0.25">
      <c r="A867" t="str">
        <f t="shared" si="23"/>
        <v>2006FnonMaori</v>
      </c>
      <c r="B867" s="5">
        <v>2006</v>
      </c>
      <c r="C867" s="5"/>
      <c r="D867" s="5" t="s">
        <v>73</v>
      </c>
      <c r="E867" s="5" t="s">
        <v>74</v>
      </c>
      <c r="F867">
        <v>282.911788522618</v>
      </c>
      <c r="G867">
        <v>293.90854887407266</v>
      </c>
      <c r="H867">
        <v>305.22324323517495</v>
      </c>
    </row>
    <row r="868" spans="1:11" x14ac:dyDescent="0.25">
      <c r="A868" t="str">
        <f t="shared" si="23"/>
        <v>2007FnonMaori</v>
      </c>
      <c r="B868" s="5">
        <v>2007</v>
      </c>
      <c r="C868" s="5"/>
      <c r="D868" s="5" t="s">
        <v>73</v>
      </c>
      <c r="E868" s="5" t="s">
        <v>74</v>
      </c>
      <c r="F868">
        <v>314.84184230228016</v>
      </c>
      <c r="G868">
        <v>326.3365984318574</v>
      </c>
      <c r="H868">
        <v>338.14374817227235</v>
      </c>
    </row>
    <row r="869" spans="1:11" x14ac:dyDescent="0.25">
      <c r="A869" t="str">
        <f t="shared" si="23"/>
        <v>2008FnonMaori</v>
      </c>
      <c r="B869" s="5">
        <v>2008</v>
      </c>
      <c r="C869" s="5"/>
      <c r="D869" s="5" t="s">
        <v>73</v>
      </c>
      <c r="E869" s="5" t="s">
        <v>74</v>
      </c>
      <c r="F869">
        <v>332.16287753182007</v>
      </c>
      <c r="G869">
        <v>343.84827977293872</v>
      </c>
      <c r="H869">
        <v>355.83982272981046</v>
      </c>
    </row>
    <row r="870" spans="1:11" x14ac:dyDescent="0.25">
      <c r="A870" t="str">
        <f t="shared" si="23"/>
        <v>2009FnonMaori</v>
      </c>
      <c r="B870" s="5">
        <v>2009</v>
      </c>
      <c r="C870" s="5"/>
      <c r="D870" s="5" t="s">
        <v>73</v>
      </c>
      <c r="E870" s="5" t="s">
        <v>74</v>
      </c>
      <c r="F870">
        <v>344.07656546921407</v>
      </c>
      <c r="G870">
        <v>355.9683362506434</v>
      </c>
      <c r="H870">
        <v>368.16624070432403</v>
      </c>
    </row>
    <row r="871" spans="1:11" x14ac:dyDescent="0.25">
      <c r="A871" t="str">
        <f t="shared" si="23"/>
        <v>2010FnonMaori</v>
      </c>
      <c r="B871" s="5">
        <v>2010</v>
      </c>
      <c r="C871" s="5"/>
      <c r="D871" s="5" t="s">
        <v>73</v>
      </c>
      <c r="E871" s="5" t="s">
        <v>74</v>
      </c>
      <c r="F871">
        <v>340.66656788344028</v>
      </c>
      <c r="G871">
        <v>352.52705754395953</v>
      </c>
      <c r="H871">
        <v>364.6950949682373</v>
      </c>
    </row>
    <row r="872" spans="1:11" x14ac:dyDescent="0.25">
      <c r="A872" t="str">
        <f t="shared" ref="A872:A935" si="24">B872&amp;C872&amp;D872&amp;E872</f>
        <v>2011FnonMaori</v>
      </c>
      <c r="B872" s="5">
        <v>2011</v>
      </c>
      <c r="C872" s="5"/>
      <c r="D872" s="5" t="s">
        <v>73</v>
      </c>
      <c r="E872" s="5" t="s">
        <v>74</v>
      </c>
      <c r="F872">
        <v>335.02984378323993</v>
      </c>
      <c r="G872">
        <v>346.90400061299459</v>
      </c>
      <c r="H872">
        <v>359.09153614011785</v>
      </c>
    </row>
    <row r="873" spans="1:11" x14ac:dyDescent="0.25">
      <c r="A873" t="str">
        <f t="shared" si="24"/>
        <v>2012FnonMaori</v>
      </c>
      <c r="B873" s="5">
        <v>2012</v>
      </c>
      <c r="C873" s="5"/>
      <c r="D873" s="5" t="s">
        <v>73</v>
      </c>
      <c r="E873" s="5" t="s">
        <v>74</v>
      </c>
      <c r="F873">
        <v>347.1572041175105</v>
      </c>
      <c r="G873">
        <v>359.39316578539615</v>
      </c>
      <c r="H873">
        <v>371.95029037800293</v>
      </c>
    </row>
    <row r="874" spans="1:11" x14ac:dyDescent="0.25">
      <c r="A874" t="str">
        <f t="shared" si="24"/>
        <v>2013FnonMaori</v>
      </c>
      <c r="B874" s="5">
        <v>2013</v>
      </c>
      <c r="C874" s="5"/>
      <c r="D874" s="5" t="s">
        <v>73</v>
      </c>
      <c r="E874" s="5" t="s">
        <v>74</v>
      </c>
      <c r="F874">
        <v>343.55955767434932</v>
      </c>
      <c r="G874">
        <v>355.82026305152328</v>
      </c>
      <c r="H874">
        <v>368.40676108190848</v>
      </c>
    </row>
    <row r="875" spans="1:11" x14ac:dyDescent="0.25">
      <c r="A875" t="str">
        <f t="shared" si="24"/>
        <v>2014FnonMaori</v>
      </c>
      <c r="B875" s="5">
        <v>2014</v>
      </c>
      <c r="C875" s="5"/>
      <c r="D875" s="5" t="s">
        <v>73</v>
      </c>
      <c r="E875" s="5" t="s">
        <v>74</v>
      </c>
      <c r="F875">
        <v>349.18158304982364</v>
      </c>
      <c r="G875">
        <v>361.57508193930278</v>
      </c>
      <c r="H875">
        <v>374.29613012711656</v>
      </c>
    </row>
    <row r="876" spans="1:11" x14ac:dyDescent="0.25">
      <c r="A876" t="str">
        <f t="shared" si="24"/>
        <v>1996MMaori</v>
      </c>
      <c r="B876" s="5">
        <v>1996</v>
      </c>
      <c r="C876" s="5"/>
      <c r="D876" s="5" t="s">
        <v>75</v>
      </c>
      <c r="E876" s="5" t="s">
        <v>9</v>
      </c>
      <c r="F876">
        <v>795.30908929890904</v>
      </c>
      <c r="G876">
        <v>826.34149548691062</v>
      </c>
      <c r="H876">
        <v>858.27450216591933</v>
      </c>
      <c r="I876">
        <v>1.9263560104756063</v>
      </c>
      <c r="J876">
        <v>2.020161240797135</v>
      </c>
      <c r="K876">
        <v>2.1185343813013211</v>
      </c>
    </row>
    <row r="877" spans="1:11" x14ac:dyDescent="0.25">
      <c r="A877" t="str">
        <f t="shared" si="24"/>
        <v>1997MMaori</v>
      </c>
      <c r="B877" s="5">
        <v>1997</v>
      </c>
      <c r="C877" s="5"/>
      <c r="D877" s="5" t="s">
        <v>75</v>
      </c>
      <c r="E877" s="5" t="s">
        <v>9</v>
      </c>
      <c r="F877">
        <v>865.5670305285596</v>
      </c>
      <c r="G877">
        <v>898.0755915222004</v>
      </c>
      <c r="H877">
        <v>931.49268484007314</v>
      </c>
      <c r="I877">
        <v>1.9919070088059552</v>
      </c>
      <c r="J877">
        <v>2.0856712989506812</v>
      </c>
      <c r="K877">
        <v>2.1838493202924343</v>
      </c>
    </row>
    <row r="878" spans="1:11" x14ac:dyDescent="0.25">
      <c r="A878" t="str">
        <f t="shared" si="24"/>
        <v>1998MMaori</v>
      </c>
      <c r="B878" s="5">
        <v>1998</v>
      </c>
      <c r="C878" s="5"/>
      <c r="D878" s="5" t="s">
        <v>75</v>
      </c>
      <c r="E878" s="5" t="s">
        <v>9</v>
      </c>
      <c r="F878">
        <v>859.74320986887574</v>
      </c>
      <c r="G878">
        <v>891.88417363476026</v>
      </c>
      <c r="H878">
        <v>924.91930581830411</v>
      </c>
      <c r="I878">
        <v>1.8909353108441751</v>
      </c>
      <c r="J878">
        <v>1.9789206783635669</v>
      </c>
      <c r="K878">
        <v>2.0710000118970928</v>
      </c>
    </row>
    <row r="879" spans="1:11" x14ac:dyDescent="0.25">
      <c r="A879" t="str">
        <f t="shared" si="24"/>
        <v>1999MMaori</v>
      </c>
      <c r="B879" s="5">
        <v>1999</v>
      </c>
      <c r="C879" s="5"/>
      <c r="D879" s="5" t="s">
        <v>75</v>
      </c>
      <c r="E879" s="5" t="s">
        <v>9</v>
      </c>
      <c r="F879">
        <v>921.610257563044</v>
      </c>
      <c r="G879">
        <v>954.74697694418217</v>
      </c>
      <c r="H879">
        <v>988.77074180385557</v>
      </c>
      <c r="I879">
        <v>1.9238097317630729</v>
      </c>
      <c r="J879">
        <v>2.0104823579527942</v>
      </c>
      <c r="K879">
        <v>2.1010598111150554</v>
      </c>
    </row>
    <row r="880" spans="1:11" x14ac:dyDescent="0.25">
      <c r="A880" t="str">
        <f t="shared" si="24"/>
        <v>2000MMaori</v>
      </c>
      <c r="B880" s="5">
        <v>2000</v>
      </c>
      <c r="C880" s="5"/>
      <c r="D880" s="5" t="s">
        <v>75</v>
      </c>
      <c r="E880" s="5" t="s">
        <v>9</v>
      </c>
      <c r="F880">
        <v>956.90178719021776</v>
      </c>
      <c r="G880">
        <v>990.56005767332272</v>
      </c>
      <c r="H880">
        <v>1025.0999896407864</v>
      </c>
      <c r="I880">
        <v>1.9578570442402248</v>
      </c>
      <c r="J880">
        <v>2.0448170478251182</v>
      </c>
      <c r="K880">
        <v>2.1356394591612475</v>
      </c>
    </row>
    <row r="881" spans="1:11" x14ac:dyDescent="0.25">
      <c r="A881" t="str">
        <f t="shared" si="24"/>
        <v>2001MMaori</v>
      </c>
      <c r="B881" s="5">
        <v>2001</v>
      </c>
      <c r="C881" s="5"/>
      <c r="D881" s="5" t="s">
        <v>75</v>
      </c>
      <c r="E881" s="5" t="s">
        <v>9</v>
      </c>
      <c r="F881">
        <v>1008.7417570187907</v>
      </c>
      <c r="G881">
        <v>1043.4114447853528</v>
      </c>
      <c r="H881">
        <v>1078.9687389846797</v>
      </c>
      <c r="I881">
        <v>2.0060067341415828</v>
      </c>
      <c r="J881">
        <v>2.0933239371415371</v>
      </c>
      <c r="K881">
        <v>2.1844418721180956</v>
      </c>
    </row>
    <row r="882" spans="1:11" x14ac:dyDescent="0.25">
      <c r="A882" t="str">
        <f t="shared" si="24"/>
        <v>2002MMaori</v>
      </c>
      <c r="B882" s="5">
        <v>2002</v>
      </c>
      <c r="C882" s="5"/>
      <c r="D882" s="5" t="s">
        <v>75</v>
      </c>
      <c r="E882" s="5" t="s">
        <v>9</v>
      </c>
      <c r="F882">
        <v>1035.6581141290453</v>
      </c>
      <c r="G882">
        <v>1070.8645358827657</v>
      </c>
      <c r="H882">
        <v>1106.9625811196456</v>
      </c>
      <c r="I882">
        <v>2.0913181992208094</v>
      </c>
      <c r="J882">
        <v>2.1816897146491669</v>
      </c>
      <c r="K882">
        <v>2.2759664276719702</v>
      </c>
    </row>
    <row r="883" spans="1:11" x14ac:dyDescent="0.25">
      <c r="A883" t="str">
        <f t="shared" si="24"/>
        <v>2003MMaori</v>
      </c>
      <c r="B883" s="5">
        <v>2003</v>
      </c>
      <c r="C883" s="5"/>
      <c r="D883" s="5" t="s">
        <v>75</v>
      </c>
      <c r="E883" s="5" t="s">
        <v>9</v>
      </c>
      <c r="F883">
        <v>1015.9906880157263</v>
      </c>
      <c r="G883">
        <v>1050.8260817776741</v>
      </c>
      <c r="H883">
        <v>1086.5512174076277</v>
      </c>
      <c r="I883">
        <v>2.1933652249281557</v>
      </c>
      <c r="J883">
        <v>2.2897271448566836</v>
      </c>
      <c r="K883">
        <v>2.3903225684018361</v>
      </c>
    </row>
    <row r="884" spans="1:11" x14ac:dyDescent="0.25">
      <c r="A884" t="str">
        <f t="shared" si="24"/>
        <v>2004MMaori</v>
      </c>
      <c r="B884" s="5">
        <v>2004</v>
      </c>
      <c r="C884" s="5"/>
      <c r="D884" s="5" t="s">
        <v>75</v>
      </c>
      <c r="E884" s="5" t="s">
        <v>9</v>
      </c>
      <c r="F884">
        <v>1003.4203826382436</v>
      </c>
      <c r="G884">
        <v>1037.7684640650805</v>
      </c>
      <c r="H884">
        <v>1072.9924209766073</v>
      </c>
      <c r="I884">
        <v>2.1941960735206254</v>
      </c>
      <c r="J884">
        <v>2.2905042281085346</v>
      </c>
      <c r="K884">
        <v>2.3910395621869465</v>
      </c>
    </row>
    <row r="885" spans="1:11" x14ac:dyDescent="0.25">
      <c r="A885" t="str">
        <f t="shared" si="24"/>
        <v>2005MMaori</v>
      </c>
      <c r="B885" s="5">
        <v>2005</v>
      </c>
      <c r="C885" s="5"/>
      <c r="D885" s="5" t="s">
        <v>75</v>
      </c>
      <c r="E885" s="5" t="s">
        <v>9</v>
      </c>
      <c r="F885">
        <v>956.04791228263275</v>
      </c>
      <c r="G885">
        <v>988.62937460410217</v>
      </c>
      <c r="H885">
        <v>1022.0380234916299</v>
      </c>
      <c r="I885">
        <v>2.0828074876771949</v>
      </c>
      <c r="J885">
        <v>2.173893012698612</v>
      </c>
      <c r="K885">
        <v>2.268961898120601</v>
      </c>
    </row>
    <row r="886" spans="1:11" x14ac:dyDescent="0.25">
      <c r="A886" t="str">
        <f t="shared" si="24"/>
        <v>2006MMaori</v>
      </c>
      <c r="B886" s="5">
        <v>2006</v>
      </c>
      <c r="C886" s="5"/>
      <c r="D886" s="5" t="s">
        <v>75</v>
      </c>
      <c r="E886" s="5" t="s">
        <v>9</v>
      </c>
      <c r="F886">
        <v>967.6748743915158</v>
      </c>
      <c r="G886">
        <v>999.33972884738159</v>
      </c>
      <c r="H886">
        <v>1031.7768394078898</v>
      </c>
      <c r="I886">
        <v>2.0238385195888418</v>
      </c>
      <c r="J886">
        <v>2.1091501231884582</v>
      </c>
      <c r="K886">
        <v>2.1980578979441687</v>
      </c>
    </row>
    <row r="887" spans="1:11" x14ac:dyDescent="0.25">
      <c r="A887" t="str">
        <f t="shared" si="24"/>
        <v>2007MMaori</v>
      </c>
      <c r="B887" s="5">
        <v>2007</v>
      </c>
      <c r="C887" s="5"/>
      <c r="D887" s="5" t="s">
        <v>75</v>
      </c>
      <c r="E887" s="5" t="s">
        <v>9</v>
      </c>
      <c r="F887">
        <v>1060.7648294990465</v>
      </c>
      <c r="G887">
        <v>1093.1519630741413</v>
      </c>
      <c r="H887">
        <v>1126.2766186735314</v>
      </c>
      <c r="I887">
        <v>2.1238077959110573</v>
      </c>
      <c r="J887">
        <v>2.2084741710776323</v>
      </c>
      <c r="K887">
        <v>2.2965158022808638</v>
      </c>
    </row>
    <row r="888" spans="1:11" x14ac:dyDescent="0.25">
      <c r="A888" t="str">
        <f t="shared" si="24"/>
        <v>2008MMaori</v>
      </c>
      <c r="B888" s="5">
        <v>2008</v>
      </c>
      <c r="C888" s="5"/>
      <c r="D888" s="5" t="s">
        <v>75</v>
      </c>
      <c r="E888" s="5" t="s">
        <v>9</v>
      </c>
      <c r="F888">
        <v>1120.220028897985</v>
      </c>
      <c r="G888">
        <v>1153.5069671443994</v>
      </c>
      <c r="H888">
        <v>1187.5318272688326</v>
      </c>
      <c r="I888">
        <v>2.1470111345113341</v>
      </c>
      <c r="J888">
        <v>2.2299256649164083</v>
      </c>
      <c r="K888">
        <v>2.3160422371003011</v>
      </c>
    </row>
    <row r="889" spans="1:11" x14ac:dyDescent="0.25">
      <c r="A889" t="str">
        <f t="shared" si="24"/>
        <v>2009MMaori</v>
      </c>
      <c r="B889" s="5">
        <v>2009</v>
      </c>
      <c r="C889" s="5"/>
      <c r="D889" s="5" t="s">
        <v>75</v>
      </c>
      <c r="E889" s="5" t="s">
        <v>9</v>
      </c>
      <c r="F889">
        <v>1155.2566613764614</v>
      </c>
      <c r="G889">
        <v>1189.4161555162927</v>
      </c>
      <c r="H889">
        <v>1224.3292329814212</v>
      </c>
      <c r="I889">
        <v>2.1430069214867276</v>
      </c>
      <c r="J889">
        <v>2.2247001223549692</v>
      </c>
      <c r="K889">
        <v>2.3095075357818282</v>
      </c>
    </row>
    <row r="890" spans="1:11" x14ac:dyDescent="0.25">
      <c r="A890" t="str">
        <f t="shared" si="24"/>
        <v>2010MMaori</v>
      </c>
      <c r="B890" s="5">
        <v>2010</v>
      </c>
      <c r="C890" s="5"/>
      <c r="D890" s="5" t="s">
        <v>75</v>
      </c>
      <c r="E890" s="5" t="s">
        <v>9</v>
      </c>
      <c r="F890">
        <v>1176.6849162692138</v>
      </c>
      <c r="G890">
        <v>1211.594792412357</v>
      </c>
      <c r="H890">
        <v>1247.2773653772649</v>
      </c>
      <c r="I890">
        <v>2.1206844967049303</v>
      </c>
      <c r="J890">
        <v>2.2011476673151273</v>
      </c>
      <c r="K890">
        <v>2.2846637775939578</v>
      </c>
    </row>
    <row r="891" spans="1:11" x14ac:dyDescent="0.25">
      <c r="A891" t="str">
        <f t="shared" si="24"/>
        <v>2011MMaori</v>
      </c>
      <c r="B891" s="5">
        <v>2011</v>
      </c>
      <c r="C891" s="5"/>
      <c r="D891" s="5" t="s">
        <v>75</v>
      </c>
      <c r="E891" s="5" t="s">
        <v>9</v>
      </c>
      <c r="F891">
        <v>1178.2464653440707</v>
      </c>
      <c r="G891">
        <v>1213.5727192641718</v>
      </c>
      <c r="H891">
        <v>1249.6890817616083</v>
      </c>
      <c r="I891">
        <v>2.08982248155607</v>
      </c>
      <c r="J891">
        <v>2.1695636198960702</v>
      </c>
      <c r="K891">
        <v>2.2523474325301205</v>
      </c>
    </row>
    <row r="892" spans="1:11" x14ac:dyDescent="0.25">
      <c r="A892" t="str">
        <f t="shared" si="24"/>
        <v>2012MMaori</v>
      </c>
      <c r="B892" s="5">
        <v>2012</v>
      </c>
      <c r="C892" s="5"/>
      <c r="D892" s="5" t="s">
        <v>75</v>
      </c>
      <c r="E892" s="5" t="s">
        <v>9</v>
      </c>
      <c r="F892">
        <v>1209.5918369188335</v>
      </c>
      <c r="G892">
        <v>1245.6644111427729</v>
      </c>
      <c r="H892">
        <v>1282.5395242143766</v>
      </c>
      <c r="I892">
        <v>2.0992956507985236</v>
      </c>
      <c r="J892">
        <v>2.1790216597055712</v>
      </c>
      <c r="K892">
        <v>2.2617754634321949</v>
      </c>
    </row>
    <row r="893" spans="1:11" x14ac:dyDescent="0.25">
      <c r="A893" t="str">
        <f t="shared" si="24"/>
        <v>2013MMaori</v>
      </c>
      <c r="B893" s="5">
        <v>2013</v>
      </c>
      <c r="C893" s="5"/>
      <c r="D893" s="5" t="s">
        <v>75</v>
      </c>
      <c r="E893" s="5" t="s">
        <v>9</v>
      </c>
      <c r="F893">
        <v>1236.7011399228059</v>
      </c>
      <c r="G893">
        <v>1273.1755749769684</v>
      </c>
      <c r="H893">
        <v>1310.4526302237057</v>
      </c>
      <c r="I893">
        <v>2.0917313929512034</v>
      </c>
      <c r="J893">
        <v>2.1704139938884617</v>
      </c>
      <c r="K893">
        <v>2.2520563207786384</v>
      </c>
    </row>
    <row r="894" spans="1:11" x14ac:dyDescent="0.25">
      <c r="A894" t="str">
        <f t="shared" si="24"/>
        <v>2014MMaori</v>
      </c>
      <c r="B894" s="5">
        <v>2014</v>
      </c>
      <c r="C894" s="5"/>
      <c r="D894" s="5" t="s">
        <v>75</v>
      </c>
      <c r="E894" s="5" t="s">
        <v>9</v>
      </c>
      <c r="F894">
        <v>1261.5559155086755</v>
      </c>
      <c r="G894">
        <v>1298.3899231458322</v>
      </c>
      <c r="H894">
        <v>1336.0264057897134</v>
      </c>
      <c r="I894">
        <v>2.0844670477838672</v>
      </c>
      <c r="J894">
        <v>2.1620101529661091</v>
      </c>
      <c r="K894">
        <v>2.2424378962949207</v>
      </c>
    </row>
    <row r="895" spans="1:11" x14ac:dyDescent="0.25">
      <c r="A895" t="str">
        <f t="shared" si="24"/>
        <v>1996MnonMaori</v>
      </c>
      <c r="B895" s="5">
        <v>1996</v>
      </c>
      <c r="C895" s="5"/>
      <c r="D895" s="5" t="s">
        <v>75</v>
      </c>
      <c r="E895" s="5" t="s">
        <v>74</v>
      </c>
      <c r="F895">
        <v>396.14396805577064</v>
      </c>
      <c r="G895">
        <v>409.04729721516918</v>
      </c>
      <c r="H895">
        <v>422.26388844062035</v>
      </c>
    </row>
    <row r="896" spans="1:11" x14ac:dyDescent="0.25">
      <c r="A896" t="str">
        <f t="shared" si="24"/>
        <v>1997MnonMaori</v>
      </c>
      <c r="B896" s="5">
        <v>1997</v>
      </c>
      <c r="C896" s="5"/>
      <c r="D896" s="5" t="s">
        <v>75</v>
      </c>
      <c r="E896" s="5" t="s">
        <v>74</v>
      </c>
      <c r="F896">
        <v>417.26509836916426</v>
      </c>
      <c r="G896">
        <v>430.59306227881154</v>
      </c>
      <c r="H896">
        <v>444.238394142728</v>
      </c>
    </row>
    <row r="897" spans="1:8" x14ac:dyDescent="0.25">
      <c r="A897" t="str">
        <f t="shared" si="24"/>
        <v>1998MnonMaori</v>
      </c>
      <c r="B897" s="5">
        <v>1998</v>
      </c>
      <c r="C897" s="5"/>
      <c r="D897" s="5" t="s">
        <v>75</v>
      </c>
      <c r="E897" s="5" t="s">
        <v>74</v>
      </c>
      <c r="F897">
        <v>437.01276100401248</v>
      </c>
      <c r="G897">
        <v>450.69223005557149</v>
      </c>
      <c r="H897">
        <v>464.69098759112603</v>
      </c>
    </row>
    <row r="898" spans="1:8" x14ac:dyDescent="0.25">
      <c r="A898" t="str">
        <f t="shared" si="24"/>
        <v>1999MnonMaori</v>
      </c>
      <c r="B898" s="5">
        <v>1999</v>
      </c>
      <c r="C898" s="5"/>
      <c r="D898" s="5" t="s">
        <v>75</v>
      </c>
      <c r="E898" s="5" t="s">
        <v>74</v>
      </c>
      <c r="F898">
        <v>460.69194506051525</v>
      </c>
      <c r="G898">
        <v>474.88453363817064</v>
      </c>
      <c r="H898">
        <v>489.40320082799724</v>
      </c>
    </row>
    <row r="899" spans="1:8" x14ac:dyDescent="0.25">
      <c r="A899" t="str">
        <f t="shared" si="24"/>
        <v>2000MnonMaori</v>
      </c>
      <c r="B899" s="5">
        <v>2000</v>
      </c>
      <c r="C899" s="5"/>
      <c r="D899" s="5" t="s">
        <v>75</v>
      </c>
      <c r="E899" s="5" t="s">
        <v>74</v>
      </c>
      <c r="F899">
        <v>469.9926377825081</v>
      </c>
      <c r="G899">
        <v>484.4247844700285</v>
      </c>
      <c r="H899">
        <v>499.1874489288918</v>
      </c>
    </row>
    <row r="900" spans="1:8" x14ac:dyDescent="0.25">
      <c r="A900" t="str">
        <f t="shared" si="24"/>
        <v>2001MnonMaori</v>
      </c>
      <c r="B900" s="5">
        <v>2001</v>
      </c>
      <c r="C900" s="5"/>
      <c r="D900" s="5" t="s">
        <v>75</v>
      </c>
      <c r="E900" s="5" t="s">
        <v>74</v>
      </c>
      <c r="F900">
        <v>483.78214917436264</v>
      </c>
      <c r="G900">
        <v>498.44719504337473</v>
      </c>
      <c r="H900">
        <v>513.44382780916692</v>
      </c>
    </row>
    <row r="901" spans="1:8" x14ac:dyDescent="0.25">
      <c r="A901" t="str">
        <f t="shared" si="24"/>
        <v>2002MnonMaori</v>
      </c>
      <c r="B901" s="5">
        <v>2002</v>
      </c>
      <c r="C901" s="5"/>
      <c r="D901" s="5" t="s">
        <v>75</v>
      </c>
      <c r="E901" s="5" t="s">
        <v>74</v>
      </c>
      <c r="F901">
        <v>476.42341986364079</v>
      </c>
      <c r="G901">
        <v>490.84181343127858</v>
      </c>
      <c r="H901">
        <v>505.58568982719623</v>
      </c>
    </row>
    <row r="902" spans="1:8" x14ac:dyDescent="0.25">
      <c r="A902" t="str">
        <f t="shared" si="24"/>
        <v>2003MnonMaori</v>
      </c>
      <c r="B902" s="5">
        <v>2003</v>
      </c>
      <c r="C902" s="5"/>
      <c r="D902" s="5" t="s">
        <v>75</v>
      </c>
      <c r="E902" s="5" t="s">
        <v>74</v>
      </c>
      <c r="F902">
        <v>445.15345945426799</v>
      </c>
      <c r="G902">
        <v>458.93070016578173</v>
      </c>
      <c r="H902">
        <v>473.0259240148863</v>
      </c>
    </row>
    <row r="903" spans="1:8" x14ac:dyDescent="0.25">
      <c r="A903" t="str">
        <f t="shared" si="24"/>
        <v>2004MnonMaori</v>
      </c>
      <c r="B903" s="5">
        <v>2004</v>
      </c>
      <c r="C903" s="5"/>
      <c r="D903" s="5" t="s">
        <v>75</v>
      </c>
      <c r="E903" s="5" t="s">
        <v>74</v>
      </c>
      <c r="F903">
        <v>439.48405032958493</v>
      </c>
      <c r="G903">
        <v>453.07424074133002</v>
      </c>
      <c r="H903">
        <v>466.97783266410454</v>
      </c>
    </row>
    <row r="904" spans="1:8" x14ac:dyDescent="0.25">
      <c r="A904" t="str">
        <f t="shared" si="24"/>
        <v>2005MnonMaori</v>
      </c>
      <c r="B904" s="5">
        <v>2005</v>
      </c>
      <c r="C904" s="5"/>
      <c r="D904" s="5" t="s">
        <v>75</v>
      </c>
      <c r="E904" s="5" t="s">
        <v>74</v>
      </c>
      <c r="F904">
        <v>441.23280827707731</v>
      </c>
      <c r="G904">
        <v>454.77370267492802</v>
      </c>
      <c r="H904">
        <v>468.62451988146057</v>
      </c>
    </row>
    <row r="905" spans="1:8" x14ac:dyDescent="0.25">
      <c r="A905" t="str">
        <f t="shared" si="24"/>
        <v>2006MnonMaori</v>
      </c>
      <c r="B905" s="5">
        <v>2006</v>
      </c>
      <c r="C905" s="5"/>
      <c r="D905" s="5" t="s">
        <v>75</v>
      </c>
      <c r="E905" s="5" t="s">
        <v>74</v>
      </c>
      <c r="F905">
        <v>460.13721849109942</v>
      </c>
      <c r="G905">
        <v>473.81156886862715</v>
      </c>
      <c r="H905">
        <v>487.78909298910628</v>
      </c>
    </row>
    <row r="906" spans="1:8" x14ac:dyDescent="0.25">
      <c r="A906" t="str">
        <f t="shared" si="24"/>
        <v>2007MnonMaori</v>
      </c>
      <c r="B906" s="5">
        <v>2007</v>
      </c>
      <c r="C906" s="5"/>
      <c r="D906" s="5" t="s">
        <v>75</v>
      </c>
      <c r="E906" s="5" t="s">
        <v>74</v>
      </c>
      <c r="F906">
        <v>481.16123712165046</v>
      </c>
      <c r="G906">
        <v>494.98064201526716</v>
      </c>
      <c r="H906">
        <v>509.09625459190772</v>
      </c>
    </row>
    <row r="907" spans="1:8" x14ac:dyDescent="0.25">
      <c r="A907" t="str">
        <f t="shared" si="24"/>
        <v>2008MnonMaori</v>
      </c>
      <c r="B907" s="5">
        <v>2008</v>
      </c>
      <c r="C907" s="5"/>
      <c r="D907" s="5" t="s">
        <v>75</v>
      </c>
      <c r="E907" s="5" t="s">
        <v>74</v>
      </c>
      <c r="F907">
        <v>503.28219705613827</v>
      </c>
      <c r="G907">
        <v>517.28494150841573</v>
      </c>
      <c r="H907">
        <v>531.57852429435911</v>
      </c>
    </row>
    <row r="908" spans="1:8" x14ac:dyDescent="0.25">
      <c r="A908" t="str">
        <f t="shared" si="24"/>
        <v>2009MnonMaori</v>
      </c>
      <c r="B908" s="5">
        <v>2009</v>
      </c>
      <c r="C908" s="5"/>
      <c r="D908" s="5" t="s">
        <v>75</v>
      </c>
      <c r="E908" s="5" t="s">
        <v>74</v>
      </c>
      <c r="F908">
        <v>520.40839584941557</v>
      </c>
      <c r="G908">
        <v>534.64111570112618</v>
      </c>
      <c r="H908">
        <v>549.16446275537191</v>
      </c>
    </row>
    <row r="909" spans="1:8" x14ac:dyDescent="0.25">
      <c r="A909" t="str">
        <f t="shared" si="24"/>
        <v>2010MnonMaori</v>
      </c>
      <c r="B909" s="5">
        <v>2010</v>
      </c>
      <c r="C909" s="5"/>
      <c r="D909" s="5" t="s">
        <v>75</v>
      </c>
      <c r="E909" s="5" t="s">
        <v>74</v>
      </c>
      <c r="F909">
        <v>535.92002637966721</v>
      </c>
      <c r="G909">
        <v>550.43776044803587</v>
      </c>
      <c r="H909">
        <v>565.24915104633203</v>
      </c>
    </row>
    <row r="910" spans="1:8" x14ac:dyDescent="0.25">
      <c r="A910" t="str">
        <f t="shared" si="24"/>
        <v>2011MnonMaori</v>
      </c>
      <c r="B910" s="5">
        <v>2011</v>
      </c>
      <c r="C910" s="5"/>
      <c r="D910" s="5" t="s">
        <v>75</v>
      </c>
      <c r="E910" s="5" t="s">
        <v>74</v>
      </c>
      <c r="F910">
        <v>544.58790187077977</v>
      </c>
      <c r="G910">
        <v>559.36258708205401</v>
      </c>
      <c r="H910">
        <v>574.4365708568597</v>
      </c>
    </row>
    <row r="911" spans="1:8" x14ac:dyDescent="0.25">
      <c r="A911" t="str">
        <f t="shared" si="24"/>
        <v>2012MnonMaori</v>
      </c>
      <c r="B911" s="5">
        <v>2012</v>
      </c>
      <c r="C911" s="5"/>
      <c r="D911" s="5" t="s">
        <v>75</v>
      </c>
      <c r="E911" s="5" t="s">
        <v>74</v>
      </c>
      <c r="F911">
        <v>556.58196735511706</v>
      </c>
      <c r="G911">
        <v>571.66224373881937</v>
      </c>
      <c r="H911">
        <v>587.04761205148679</v>
      </c>
    </row>
    <row r="912" spans="1:8" x14ac:dyDescent="0.25">
      <c r="A912" t="str">
        <f t="shared" si="24"/>
        <v>2013MnonMaori</v>
      </c>
      <c r="B912" s="5">
        <v>2013</v>
      </c>
      <c r="C912" s="5"/>
      <c r="D912" s="5" t="s">
        <v>75</v>
      </c>
      <c r="E912" s="5" t="s">
        <v>74</v>
      </c>
      <c r="F912">
        <v>571.22968367208591</v>
      </c>
      <c r="G912">
        <v>586.60494198896015</v>
      </c>
      <c r="H912">
        <v>602.2892304773776</v>
      </c>
    </row>
    <row r="913" spans="1:11" x14ac:dyDescent="0.25">
      <c r="A913" t="str">
        <f t="shared" si="24"/>
        <v>2014MnonMaori</v>
      </c>
      <c r="B913" s="5">
        <v>2014</v>
      </c>
      <c r="C913" s="5"/>
      <c r="D913" s="5" t="s">
        <v>75</v>
      </c>
      <c r="E913" s="5" t="s">
        <v>74</v>
      </c>
      <c r="F913">
        <v>584.96865621309621</v>
      </c>
      <c r="G913">
        <v>600.54756050268429</v>
      </c>
      <c r="H913">
        <v>616.43631282064598</v>
      </c>
    </row>
    <row r="914" spans="1:11" x14ac:dyDescent="0.25">
      <c r="A914" t="str">
        <f t="shared" si="24"/>
        <v>1996TMaori</v>
      </c>
      <c r="B914" s="5">
        <v>1996</v>
      </c>
      <c r="C914" s="5"/>
      <c r="D914" s="5" t="s">
        <v>76</v>
      </c>
      <c r="E914" s="5" t="s">
        <v>9</v>
      </c>
      <c r="F914">
        <v>6.2456165174926319</v>
      </c>
      <c r="G914">
        <v>8.4147862093755865</v>
      </c>
      <c r="H914">
        <v>11.093846573322169</v>
      </c>
      <c r="I914">
        <v>2.1964462060756991</v>
      </c>
      <c r="J914">
        <v>3.2403694352111145</v>
      </c>
      <c r="K914">
        <v>4.7804467269017747</v>
      </c>
    </row>
    <row r="915" spans="1:11" x14ac:dyDescent="0.25">
      <c r="A915" t="str">
        <f t="shared" si="24"/>
        <v>1997TMaori</v>
      </c>
      <c r="B915" s="5">
        <v>1997</v>
      </c>
      <c r="C915" s="5"/>
      <c r="D915" s="5" t="s">
        <v>76</v>
      </c>
      <c r="E915" s="5" t="s">
        <v>9</v>
      </c>
      <c r="F915">
        <v>7.3760736048658613</v>
      </c>
      <c r="G915">
        <v>9.6894701335425868</v>
      </c>
      <c r="H915">
        <v>12.49871051432185</v>
      </c>
      <c r="I915">
        <v>1.8727920939322231</v>
      </c>
      <c r="J915">
        <v>2.6378785350990759</v>
      </c>
      <c r="K915">
        <v>3.7155235695843736</v>
      </c>
    </row>
    <row r="916" spans="1:11" x14ac:dyDescent="0.25">
      <c r="A916" t="str">
        <f t="shared" si="24"/>
        <v>1998TMaori</v>
      </c>
      <c r="B916" s="5">
        <v>1998</v>
      </c>
      <c r="C916" s="5"/>
      <c r="D916" s="5" t="s">
        <v>76</v>
      </c>
      <c r="E916" s="5" t="s">
        <v>9</v>
      </c>
      <c r="F916">
        <v>8.8003505058923359</v>
      </c>
      <c r="G916">
        <v>11.267934725987098</v>
      </c>
      <c r="H916">
        <v>14.212966441190686</v>
      </c>
      <c r="I916">
        <v>1.5998192068702786</v>
      </c>
      <c r="J916">
        <v>2.1625671610388837</v>
      </c>
      <c r="K916">
        <v>2.9232657702321156</v>
      </c>
    </row>
    <row r="917" spans="1:11" x14ac:dyDescent="0.25">
      <c r="A917" t="str">
        <f t="shared" si="24"/>
        <v>1999TMaori</v>
      </c>
      <c r="B917" s="5">
        <v>1999</v>
      </c>
      <c r="C917" s="5"/>
      <c r="D917" s="5" t="s">
        <v>76</v>
      </c>
      <c r="E917" s="5" t="s">
        <v>9</v>
      </c>
      <c r="F917">
        <v>13.137373934903591</v>
      </c>
      <c r="G917">
        <v>16.095138781565499</v>
      </c>
      <c r="H917">
        <v>19.520036715145544</v>
      </c>
      <c r="I917">
        <v>1.5588738578940196</v>
      </c>
      <c r="J917">
        <v>1.9960214189901389</v>
      </c>
      <c r="K917">
        <v>2.555756185718439</v>
      </c>
    </row>
    <row r="918" spans="1:11" x14ac:dyDescent="0.25">
      <c r="A918" t="str">
        <f t="shared" si="24"/>
        <v>2000TMaori</v>
      </c>
      <c r="B918" s="5">
        <v>2000</v>
      </c>
      <c r="C918" s="5"/>
      <c r="D918" s="5" t="s">
        <v>76</v>
      </c>
      <c r="E918" s="5" t="s">
        <v>9</v>
      </c>
      <c r="F918">
        <v>17.629365380563744</v>
      </c>
      <c r="G918">
        <v>21.012269131228191</v>
      </c>
      <c r="H918">
        <v>24.855162041832457</v>
      </c>
      <c r="I918">
        <v>1.4665528736994635</v>
      </c>
      <c r="J918">
        <v>1.8132419815124812</v>
      </c>
      <c r="K918">
        <v>2.2418874508257778</v>
      </c>
    </row>
    <row r="919" spans="1:11" x14ac:dyDescent="0.25">
      <c r="A919" t="str">
        <f t="shared" si="24"/>
        <v>2001TMaori</v>
      </c>
      <c r="B919" s="5">
        <v>2001</v>
      </c>
      <c r="C919" s="5"/>
      <c r="D919" s="5" t="s">
        <v>76</v>
      </c>
      <c r="E919" s="5" t="s">
        <v>9</v>
      </c>
      <c r="F919">
        <v>20.285455605978981</v>
      </c>
      <c r="G919">
        <v>23.886764598853635</v>
      </c>
      <c r="H919">
        <v>27.943118502932457</v>
      </c>
      <c r="I919">
        <v>1.448927740653124</v>
      </c>
      <c r="J919">
        <v>1.7652437167359767</v>
      </c>
      <c r="K919">
        <v>2.1506147560341602</v>
      </c>
    </row>
    <row r="920" spans="1:11" x14ac:dyDescent="0.25">
      <c r="A920" t="str">
        <f t="shared" si="24"/>
        <v>2002TMaori</v>
      </c>
      <c r="B920" s="5">
        <v>2002</v>
      </c>
      <c r="C920" s="5"/>
      <c r="D920" s="5" t="s">
        <v>76</v>
      </c>
      <c r="E920" s="5" t="s">
        <v>9</v>
      </c>
      <c r="F920">
        <v>20.217163616955531</v>
      </c>
      <c r="G920">
        <v>23.806348625090152</v>
      </c>
      <c r="H920">
        <v>27.849046613242152</v>
      </c>
      <c r="I920">
        <v>1.3771385249133039</v>
      </c>
      <c r="J920">
        <v>1.6747876290372237</v>
      </c>
      <c r="K920">
        <v>2.0367693965664824</v>
      </c>
    </row>
    <row r="921" spans="1:11" x14ac:dyDescent="0.25">
      <c r="A921" t="str">
        <f t="shared" si="24"/>
        <v>2003TMaori</v>
      </c>
      <c r="B921" s="5">
        <v>2003</v>
      </c>
      <c r="C921" s="5"/>
      <c r="D921" s="5" t="s">
        <v>76</v>
      </c>
      <c r="E921" s="5" t="s">
        <v>9</v>
      </c>
      <c r="F921">
        <v>23.392305241310098</v>
      </c>
      <c r="G921">
        <v>27.248332667316898</v>
      </c>
      <c r="H921">
        <v>31.558538843606538</v>
      </c>
      <c r="I921">
        <v>1.5794475472887084</v>
      </c>
      <c r="J921">
        <v>1.9044968064964314</v>
      </c>
      <c r="K921">
        <v>2.2964409879779968</v>
      </c>
    </row>
    <row r="922" spans="1:11" x14ac:dyDescent="0.25">
      <c r="A922" t="str">
        <f t="shared" si="24"/>
        <v>2004TMaori</v>
      </c>
      <c r="B922" s="5">
        <v>2004</v>
      </c>
      <c r="C922" s="5"/>
      <c r="D922" s="5" t="s">
        <v>76</v>
      </c>
      <c r="E922" s="5" t="s">
        <v>9</v>
      </c>
      <c r="F922">
        <v>26.135601973878419</v>
      </c>
      <c r="G922">
        <v>30.218208436110775</v>
      </c>
      <c r="H922">
        <v>34.757719183886572</v>
      </c>
      <c r="I922">
        <v>1.7701235096390415</v>
      </c>
      <c r="J922">
        <v>2.1229371501827603</v>
      </c>
      <c r="K922">
        <v>2.5460721351275235</v>
      </c>
    </row>
    <row r="923" spans="1:11" x14ac:dyDescent="0.25">
      <c r="A923" t="str">
        <f t="shared" si="24"/>
        <v>2005TMaori</v>
      </c>
      <c r="B923" s="5">
        <v>2005</v>
      </c>
      <c r="C923" s="5"/>
      <c r="D923" s="5" t="s">
        <v>76</v>
      </c>
      <c r="E923" s="5" t="s">
        <v>9</v>
      </c>
      <c r="F923">
        <v>29.743021797282275</v>
      </c>
      <c r="G923">
        <v>34.089610334110162</v>
      </c>
      <c r="H923">
        <v>38.892716184107989</v>
      </c>
      <c r="I923">
        <v>2.0500419004238508</v>
      </c>
      <c r="J923">
        <v>2.4449962193883543</v>
      </c>
      <c r="K923">
        <v>2.916041136323789</v>
      </c>
    </row>
    <row r="924" spans="1:11" x14ac:dyDescent="0.25">
      <c r="A924" t="str">
        <f t="shared" si="24"/>
        <v>2006TMaori</v>
      </c>
      <c r="B924" s="5">
        <v>2006</v>
      </c>
      <c r="C924" s="5"/>
      <c r="D924" s="5" t="s">
        <v>76</v>
      </c>
      <c r="E924" s="5" t="s">
        <v>9</v>
      </c>
      <c r="F924">
        <v>32.251574089913831</v>
      </c>
      <c r="G924">
        <v>36.754920475099922</v>
      </c>
      <c r="H924">
        <v>41.711110991785638</v>
      </c>
      <c r="I924">
        <v>2.4569472504000021</v>
      </c>
      <c r="J924">
        <v>2.9316434784148968</v>
      </c>
      <c r="K924">
        <v>3.4980537262789695</v>
      </c>
    </row>
    <row r="925" spans="1:11" x14ac:dyDescent="0.25">
      <c r="A925" t="str">
        <f t="shared" si="24"/>
        <v>2007TMaori</v>
      </c>
      <c r="B925" s="5">
        <v>2007</v>
      </c>
      <c r="C925" s="5"/>
      <c r="D925" s="5" t="s">
        <v>76</v>
      </c>
      <c r="E925" s="5" t="s">
        <v>9</v>
      </c>
      <c r="F925">
        <v>33.048933429736699</v>
      </c>
      <c r="G925">
        <v>37.571027934276366</v>
      </c>
      <c r="H925">
        <v>42.539119597948982</v>
      </c>
      <c r="I925">
        <v>2.6284735266065842</v>
      </c>
      <c r="J925">
        <v>3.1377722529786594</v>
      </c>
      <c r="K925">
        <v>3.7457538042141421</v>
      </c>
    </row>
    <row r="926" spans="1:11" x14ac:dyDescent="0.25">
      <c r="A926" t="str">
        <f t="shared" si="24"/>
        <v>2008TMaori</v>
      </c>
      <c r="B926" s="5">
        <v>2008</v>
      </c>
      <c r="C926" s="5"/>
      <c r="D926" s="5" t="s">
        <v>76</v>
      </c>
      <c r="E926" s="5" t="s">
        <v>9</v>
      </c>
      <c r="F926">
        <v>31.634855576560838</v>
      </c>
      <c r="G926">
        <v>36.031938449243185</v>
      </c>
      <c r="H926">
        <v>40.869250731262639</v>
      </c>
      <c r="I926">
        <v>2.8439266497552445</v>
      </c>
      <c r="J926">
        <v>3.4188509851569799</v>
      </c>
      <c r="K926">
        <v>4.1100012406138511</v>
      </c>
    </row>
    <row r="927" spans="1:11" x14ac:dyDescent="0.25">
      <c r="A927" t="str">
        <f t="shared" si="24"/>
        <v>2009TMaori</v>
      </c>
      <c r="B927" s="5">
        <v>2009</v>
      </c>
      <c r="C927" s="5"/>
      <c r="D927" s="5" t="s">
        <v>76</v>
      </c>
      <c r="E927" s="5" t="s">
        <v>9</v>
      </c>
      <c r="F927">
        <v>28.51689530225087</v>
      </c>
      <c r="G927">
        <v>32.663581118367929</v>
      </c>
      <c r="H927">
        <v>37.243721768651596</v>
      </c>
      <c r="I927">
        <v>2.4482224673049999</v>
      </c>
      <c r="J927">
        <v>2.9464479232591816</v>
      </c>
      <c r="K927">
        <v>3.5460647389756978</v>
      </c>
    </row>
    <row r="928" spans="1:11" x14ac:dyDescent="0.25">
      <c r="A928" t="str">
        <f t="shared" si="24"/>
        <v>2010TMaori</v>
      </c>
      <c r="B928" s="5">
        <v>2010</v>
      </c>
      <c r="C928" s="5"/>
      <c r="D928" s="5" t="s">
        <v>76</v>
      </c>
      <c r="E928" s="5" t="s">
        <v>9</v>
      </c>
      <c r="F928">
        <v>29.016836877829181</v>
      </c>
      <c r="G928">
        <v>33.174753021583342</v>
      </c>
      <c r="H928">
        <v>37.761249981662729</v>
      </c>
      <c r="I928">
        <v>2.3345472340764606</v>
      </c>
      <c r="J928">
        <v>2.7980512334544114</v>
      </c>
      <c r="K928">
        <v>3.35357991080995</v>
      </c>
    </row>
    <row r="929" spans="1:11" x14ac:dyDescent="0.25">
      <c r="A929" t="str">
        <f t="shared" si="24"/>
        <v>2011TMaori</v>
      </c>
      <c r="B929" s="5">
        <v>2011</v>
      </c>
      <c r="C929" s="5"/>
      <c r="D929" s="5" t="s">
        <v>76</v>
      </c>
      <c r="E929" s="5" t="s">
        <v>9</v>
      </c>
      <c r="F929">
        <v>33.283089483363888</v>
      </c>
      <c r="G929">
        <v>37.69322140986398</v>
      </c>
      <c r="H929">
        <v>42.525127192465916</v>
      </c>
      <c r="I929">
        <v>2.3824165776467709</v>
      </c>
      <c r="J929">
        <v>2.8229048208109906</v>
      </c>
      <c r="K929">
        <v>3.3448355346943957</v>
      </c>
    </row>
    <row r="930" spans="1:11" x14ac:dyDescent="0.25">
      <c r="A930" t="str">
        <f t="shared" si="24"/>
        <v>2012TMaori</v>
      </c>
      <c r="B930" s="5">
        <v>2012</v>
      </c>
      <c r="C930" s="5"/>
      <c r="D930" s="5" t="s">
        <v>76</v>
      </c>
      <c r="E930" s="5" t="s">
        <v>9</v>
      </c>
      <c r="F930">
        <v>39.584549573893597</v>
      </c>
      <c r="G930">
        <v>44.372068635885668</v>
      </c>
      <c r="H930">
        <v>49.579034764606781</v>
      </c>
      <c r="I930">
        <v>2.4917342868923709</v>
      </c>
      <c r="J930">
        <v>2.9164531712876687</v>
      </c>
      <c r="K930">
        <v>3.4135658625631371</v>
      </c>
    </row>
    <row r="931" spans="1:11" x14ac:dyDescent="0.25">
      <c r="A931" t="str">
        <f t="shared" si="24"/>
        <v>2013TMaori</v>
      </c>
      <c r="B931" s="5">
        <v>2013</v>
      </c>
      <c r="C931" s="5"/>
      <c r="D931" s="5" t="s">
        <v>76</v>
      </c>
      <c r="E931" s="5" t="s">
        <v>9</v>
      </c>
      <c r="F931">
        <v>49.646735189346622</v>
      </c>
      <c r="G931">
        <v>54.982144438029543</v>
      </c>
      <c r="H931">
        <v>60.734693187101051</v>
      </c>
      <c r="I931">
        <v>2.6181997320529042</v>
      </c>
      <c r="J931">
        <v>3.0187843447730165</v>
      </c>
      <c r="K931">
        <v>3.4806584114578585</v>
      </c>
    </row>
    <row r="932" spans="1:11" x14ac:dyDescent="0.25">
      <c r="A932" t="str">
        <f t="shared" si="24"/>
        <v>2014TMaori</v>
      </c>
      <c r="B932" s="5">
        <v>2014</v>
      </c>
      <c r="C932" s="5"/>
      <c r="D932" s="5" t="s">
        <v>76</v>
      </c>
      <c r="E932" s="5" t="s">
        <v>9</v>
      </c>
      <c r="F932">
        <v>53.88124972218835</v>
      </c>
      <c r="G932">
        <v>59.415551125708397</v>
      </c>
      <c r="H932">
        <v>65.364025337596786</v>
      </c>
      <c r="I932">
        <v>2.6213463319214765</v>
      </c>
      <c r="J932">
        <v>3.0046507806158154</v>
      </c>
      <c r="K932">
        <v>3.4440036417613138</v>
      </c>
    </row>
    <row r="933" spans="1:11" x14ac:dyDescent="0.25">
      <c r="A933" t="str">
        <f t="shared" si="24"/>
        <v>1996TnonMaori</v>
      </c>
      <c r="B933" s="5">
        <v>1996</v>
      </c>
      <c r="C933" s="5"/>
      <c r="D933" s="5" t="s">
        <v>76</v>
      </c>
      <c r="E933" s="5" t="s">
        <v>74</v>
      </c>
      <c r="F933">
        <v>1.9394593587518467</v>
      </c>
      <c r="G933">
        <v>2.5968601351244849</v>
      </c>
      <c r="H933">
        <v>3.4054365719978454</v>
      </c>
    </row>
    <row r="934" spans="1:11" x14ac:dyDescent="0.25">
      <c r="A934" t="str">
        <f t="shared" si="24"/>
        <v>1997TnonMaori</v>
      </c>
      <c r="B934" s="5">
        <v>1997</v>
      </c>
      <c r="C934" s="5"/>
      <c r="D934" s="5" t="s">
        <v>76</v>
      </c>
      <c r="E934" s="5" t="s">
        <v>74</v>
      </c>
      <c r="F934">
        <v>2.8842564231712697</v>
      </c>
      <c r="G934">
        <v>3.6732055720596932</v>
      </c>
      <c r="H934">
        <v>4.6113732244967229</v>
      </c>
    </row>
    <row r="935" spans="1:11" x14ac:dyDescent="0.25">
      <c r="A935" t="str">
        <f t="shared" si="24"/>
        <v>1998TnonMaori</v>
      </c>
      <c r="B935" s="5">
        <v>1998</v>
      </c>
      <c r="C935" s="5"/>
      <c r="D935" s="5" t="s">
        <v>76</v>
      </c>
      <c r="E935" s="5" t="s">
        <v>74</v>
      </c>
      <c r="F935">
        <v>4.2616268397200425</v>
      </c>
      <c r="G935">
        <v>5.2104438322156215</v>
      </c>
      <c r="H935">
        <v>6.3075599405921556</v>
      </c>
    </row>
    <row r="936" spans="1:11" x14ac:dyDescent="0.25">
      <c r="A936" t="str">
        <f t="shared" ref="A936:A999" si="25">B936&amp;C936&amp;D936&amp;E936</f>
        <v>1999TnonMaori</v>
      </c>
      <c r="B936" s="5">
        <v>1999</v>
      </c>
      <c r="C936" s="5"/>
      <c r="D936" s="5" t="s">
        <v>76</v>
      </c>
      <c r="E936" s="5" t="s">
        <v>74</v>
      </c>
      <c r="F936">
        <v>6.8696960252661112</v>
      </c>
      <c r="G936">
        <v>8.0636102540966856</v>
      </c>
      <c r="H936">
        <v>9.4053764230337524</v>
      </c>
    </row>
    <row r="937" spans="1:11" x14ac:dyDescent="0.25">
      <c r="A937" t="str">
        <f t="shared" si="25"/>
        <v>2000TnonMaori</v>
      </c>
      <c r="B937" s="5">
        <v>2000</v>
      </c>
      <c r="C937" s="5"/>
      <c r="D937" s="5" t="s">
        <v>76</v>
      </c>
      <c r="E937" s="5" t="s">
        <v>74</v>
      </c>
      <c r="F937">
        <v>10.138889979962034</v>
      </c>
      <c r="G937">
        <v>11.588232208092386</v>
      </c>
      <c r="H937">
        <v>13.186623618731872</v>
      </c>
    </row>
    <row r="938" spans="1:11" x14ac:dyDescent="0.25">
      <c r="A938" t="str">
        <f t="shared" si="25"/>
        <v>2001TnonMaori</v>
      </c>
      <c r="B938" s="5">
        <v>2001</v>
      </c>
      <c r="C938" s="5"/>
      <c r="D938" s="5" t="s">
        <v>76</v>
      </c>
      <c r="E938" s="5" t="s">
        <v>74</v>
      </c>
      <c r="F938">
        <v>11.962814486077487</v>
      </c>
      <c r="G938">
        <v>13.531709175558742</v>
      </c>
      <c r="H938">
        <v>15.249176717181562</v>
      </c>
    </row>
    <row r="939" spans="1:11" x14ac:dyDescent="0.25">
      <c r="A939" t="str">
        <f t="shared" si="25"/>
        <v>2002TnonMaori</v>
      </c>
      <c r="B939" s="5">
        <v>2002</v>
      </c>
      <c r="C939" s="5"/>
      <c r="D939" s="5" t="s">
        <v>76</v>
      </c>
      <c r="E939" s="5" t="s">
        <v>74</v>
      </c>
      <c r="F939">
        <v>12.606517147305759</v>
      </c>
      <c r="G939">
        <v>14.214547690906686</v>
      </c>
      <c r="H939">
        <v>15.970853814883753</v>
      </c>
    </row>
    <row r="940" spans="1:11" x14ac:dyDescent="0.25">
      <c r="A940" t="str">
        <f t="shared" si="25"/>
        <v>2003TnonMaori</v>
      </c>
      <c r="B940" s="5">
        <v>2003</v>
      </c>
      <c r="C940" s="5"/>
      <c r="D940" s="5" t="s">
        <v>76</v>
      </c>
      <c r="E940" s="5" t="s">
        <v>74</v>
      </c>
      <c r="F940">
        <v>12.70252408269384</v>
      </c>
      <c r="G940">
        <v>14.307365900730355</v>
      </c>
      <c r="H940">
        <v>16.058835698119402</v>
      </c>
    </row>
    <row r="941" spans="1:11" x14ac:dyDescent="0.25">
      <c r="A941" t="str">
        <f t="shared" si="25"/>
        <v>2004TnonMaori</v>
      </c>
      <c r="B941" s="5">
        <v>2004</v>
      </c>
      <c r="C941" s="5"/>
      <c r="D941" s="5" t="s">
        <v>76</v>
      </c>
      <c r="E941" s="5" t="s">
        <v>74</v>
      </c>
      <c r="F941">
        <v>12.637521817938842</v>
      </c>
      <c r="G941">
        <v>14.234151224641455</v>
      </c>
      <c r="H941">
        <v>15.976658275513426</v>
      </c>
    </row>
    <row r="942" spans="1:11" x14ac:dyDescent="0.25">
      <c r="A942" t="str">
        <f t="shared" si="25"/>
        <v>2005TnonMaori</v>
      </c>
      <c r="B942" s="5">
        <v>2005</v>
      </c>
      <c r="C942" s="5"/>
      <c r="D942" s="5" t="s">
        <v>76</v>
      </c>
      <c r="E942" s="5" t="s">
        <v>74</v>
      </c>
      <c r="F942">
        <v>12.365335920059556</v>
      </c>
      <c r="G942">
        <v>13.942602472668892</v>
      </c>
      <c r="H942">
        <v>15.665307875570402</v>
      </c>
    </row>
    <row r="943" spans="1:11" x14ac:dyDescent="0.25">
      <c r="A943" t="str">
        <f t="shared" si="25"/>
        <v>2006TnonMaori</v>
      </c>
      <c r="B943" s="5">
        <v>2006</v>
      </c>
      <c r="C943" s="5"/>
      <c r="D943" s="5" t="s">
        <v>76</v>
      </c>
      <c r="E943" s="5" t="s">
        <v>74</v>
      </c>
      <c r="F943">
        <v>11.042752280139004</v>
      </c>
      <c r="G943">
        <v>12.537309105189301</v>
      </c>
      <c r="H943">
        <v>14.177734077629099</v>
      </c>
    </row>
    <row r="944" spans="1:11" x14ac:dyDescent="0.25">
      <c r="A944" t="str">
        <f t="shared" si="25"/>
        <v>2007TnonMaori</v>
      </c>
      <c r="B944" s="5">
        <v>2007</v>
      </c>
      <c r="C944" s="5"/>
      <c r="D944" s="5" t="s">
        <v>76</v>
      </c>
      <c r="E944" s="5" t="s">
        <v>74</v>
      </c>
      <c r="F944">
        <v>10.512593907123417</v>
      </c>
      <c r="G944">
        <v>11.973790608483622</v>
      </c>
      <c r="H944">
        <v>13.581280154302485</v>
      </c>
    </row>
    <row r="945" spans="1:11" x14ac:dyDescent="0.25">
      <c r="A945" t="str">
        <f t="shared" si="25"/>
        <v>2008TnonMaori</v>
      </c>
      <c r="B945" s="5">
        <v>2008</v>
      </c>
      <c r="C945" s="5"/>
      <c r="D945" s="5" t="s">
        <v>76</v>
      </c>
      <c r="E945" s="5" t="s">
        <v>74</v>
      </c>
      <c r="F945">
        <v>9.1743585794637657</v>
      </c>
      <c r="G945">
        <v>10.539195362908963</v>
      </c>
      <c r="H945">
        <v>12.049837937874353</v>
      </c>
    </row>
    <row r="946" spans="1:11" x14ac:dyDescent="0.25">
      <c r="A946" t="str">
        <f t="shared" si="25"/>
        <v>2009TnonMaori</v>
      </c>
      <c r="B946" s="5">
        <v>2009</v>
      </c>
      <c r="C946" s="5"/>
      <c r="D946" s="5" t="s">
        <v>76</v>
      </c>
      <c r="E946" s="5" t="s">
        <v>74</v>
      </c>
      <c r="F946">
        <v>9.6874511986929317</v>
      </c>
      <c r="G946">
        <v>11.085748660453996</v>
      </c>
      <c r="H946">
        <v>12.629183306308869</v>
      </c>
    </row>
    <row r="947" spans="1:11" x14ac:dyDescent="0.25">
      <c r="A947" t="str">
        <f t="shared" si="25"/>
        <v>2010TnonMaori</v>
      </c>
      <c r="B947" s="5">
        <v>2010</v>
      </c>
      <c r="C947" s="5"/>
      <c r="D947" s="5" t="s">
        <v>76</v>
      </c>
      <c r="E947" s="5" t="s">
        <v>74</v>
      </c>
      <c r="F947">
        <v>10.40660932345525</v>
      </c>
      <c r="G947">
        <v>11.856377976548531</v>
      </c>
      <c r="H947">
        <v>13.451612322636176</v>
      </c>
    </row>
    <row r="948" spans="1:11" x14ac:dyDescent="0.25">
      <c r="A948" t="str">
        <f t="shared" si="25"/>
        <v>2011TnonMaori</v>
      </c>
      <c r="B948" s="5">
        <v>2011</v>
      </c>
      <c r="C948" s="5"/>
      <c r="D948" s="5" t="s">
        <v>76</v>
      </c>
      <c r="E948" s="5" t="s">
        <v>74</v>
      </c>
      <c r="F948">
        <v>11.810050101339561</v>
      </c>
      <c r="G948">
        <v>13.352636309939463</v>
      </c>
      <c r="H948">
        <v>15.040736572567871</v>
      </c>
    </row>
    <row r="949" spans="1:11" x14ac:dyDescent="0.25">
      <c r="A949" t="str">
        <f t="shared" si="25"/>
        <v>2012TnonMaori</v>
      </c>
      <c r="B949" s="5">
        <v>2012</v>
      </c>
      <c r="C949" s="5"/>
      <c r="D949" s="5" t="s">
        <v>76</v>
      </c>
      <c r="E949" s="5" t="s">
        <v>74</v>
      </c>
      <c r="F949">
        <v>13.56511883138795</v>
      </c>
      <c r="G949">
        <v>15.214394344722008</v>
      </c>
      <c r="H949">
        <v>17.008900127851739</v>
      </c>
    </row>
    <row r="950" spans="1:11" x14ac:dyDescent="0.25">
      <c r="A950" t="str">
        <f t="shared" si="25"/>
        <v>2013TnonMaori</v>
      </c>
      <c r="B950" s="5">
        <v>2013</v>
      </c>
      <c r="C950" s="5"/>
      <c r="D950" s="5" t="s">
        <v>76</v>
      </c>
      <c r="E950" s="5" t="s">
        <v>74</v>
      </c>
      <c r="F950">
        <v>16.406945471500489</v>
      </c>
      <c r="G950">
        <v>18.213339595864266</v>
      </c>
      <c r="H950">
        <v>20.164301233686164</v>
      </c>
    </row>
    <row r="951" spans="1:11" x14ac:dyDescent="0.25">
      <c r="A951" t="str">
        <f t="shared" si="25"/>
        <v>2014TnonMaori</v>
      </c>
      <c r="B951" s="5">
        <v>2014</v>
      </c>
      <c r="C951" s="5"/>
      <c r="D951" s="5" t="s">
        <v>76</v>
      </c>
      <c r="E951" s="5" t="s">
        <v>74</v>
      </c>
      <c r="F951">
        <v>17.893047626297715</v>
      </c>
      <c r="G951">
        <v>19.774528044663789</v>
      </c>
      <c r="H951">
        <v>21.800044618621584</v>
      </c>
    </row>
    <row r="952" spans="1:11" x14ac:dyDescent="0.25">
      <c r="A952" t="str">
        <f t="shared" si="25"/>
        <v>1996FMaori</v>
      </c>
      <c r="B952" s="5">
        <v>1996</v>
      </c>
      <c r="C952" s="5"/>
      <c r="D952" s="5" t="s">
        <v>73</v>
      </c>
      <c r="E952" s="5" t="s">
        <v>9</v>
      </c>
      <c r="F952">
        <v>9.2680172178390272</v>
      </c>
      <c r="G952">
        <v>13.096718118631724</v>
      </c>
      <c r="H952">
        <v>17.976268857260475</v>
      </c>
      <c r="I952">
        <v>2.9798162601814591</v>
      </c>
      <c r="J952">
        <v>4.9095690856972345</v>
      </c>
      <c r="K952">
        <v>8.0890452640748229</v>
      </c>
    </row>
    <row r="953" spans="1:11" x14ac:dyDescent="0.25">
      <c r="A953" t="str">
        <f t="shared" si="25"/>
        <v>1997FMaori</v>
      </c>
      <c r="B953" s="5">
        <v>1997</v>
      </c>
      <c r="C953" s="5"/>
      <c r="D953" s="5" t="s">
        <v>73</v>
      </c>
      <c r="E953" s="5" t="s">
        <v>9</v>
      </c>
      <c r="F953">
        <v>11.926957977421052</v>
      </c>
      <c r="G953">
        <v>16.176071244278965</v>
      </c>
      <c r="H953">
        <v>21.447123652954708</v>
      </c>
      <c r="I953">
        <v>2.447691725170003</v>
      </c>
      <c r="J953">
        <v>3.6952053800583506</v>
      </c>
      <c r="K953">
        <v>5.5785386126857173</v>
      </c>
    </row>
    <row r="954" spans="1:11" x14ac:dyDescent="0.25">
      <c r="A954" t="str">
        <f t="shared" si="25"/>
        <v>1998FMaori</v>
      </c>
      <c r="B954" s="5">
        <v>1998</v>
      </c>
      <c r="C954" s="5"/>
      <c r="D954" s="5" t="s">
        <v>73</v>
      </c>
      <c r="E954" s="5" t="s">
        <v>9</v>
      </c>
      <c r="F954">
        <v>12.942386200877531</v>
      </c>
      <c r="G954">
        <v>17.277971379029381</v>
      </c>
      <c r="H954">
        <v>22.600011969986326</v>
      </c>
      <c r="I954">
        <v>1.9918839886095328</v>
      </c>
      <c r="J954">
        <v>2.8870550094178311</v>
      </c>
      <c r="K954">
        <v>4.1845241364799737</v>
      </c>
    </row>
    <row r="955" spans="1:11" x14ac:dyDescent="0.25">
      <c r="A955" t="str">
        <f t="shared" si="25"/>
        <v>1999FMaori</v>
      </c>
      <c r="B955" s="5">
        <v>1999</v>
      </c>
      <c r="C955" s="5"/>
      <c r="D955" s="5" t="s">
        <v>73</v>
      </c>
      <c r="E955" s="5" t="s">
        <v>9</v>
      </c>
      <c r="F955">
        <v>14.714941757043725</v>
      </c>
      <c r="G955">
        <v>19.282975506737749</v>
      </c>
      <c r="H955">
        <v>24.821011814988061</v>
      </c>
      <c r="I955">
        <v>1.5632501852523888</v>
      </c>
      <c r="J955">
        <v>2.1724593626308004</v>
      </c>
      <c r="K955">
        <v>3.0190814796034977</v>
      </c>
    </row>
    <row r="956" spans="1:11" x14ac:dyDescent="0.25">
      <c r="A956" t="str">
        <f t="shared" si="25"/>
        <v>2000FMaori</v>
      </c>
      <c r="B956" s="5">
        <v>2000</v>
      </c>
      <c r="C956" s="5"/>
      <c r="D956" s="5" t="s">
        <v>73</v>
      </c>
      <c r="E956" s="5" t="s">
        <v>9</v>
      </c>
      <c r="F956">
        <v>19.001887329181347</v>
      </c>
      <c r="G956">
        <v>24.117551297602777</v>
      </c>
      <c r="H956">
        <v>30.186711808482819</v>
      </c>
      <c r="I956">
        <v>1.3848219370446264</v>
      </c>
      <c r="J956">
        <v>1.8404680827643043</v>
      </c>
      <c r="K956">
        <v>2.4460348822196307</v>
      </c>
    </row>
    <row r="957" spans="1:11" x14ac:dyDescent="0.25">
      <c r="A957" t="str">
        <f t="shared" si="25"/>
        <v>2001FMaori</v>
      </c>
      <c r="B957" s="5">
        <v>2001</v>
      </c>
      <c r="C957" s="5"/>
      <c r="D957" s="5" t="s">
        <v>73</v>
      </c>
      <c r="E957" s="5" t="s">
        <v>9</v>
      </c>
      <c r="F957">
        <v>22.729859672438494</v>
      </c>
      <c r="G957">
        <v>28.266817952906475</v>
      </c>
      <c r="H957">
        <v>34.744718275673655</v>
      </c>
      <c r="I957">
        <v>1.4157219080841348</v>
      </c>
      <c r="J957">
        <v>1.8396059320965701</v>
      </c>
      <c r="K957">
        <v>2.39040588838848</v>
      </c>
    </row>
    <row r="958" spans="1:11" x14ac:dyDescent="0.25">
      <c r="A958" t="str">
        <f t="shared" si="25"/>
        <v>2002FMaori</v>
      </c>
      <c r="B958" s="5">
        <v>2002</v>
      </c>
      <c r="C958" s="5"/>
      <c r="D958" s="5" t="s">
        <v>73</v>
      </c>
      <c r="E958" s="5" t="s">
        <v>9</v>
      </c>
      <c r="F958">
        <v>22.656349627484506</v>
      </c>
      <c r="G958">
        <v>28.175400975926898</v>
      </c>
      <c r="H958">
        <v>34.63235129060795</v>
      </c>
      <c r="I958">
        <v>1.3902091491483612</v>
      </c>
      <c r="J958">
        <v>1.8042032669269592</v>
      </c>
      <c r="K958">
        <v>2.3414818053700839</v>
      </c>
    </row>
    <row r="959" spans="1:11" x14ac:dyDescent="0.25">
      <c r="A959" t="str">
        <f t="shared" si="25"/>
        <v>2003FMaori</v>
      </c>
      <c r="B959" s="5">
        <v>2003</v>
      </c>
      <c r="C959" s="5"/>
      <c r="D959" s="5" t="s">
        <v>73</v>
      </c>
      <c r="E959" s="5" t="s">
        <v>9</v>
      </c>
      <c r="F959">
        <v>21.311599387001873</v>
      </c>
      <c r="G959">
        <v>26.680704833944052</v>
      </c>
      <c r="H959">
        <v>32.991104707360179</v>
      </c>
      <c r="I959">
        <v>1.3217534549753014</v>
      </c>
      <c r="J959">
        <v>1.7231669757769377</v>
      </c>
      <c r="K959">
        <v>2.246488870697692</v>
      </c>
    </row>
    <row r="960" spans="1:11" x14ac:dyDescent="0.25">
      <c r="A960" t="str">
        <f t="shared" si="25"/>
        <v>2004FMaori</v>
      </c>
      <c r="B960" s="5">
        <v>2004</v>
      </c>
      <c r="C960" s="5"/>
      <c r="D960" s="5" t="s">
        <v>73</v>
      </c>
      <c r="E960" s="5" t="s">
        <v>9</v>
      </c>
      <c r="F960">
        <v>22.895095280635033</v>
      </c>
      <c r="G960">
        <v>28.472304696931253</v>
      </c>
      <c r="H960">
        <v>34.997296370683181</v>
      </c>
      <c r="I960">
        <v>1.4482907038182813</v>
      </c>
      <c r="J960">
        <v>1.880275633054036</v>
      </c>
      <c r="K960">
        <v>2.4411096798011012</v>
      </c>
    </row>
    <row r="961" spans="1:11" x14ac:dyDescent="0.25">
      <c r="A961" t="str">
        <f t="shared" si="25"/>
        <v>2005FMaori</v>
      </c>
      <c r="B961" s="5">
        <v>2005</v>
      </c>
      <c r="C961" s="5"/>
      <c r="D961" s="5" t="s">
        <v>73</v>
      </c>
      <c r="E961" s="5" t="s">
        <v>9</v>
      </c>
      <c r="F961">
        <v>26.317403708104898</v>
      </c>
      <c r="G961">
        <v>32.276224367908725</v>
      </c>
      <c r="H961">
        <v>39.181134197853801</v>
      </c>
      <c r="I961">
        <v>1.6353062017829811</v>
      </c>
      <c r="J961">
        <v>2.1008693325603192</v>
      </c>
      <c r="K961">
        <v>2.6989758539900466</v>
      </c>
    </row>
    <row r="962" spans="1:11" x14ac:dyDescent="0.25">
      <c r="A962" t="str">
        <f t="shared" si="25"/>
        <v>2006FMaori</v>
      </c>
      <c r="B962" s="5">
        <v>2006</v>
      </c>
      <c r="C962" s="5"/>
      <c r="D962" s="5" t="s">
        <v>73</v>
      </c>
      <c r="E962" s="5" t="s">
        <v>9</v>
      </c>
      <c r="F962">
        <v>28.735942707266179</v>
      </c>
      <c r="G962">
        <v>34.931260473184224</v>
      </c>
      <c r="H962">
        <v>42.066248109627089</v>
      </c>
      <c r="I962">
        <v>2.0148990243148455</v>
      </c>
      <c r="J962">
        <v>2.5918681748200729</v>
      </c>
      <c r="K962">
        <v>3.3340532476209219</v>
      </c>
    </row>
    <row r="963" spans="1:11" x14ac:dyDescent="0.25">
      <c r="A963" t="str">
        <f t="shared" si="25"/>
        <v>2007FMaori</v>
      </c>
      <c r="B963" s="5">
        <v>2007</v>
      </c>
      <c r="C963" s="5"/>
      <c r="D963" s="5" t="s">
        <v>73</v>
      </c>
      <c r="E963" s="5" t="s">
        <v>9</v>
      </c>
      <c r="F963">
        <v>28.053717894791088</v>
      </c>
      <c r="G963">
        <v>34.133660754111752</v>
      </c>
      <c r="H963">
        <v>41.140291889814364</v>
      </c>
      <c r="I963">
        <v>2.1136839450276339</v>
      </c>
      <c r="J963">
        <v>2.7343394301082791</v>
      </c>
      <c r="K963">
        <v>3.53724223369976</v>
      </c>
    </row>
    <row r="964" spans="1:11" x14ac:dyDescent="0.25">
      <c r="A964" t="str">
        <f t="shared" si="25"/>
        <v>2008FMaori</v>
      </c>
      <c r="B964" s="5">
        <v>2008</v>
      </c>
      <c r="C964" s="5"/>
      <c r="D964" s="5" t="s">
        <v>73</v>
      </c>
      <c r="E964" s="5" t="s">
        <v>9</v>
      </c>
      <c r="F964">
        <v>25.360947617849607</v>
      </c>
      <c r="G964">
        <v>31.136201653061143</v>
      </c>
      <c r="H964">
        <v>37.833307522360514</v>
      </c>
      <c r="I964">
        <v>2.1587247194887436</v>
      </c>
      <c r="J964">
        <v>2.8322192796520791</v>
      </c>
      <c r="K964">
        <v>3.7158355466150805</v>
      </c>
    </row>
    <row r="965" spans="1:11" x14ac:dyDescent="0.25">
      <c r="A965" t="str">
        <f t="shared" si="25"/>
        <v>2009FMaori</v>
      </c>
      <c r="B965" s="5">
        <v>2009</v>
      </c>
      <c r="C965" s="5"/>
      <c r="D965" s="5" t="s">
        <v>73</v>
      </c>
      <c r="E965" s="5" t="s">
        <v>9</v>
      </c>
      <c r="F965">
        <v>20.764119431197585</v>
      </c>
      <c r="G965">
        <v>25.995296346384738</v>
      </c>
      <c r="H965">
        <v>32.143586498185492</v>
      </c>
      <c r="I965">
        <v>1.8334775808147099</v>
      </c>
      <c r="J965">
        <v>2.4411496909613226</v>
      </c>
      <c r="K965">
        <v>3.2502234420737079</v>
      </c>
    </row>
    <row r="966" spans="1:11" x14ac:dyDescent="0.25">
      <c r="A966" t="str">
        <f t="shared" si="25"/>
        <v>2010FMaori</v>
      </c>
      <c r="B966" s="5">
        <v>2010</v>
      </c>
      <c r="C966" s="5"/>
      <c r="D966" s="5" t="s">
        <v>73</v>
      </c>
      <c r="E966" s="5" t="s">
        <v>9</v>
      </c>
      <c r="F966">
        <v>19.987278292707259</v>
      </c>
      <c r="G966">
        <v>25.094059468421079</v>
      </c>
      <c r="H966">
        <v>31.107862247580503</v>
      </c>
      <c r="I966">
        <v>1.5298036380248354</v>
      </c>
      <c r="J966">
        <v>2.0224460415778185</v>
      </c>
      <c r="K966">
        <v>2.6737339939751035</v>
      </c>
    </row>
    <row r="967" spans="1:11" x14ac:dyDescent="0.25">
      <c r="A967" t="str">
        <f t="shared" si="25"/>
        <v>2011FMaori</v>
      </c>
      <c r="B967" s="5">
        <v>2011</v>
      </c>
      <c r="C967" s="5"/>
      <c r="D967" s="5" t="s">
        <v>73</v>
      </c>
      <c r="E967" s="5" t="s">
        <v>9</v>
      </c>
      <c r="F967">
        <v>21.672155450575019</v>
      </c>
      <c r="G967">
        <v>26.917330515308407</v>
      </c>
      <c r="H967">
        <v>33.048517145148665</v>
      </c>
      <c r="I967">
        <v>1.4183634863621561</v>
      </c>
      <c r="J967">
        <v>1.8444994422904959</v>
      </c>
      <c r="K967">
        <v>2.3986645350945386</v>
      </c>
    </row>
    <row r="968" spans="1:11" x14ac:dyDescent="0.25">
      <c r="A968" t="str">
        <f t="shared" si="25"/>
        <v>2012FMaori</v>
      </c>
      <c r="B968" s="5">
        <v>2012</v>
      </c>
      <c r="C968" s="5"/>
      <c r="D968" s="5" t="s">
        <v>73</v>
      </c>
      <c r="E968" s="5" t="s">
        <v>9</v>
      </c>
      <c r="F968">
        <v>24.864640363256676</v>
      </c>
      <c r="G968">
        <v>30.431377194737529</v>
      </c>
      <c r="H968">
        <v>36.87270692172099</v>
      </c>
      <c r="I968">
        <v>1.3886821605262174</v>
      </c>
      <c r="J968">
        <v>1.7726813453130961</v>
      </c>
      <c r="K968">
        <v>2.2628642041677054</v>
      </c>
    </row>
    <row r="969" spans="1:11" x14ac:dyDescent="0.25">
      <c r="A969" t="str">
        <f t="shared" si="25"/>
        <v>2013FMaori</v>
      </c>
      <c r="B969" s="5">
        <v>2013</v>
      </c>
      <c r="C969" s="5"/>
      <c r="D969" s="5" t="s">
        <v>73</v>
      </c>
      <c r="E969" s="5" t="s">
        <v>9</v>
      </c>
      <c r="F969">
        <v>38.982663383049882</v>
      </c>
      <c r="G969">
        <v>45.878408395171633</v>
      </c>
      <c r="H969">
        <v>53.642502930099035</v>
      </c>
      <c r="I969">
        <v>1.8812232718037141</v>
      </c>
      <c r="J969">
        <v>2.3202936800010989</v>
      </c>
      <c r="K969">
        <v>2.8618414635553058</v>
      </c>
    </row>
    <row r="970" spans="1:11" x14ac:dyDescent="0.25">
      <c r="A970" t="str">
        <f t="shared" si="25"/>
        <v>2014FMaori</v>
      </c>
      <c r="B970" s="5">
        <v>2014</v>
      </c>
      <c r="C970" s="5"/>
      <c r="D970" s="5" t="s">
        <v>73</v>
      </c>
      <c r="E970" s="5" t="s">
        <v>9</v>
      </c>
      <c r="F970">
        <v>49.699888246180493</v>
      </c>
      <c r="G970">
        <v>57.419680394917464</v>
      </c>
      <c r="H970">
        <v>65.998797419507511</v>
      </c>
      <c r="I970">
        <v>2.2787598889072527</v>
      </c>
      <c r="J970">
        <v>2.7684706841060591</v>
      </c>
      <c r="K970">
        <v>3.3634214671165035</v>
      </c>
    </row>
    <row r="971" spans="1:11" x14ac:dyDescent="0.25">
      <c r="A971" t="str">
        <f t="shared" si="25"/>
        <v>1996FnonMaori</v>
      </c>
      <c r="B971" s="5">
        <v>1996</v>
      </c>
      <c r="C971" s="5"/>
      <c r="D971" s="5" t="s">
        <v>73</v>
      </c>
      <c r="E971" s="5" t="s">
        <v>74</v>
      </c>
      <c r="F971">
        <v>1.7425584495615662</v>
      </c>
      <c r="G971">
        <v>2.6675901469205594</v>
      </c>
      <c r="H971">
        <v>3.9086376338843327</v>
      </c>
    </row>
    <row r="972" spans="1:11" x14ac:dyDescent="0.25">
      <c r="A972" t="str">
        <f t="shared" si="25"/>
        <v>1997FnonMaori</v>
      </c>
      <c r="B972" s="5">
        <v>1997</v>
      </c>
      <c r="C972" s="5"/>
      <c r="D972" s="5" t="s">
        <v>73</v>
      </c>
      <c r="E972" s="5" t="s">
        <v>74</v>
      </c>
      <c r="F972">
        <v>3.1680791087774636</v>
      </c>
      <c r="G972">
        <v>4.3775838094345731</v>
      </c>
      <c r="H972">
        <v>5.8965766631991761</v>
      </c>
    </row>
    <row r="973" spans="1:11" x14ac:dyDescent="0.25">
      <c r="A973" t="str">
        <f t="shared" si="25"/>
        <v>1998FnonMaori</v>
      </c>
      <c r="B973" s="5">
        <v>1998</v>
      </c>
      <c r="C973" s="5"/>
      <c r="D973" s="5" t="s">
        <v>73</v>
      </c>
      <c r="E973" s="5" t="s">
        <v>74</v>
      </c>
      <c r="F973">
        <v>4.5557816895412353</v>
      </c>
      <c r="G973">
        <v>5.9846353196136191</v>
      </c>
      <c r="H973">
        <v>7.7197435321769028</v>
      </c>
    </row>
    <row r="974" spans="1:11" x14ac:dyDescent="0.25">
      <c r="A974" t="str">
        <f t="shared" si="25"/>
        <v>1999FnonMaori</v>
      </c>
      <c r="B974" s="5">
        <v>1999</v>
      </c>
      <c r="C974" s="5"/>
      <c r="D974" s="5" t="s">
        <v>73</v>
      </c>
      <c r="E974" s="5" t="s">
        <v>74</v>
      </c>
      <c r="F974">
        <v>7.1093955373041631</v>
      </c>
      <c r="G974">
        <v>8.8761041234789726</v>
      </c>
      <c r="H974">
        <v>10.948641643955156</v>
      </c>
    </row>
    <row r="975" spans="1:11" x14ac:dyDescent="0.25">
      <c r="A975" t="str">
        <f t="shared" si="25"/>
        <v>2000FnonMaori</v>
      </c>
      <c r="B975" s="5">
        <v>2000</v>
      </c>
      <c r="C975" s="5"/>
      <c r="D975" s="5" t="s">
        <v>73</v>
      </c>
      <c r="E975" s="5" t="s">
        <v>74</v>
      </c>
      <c r="F975">
        <v>10.924240446039947</v>
      </c>
      <c r="G975">
        <v>13.104031264361424</v>
      </c>
      <c r="H975">
        <v>15.591311055269955</v>
      </c>
    </row>
    <row r="976" spans="1:11" x14ac:dyDescent="0.25">
      <c r="A976" t="str">
        <f t="shared" si="25"/>
        <v>2001FnonMaori</v>
      </c>
      <c r="B976" s="5">
        <v>2001</v>
      </c>
      <c r="C976" s="5"/>
      <c r="D976" s="5" t="s">
        <v>73</v>
      </c>
      <c r="E976" s="5" t="s">
        <v>74</v>
      </c>
      <c r="F976">
        <v>12.997555596810148</v>
      </c>
      <c r="G976">
        <v>15.365691890703584</v>
      </c>
      <c r="H976">
        <v>18.040480833771991</v>
      </c>
    </row>
    <row r="977" spans="1:11" x14ac:dyDescent="0.25">
      <c r="A977" t="str">
        <f t="shared" si="25"/>
        <v>2002FnonMaori</v>
      </c>
      <c r="B977" s="5">
        <v>2002</v>
      </c>
      <c r="C977" s="5"/>
      <c r="D977" s="5" t="s">
        <v>73</v>
      </c>
      <c r="E977" s="5" t="s">
        <v>74</v>
      </c>
      <c r="F977">
        <v>13.240082538932519</v>
      </c>
      <c r="G977">
        <v>15.616533620359274</v>
      </c>
      <c r="H977">
        <v>18.296390408371831</v>
      </c>
    </row>
    <row r="978" spans="1:11" x14ac:dyDescent="0.25">
      <c r="A978" t="str">
        <f t="shared" si="25"/>
        <v>2003FnonMaori</v>
      </c>
      <c r="B978" s="5">
        <v>2003</v>
      </c>
      <c r="C978" s="5"/>
      <c r="D978" s="5" t="s">
        <v>73</v>
      </c>
      <c r="E978" s="5" t="s">
        <v>74</v>
      </c>
      <c r="F978">
        <v>13.134660596308436</v>
      </c>
      <c r="G978">
        <v>15.483528415413319</v>
      </c>
      <c r="H978">
        <v>18.131239220951063</v>
      </c>
    </row>
    <row r="979" spans="1:11" x14ac:dyDescent="0.25">
      <c r="A979" t="str">
        <f t="shared" si="25"/>
        <v>2004FnonMaori</v>
      </c>
      <c r="B979" s="5">
        <v>2004</v>
      </c>
      <c r="C979" s="5"/>
      <c r="D979" s="5" t="s">
        <v>73</v>
      </c>
      <c r="E979" s="5" t="s">
        <v>74</v>
      </c>
      <c r="F979">
        <v>12.83103912860677</v>
      </c>
      <c r="G979">
        <v>15.142622813595226</v>
      </c>
      <c r="H979">
        <v>17.750365603411215</v>
      </c>
    </row>
    <row r="980" spans="1:11" x14ac:dyDescent="0.25">
      <c r="A980" t="str">
        <f t="shared" si="25"/>
        <v>2005FnonMaori</v>
      </c>
      <c r="B980" s="5">
        <v>2005</v>
      </c>
      <c r="C980" s="5"/>
      <c r="D980" s="5" t="s">
        <v>73</v>
      </c>
      <c r="E980" s="5" t="s">
        <v>74</v>
      </c>
      <c r="F980">
        <v>13.032646147915429</v>
      </c>
      <c r="G980">
        <v>15.363270750672461</v>
      </c>
      <c r="H980">
        <v>17.990417282367673</v>
      </c>
    </row>
    <row r="981" spans="1:11" x14ac:dyDescent="0.25">
      <c r="A981" t="str">
        <f t="shared" si="25"/>
        <v>2006FnonMaori</v>
      </c>
      <c r="B981" s="5">
        <v>2006</v>
      </c>
      <c r="C981" s="5"/>
      <c r="D981" s="5" t="s">
        <v>73</v>
      </c>
      <c r="E981" s="5" t="s">
        <v>74</v>
      </c>
      <c r="F981">
        <v>11.292051637703377</v>
      </c>
      <c r="G981">
        <v>13.477251973129052</v>
      </c>
      <c r="H981">
        <v>15.961953618334391</v>
      </c>
    </row>
    <row r="982" spans="1:11" x14ac:dyDescent="0.25">
      <c r="A982" t="str">
        <f t="shared" si="25"/>
        <v>2007FnonMaori</v>
      </c>
      <c r="B982" s="5">
        <v>2007</v>
      </c>
      <c r="C982" s="5"/>
      <c r="D982" s="5" t="s">
        <v>73</v>
      </c>
      <c r="E982" s="5" t="s">
        <v>74</v>
      </c>
      <c r="F982">
        <v>10.374867495037675</v>
      </c>
      <c r="G982">
        <v>12.483329749869446</v>
      </c>
      <c r="H982">
        <v>14.894380336891784</v>
      </c>
    </row>
    <row r="983" spans="1:11" x14ac:dyDescent="0.25">
      <c r="A983" t="str">
        <f t="shared" si="25"/>
        <v>2008FnonMaori</v>
      </c>
      <c r="B983" s="5">
        <v>2008</v>
      </c>
      <c r="C983" s="5"/>
      <c r="D983" s="5" t="s">
        <v>73</v>
      </c>
      <c r="E983" s="5" t="s">
        <v>74</v>
      </c>
      <c r="F983">
        <v>9.0182387700649986</v>
      </c>
      <c r="G983">
        <v>10.993570263700075</v>
      </c>
      <c r="H983">
        <v>13.272976133802667</v>
      </c>
    </row>
    <row r="984" spans="1:11" x14ac:dyDescent="0.25">
      <c r="A984" t="str">
        <f t="shared" si="25"/>
        <v>2009FnonMaori</v>
      </c>
      <c r="B984" s="5">
        <v>2009</v>
      </c>
      <c r="C984" s="5"/>
      <c r="D984" s="5" t="s">
        <v>73</v>
      </c>
      <c r="E984" s="5" t="s">
        <v>74</v>
      </c>
      <c r="F984">
        <v>8.7096571973553356</v>
      </c>
      <c r="G984">
        <v>10.648792428680526</v>
      </c>
      <c r="H984">
        <v>12.891012493702428</v>
      </c>
    </row>
    <row r="985" spans="1:11" x14ac:dyDescent="0.25">
      <c r="A985" t="str">
        <f t="shared" si="25"/>
        <v>2010FnonMaori</v>
      </c>
      <c r="B985" s="5">
        <v>2010</v>
      </c>
      <c r="C985" s="5"/>
      <c r="D985" s="5" t="s">
        <v>73</v>
      </c>
      <c r="E985" s="5" t="s">
        <v>74</v>
      </c>
      <c r="F985">
        <v>10.303908872567462</v>
      </c>
      <c r="G985">
        <v>12.407776995050932</v>
      </c>
      <c r="H985">
        <v>14.814903006530219</v>
      </c>
    </row>
    <row r="986" spans="1:11" x14ac:dyDescent="0.25">
      <c r="A986" t="str">
        <f t="shared" si="25"/>
        <v>2011FnonMaori</v>
      </c>
      <c r="B986" s="5">
        <v>2011</v>
      </c>
      <c r="C986" s="5"/>
      <c r="D986" s="5" t="s">
        <v>73</v>
      </c>
      <c r="E986" s="5" t="s">
        <v>74</v>
      </c>
      <c r="F986">
        <v>12.30715889966315</v>
      </c>
      <c r="G986">
        <v>14.59329826735134</v>
      </c>
      <c r="H986">
        <v>17.180924449689847</v>
      </c>
    </row>
    <row r="987" spans="1:11" x14ac:dyDescent="0.25">
      <c r="A987" t="str">
        <f t="shared" si="25"/>
        <v>2012FnonMaori</v>
      </c>
      <c r="B987" s="5">
        <v>2012</v>
      </c>
      <c r="C987" s="5"/>
      <c r="D987" s="5" t="s">
        <v>73</v>
      </c>
      <c r="E987" s="5" t="s">
        <v>74</v>
      </c>
      <c r="F987">
        <v>14.683233773896495</v>
      </c>
      <c r="G987">
        <v>17.166862659889194</v>
      </c>
      <c r="H987">
        <v>19.950264839136263</v>
      </c>
    </row>
    <row r="988" spans="1:11" x14ac:dyDescent="0.25">
      <c r="A988" t="str">
        <f t="shared" si="25"/>
        <v>2013FnonMaori</v>
      </c>
      <c r="B988" s="5">
        <v>2013</v>
      </c>
      <c r="C988" s="5"/>
      <c r="D988" s="5" t="s">
        <v>73</v>
      </c>
      <c r="E988" s="5" t="s">
        <v>74</v>
      </c>
      <c r="F988">
        <v>17.107842734043068</v>
      </c>
      <c r="G988">
        <v>19.772673084706199</v>
      </c>
      <c r="H988">
        <v>22.734934456119142</v>
      </c>
    </row>
    <row r="989" spans="1:11" x14ac:dyDescent="0.25">
      <c r="A989" t="str">
        <f t="shared" si="25"/>
        <v>2014FnonMaori</v>
      </c>
      <c r="B989" s="5">
        <v>2014</v>
      </c>
      <c r="C989" s="5"/>
      <c r="D989" s="5" t="s">
        <v>73</v>
      </c>
      <c r="E989" s="5" t="s">
        <v>74</v>
      </c>
      <c r="F989">
        <v>18.017552373765241</v>
      </c>
      <c r="G989">
        <v>20.740577360839314</v>
      </c>
      <c r="H989">
        <v>23.758911080614272</v>
      </c>
    </row>
    <row r="990" spans="1:11" x14ac:dyDescent="0.25">
      <c r="A990" t="str">
        <f t="shared" si="25"/>
        <v>1996MMaori</v>
      </c>
      <c r="B990" s="5">
        <v>1996</v>
      </c>
      <c r="C990" s="5"/>
      <c r="D990" s="5" t="s">
        <v>75</v>
      </c>
      <c r="E990" s="5" t="s">
        <v>9</v>
      </c>
      <c r="F990">
        <v>2.0122275967277465</v>
      </c>
      <c r="G990">
        <v>3.8942728274940586</v>
      </c>
      <c r="H990">
        <v>6.8025109228601019</v>
      </c>
      <c r="I990">
        <v>0.77510787815497795</v>
      </c>
      <c r="J990">
        <v>1.538197961395255</v>
      </c>
      <c r="K990">
        <v>3.0525466649526702</v>
      </c>
    </row>
    <row r="991" spans="1:11" x14ac:dyDescent="0.25">
      <c r="A991" t="str">
        <f t="shared" si="25"/>
        <v>1997MMaori</v>
      </c>
      <c r="B991" s="5">
        <v>1997</v>
      </c>
      <c r="C991" s="5"/>
      <c r="D991" s="5" t="s">
        <v>75</v>
      </c>
      <c r="E991" s="5" t="s">
        <v>9</v>
      </c>
      <c r="F991">
        <v>1.6982329019794862</v>
      </c>
      <c r="G991">
        <v>3.4019334116032098</v>
      </c>
      <c r="H991">
        <v>6.086998584260277</v>
      </c>
      <c r="I991">
        <v>0.56805972109573422</v>
      </c>
      <c r="J991">
        <v>1.1308369851919666</v>
      </c>
      <c r="K991">
        <v>2.2511581786002801</v>
      </c>
    </row>
    <row r="992" spans="1:11" x14ac:dyDescent="0.25">
      <c r="A992" t="str">
        <f t="shared" si="25"/>
        <v>1998MMaori</v>
      </c>
      <c r="B992" s="5">
        <v>1998</v>
      </c>
      <c r="C992" s="5"/>
      <c r="D992" s="5" t="s">
        <v>75</v>
      </c>
      <c r="E992" s="5" t="s">
        <v>9</v>
      </c>
      <c r="F992">
        <v>3.2361993709675545</v>
      </c>
      <c r="G992">
        <v>5.4604341996763841</v>
      </c>
      <c r="H992">
        <v>8.6298401705002679</v>
      </c>
      <c r="I992">
        <v>0.70664256390416702</v>
      </c>
      <c r="J992">
        <v>1.21896303203361</v>
      </c>
      <c r="K992">
        <v>2.1027191813286827</v>
      </c>
    </row>
    <row r="993" spans="1:11" x14ac:dyDescent="0.25">
      <c r="A993" t="str">
        <f t="shared" si="25"/>
        <v>1999MMaori</v>
      </c>
      <c r="B993" s="5">
        <v>1999</v>
      </c>
      <c r="C993" s="5"/>
      <c r="D993" s="5" t="s">
        <v>75</v>
      </c>
      <c r="E993" s="5" t="s">
        <v>9</v>
      </c>
      <c r="F993">
        <v>9.4115608442050416</v>
      </c>
      <c r="G993">
        <v>13.004693051683008</v>
      </c>
      <c r="H993">
        <v>17.517236196678827</v>
      </c>
      <c r="I993">
        <v>1.2238064520612952</v>
      </c>
      <c r="J993">
        <v>1.7810909285818508</v>
      </c>
      <c r="K993">
        <v>2.5921459153392936</v>
      </c>
    </row>
    <row r="994" spans="1:11" x14ac:dyDescent="0.25">
      <c r="A994" t="str">
        <f t="shared" si="25"/>
        <v>2000MMaori</v>
      </c>
      <c r="B994" s="5">
        <v>2000</v>
      </c>
      <c r="C994" s="5"/>
      <c r="D994" s="5" t="s">
        <v>75</v>
      </c>
      <c r="E994" s="5" t="s">
        <v>9</v>
      </c>
      <c r="F994">
        <v>13.788858956274565</v>
      </c>
      <c r="G994">
        <v>18.069404141027466</v>
      </c>
      <c r="H994">
        <v>23.258904909023212</v>
      </c>
      <c r="I994">
        <v>1.2922281063006911</v>
      </c>
      <c r="J994">
        <v>1.7772103084918738</v>
      </c>
      <c r="K994">
        <v>2.4442097066373738</v>
      </c>
    </row>
    <row r="995" spans="1:11" x14ac:dyDescent="0.25">
      <c r="A995" t="str">
        <f t="shared" si="25"/>
        <v>2001MMaori</v>
      </c>
      <c r="B995" s="5">
        <v>2001</v>
      </c>
      <c r="C995" s="5"/>
      <c r="D995" s="5" t="s">
        <v>75</v>
      </c>
      <c r="E995" s="5" t="s">
        <v>9</v>
      </c>
      <c r="F995">
        <v>15.249188866218853</v>
      </c>
      <c r="G995">
        <v>19.717080805041892</v>
      </c>
      <c r="H995">
        <v>25.084961185930403</v>
      </c>
      <c r="I995">
        <v>1.2364268320024512</v>
      </c>
      <c r="J995">
        <v>1.6702719493193376</v>
      </c>
      <c r="K995">
        <v>2.2563473328743555</v>
      </c>
    </row>
    <row r="996" spans="1:11" x14ac:dyDescent="0.25">
      <c r="A996" t="str">
        <f t="shared" si="25"/>
        <v>2002MMaori</v>
      </c>
      <c r="B996" s="5">
        <v>2002</v>
      </c>
      <c r="C996" s="5"/>
      <c r="D996" s="5" t="s">
        <v>75</v>
      </c>
      <c r="E996" s="5" t="s">
        <v>9</v>
      </c>
      <c r="F996">
        <v>15.20307505004777</v>
      </c>
      <c r="G996">
        <v>19.65745600482132</v>
      </c>
      <c r="H996">
        <v>25.009103820733149</v>
      </c>
      <c r="I996">
        <v>1.1332786688410557</v>
      </c>
      <c r="J996">
        <v>1.5245588587364762</v>
      </c>
      <c r="K996">
        <v>2.0509339650139053</v>
      </c>
    </row>
    <row r="997" spans="1:11" x14ac:dyDescent="0.25">
      <c r="A997" t="str">
        <f t="shared" si="25"/>
        <v>2003MMaori</v>
      </c>
      <c r="B997" s="5">
        <v>2003</v>
      </c>
      <c r="C997" s="5"/>
      <c r="D997" s="5" t="s">
        <v>75</v>
      </c>
      <c r="E997" s="5" t="s">
        <v>9</v>
      </c>
      <c r="F997">
        <v>22.418839863482809</v>
      </c>
      <c r="G997">
        <v>27.776028558182457</v>
      </c>
      <c r="H997">
        <v>34.027511515935565</v>
      </c>
      <c r="I997">
        <v>1.615496620676506</v>
      </c>
      <c r="J997">
        <v>2.1055011166650948</v>
      </c>
      <c r="K997">
        <v>2.7441313683599899</v>
      </c>
    </row>
    <row r="998" spans="1:11" x14ac:dyDescent="0.25">
      <c r="A998" t="str">
        <f t="shared" si="25"/>
        <v>2004MMaori</v>
      </c>
      <c r="B998" s="5">
        <v>2004</v>
      </c>
      <c r="C998" s="5"/>
      <c r="D998" s="5" t="s">
        <v>75</v>
      </c>
      <c r="E998" s="5" t="s">
        <v>9</v>
      </c>
      <c r="F998">
        <v>26.097293669845481</v>
      </c>
      <c r="G998">
        <v>31.875800501465552</v>
      </c>
      <c r="H998">
        <v>38.55286248137174</v>
      </c>
      <c r="I998">
        <v>1.8473446803836759</v>
      </c>
      <c r="J998">
        <v>2.3822527934448523</v>
      </c>
      <c r="K998">
        <v>3.072046290082223</v>
      </c>
    </row>
    <row r="999" spans="1:11" x14ac:dyDescent="0.25">
      <c r="A999" t="str">
        <f t="shared" si="25"/>
        <v>2005MMaori</v>
      </c>
      <c r="B999" s="5">
        <v>2005</v>
      </c>
      <c r="C999" s="5"/>
      <c r="D999" s="5" t="s">
        <v>75</v>
      </c>
      <c r="E999" s="5" t="s">
        <v>9</v>
      </c>
      <c r="F999">
        <v>29.670361616367117</v>
      </c>
      <c r="G999">
        <v>35.815728737218059</v>
      </c>
      <c r="H999">
        <v>42.858859249290845</v>
      </c>
      <c r="I999">
        <v>2.2159410301970062</v>
      </c>
      <c r="J999">
        <v>2.8437897995943775</v>
      </c>
      <c r="K999">
        <v>3.6495287167267492</v>
      </c>
    </row>
    <row r="1000" spans="1:11" x14ac:dyDescent="0.25">
      <c r="A1000" t="str">
        <f t="shared" ref="A1000:A1063" si="26">B1000&amp;C1000&amp;D1000&amp;E1000</f>
        <v>2006MMaori</v>
      </c>
      <c r="B1000" s="5">
        <v>2006</v>
      </c>
      <c r="C1000" s="5"/>
      <c r="D1000" s="5" t="s">
        <v>75</v>
      </c>
      <c r="E1000" s="5" t="s">
        <v>9</v>
      </c>
      <c r="F1000">
        <v>32.134187761403624</v>
      </c>
      <c r="G1000">
        <v>38.489120932664882</v>
      </c>
      <c r="H1000">
        <v>45.733011171951638</v>
      </c>
      <c r="I1000">
        <v>2.5776284037588213</v>
      </c>
      <c r="J1000">
        <v>3.3060824756373934</v>
      </c>
      <c r="K1000">
        <v>4.2404022704660473</v>
      </c>
    </row>
    <row r="1001" spans="1:11" x14ac:dyDescent="0.25">
      <c r="A1001" t="str">
        <f t="shared" si="26"/>
        <v>2007MMaori</v>
      </c>
      <c r="B1001" s="5">
        <v>2007</v>
      </c>
      <c r="C1001" s="5"/>
      <c r="D1001" s="5" t="s">
        <v>75</v>
      </c>
      <c r="E1001" s="5" t="s">
        <v>9</v>
      </c>
      <c r="F1001">
        <v>34.332812744521256</v>
      </c>
      <c r="G1001">
        <v>40.839660142907057</v>
      </c>
      <c r="H1001">
        <v>48.220990731874863</v>
      </c>
      <c r="I1001">
        <v>2.7826296556243033</v>
      </c>
      <c r="J1001">
        <v>3.5553497871320272</v>
      </c>
      <c r="K1001">
        <v>4.5426498216571902</v>
      </c>
    </row>
    <row r="1002" spans="1:11" x14ac:dyDescent="0.25">
      <c r="A1002" t="str">
        <f t="shared" si="26"/>
        <v>2008MMaori</v>
      </c>
      <c r="B1002" s="5">
        <v>2008</v>
      </c>
      <c r="C1002" s="5"/>
      <c r="D1002" s="5" t="s">
        <v>75</v>
      </c>
      <c r="E1002" s="5" t="s">
        <v>9</v>
      </c>
      <c r="F1002">
        <v>34.232057606276598</v>
      </c>
      <c r="G1002">
        <v>40.667349198304201</v>
      </c>
      <c r="H1002">
        <v>47.960916633551058</v>
      </c>
      <c r="I1002">
        <v>3.1282255634547651</v>
      </c>
      <c r="J1002">
        <v>4.0258831798507044</v>
      </c>
      <c r="K1002">
        <v>5.1811274631696449</v>
      </c>
    </row>
    <row r="1003" spans="1:11" x14ac:dyDescent="0.25">
      <c r="A1003" t="str">
        <f t="shared" si="26"/>
        <v>2009MMaori</v>
      </c>
      <c r="B1003" s="5">
        <v>2009</v>
      </c>
      <c r="C1003" s="5"/>
      <c r="D1003" s="5" t="s">
        <v>75</v>
      </c>
      <c r="E1003" s="5" t="s">
        <v>9</v>
      </c>
      <c r="F1003">
        <v>32.724136596077102</v>
      </c>
      <c r="G1003">
        <v>38.951622782555866</v>
      </c>
      <c r="H1003">
        <v>46.01929081005354</v>
      </c>
      <c r="I1003">
        <v>2.6536688045794579</v>
      </c>
      <c r="J1003">
        <v>3.3885230804484157</v>
      </c>
      <c r="K1003">
        <v>4.3268732883760341</v>
      </c>
    </row>
    <row r="1004" spans="1:11" x14ac:dyDescent="0.25">
      <c r="A1004" t="str">
        <f t="shared" si="26"/>
        <v>2010MMaori</v>
      </c>
      <c r="B1004" s="5">
        <v>2010</v>
      </c>
      <c r="C1004" s="5"/>
      <c r="D1004" s="5" t="s">
        <v>75</v>
      </c>
      <c r="E1004" s="5" t="s">
        <v>9</v>
      </c>
      <c r="F1004">
        <v>34.441330240008988</v>
      </c>
      <c r="G1004">
        <v>40.789202215089837</v>
      </c>
      <c r="H1004">
        <v>47.96805296136391</v>
      </c>
      <c r="I1004">
        <v>2.8263644842557598</v>
      </c>
      <c r="J1004">
        <v>3.6016247624503759</v>
      </c>
      <c r="K1004">
        <v>4.5895357805953472</v>
      </c>
    </row>
    <row r="1005" spans="1:11" x14ac:dyDescent="0.25">
      <c r="A1005" t="str">
        <f t="shared" si="26"/>
        <v>2011MMaori</v>
      </c>
      <c r="B1005" s="5">
        <v>2011</v>
      </c>
      <c r="C1005" s="5"/>
      <c r="D1005" s="5" t="s">
        <v>75</v>
      </c>
      <c r="E1005" s="5" t="s">
        <v>9</v>
      </c>
      <c r="F1005">
        <v>40.993978449671893</v>
      </c>
      <c r="G1005">
        <v>47.860261674471559</v>
      </c>
      <c r="H1005">
        <v>55.547626703459144</v>
      </c>
      <c r="I1005">
        <v>3.1269735736339697</v>
      </c>
      <c r="J1005">
        <v>3.9326917764890239</v>
      </c>
      <c r="K1005">
        <v>4.9460170496070806</v>
      </c>
    </row>
    <row r="1006" spans="1:11" x14ac:dyDescent="0.25">
      <c r="A1006" t="str">
        <f t="shared" si="26"/>
        <v>2012MMaori</v>
      </c>
      <c r="B1006" s="5">
        <v>2012</v>
      </c>
      <c r="C1006" s="5"/>
      <c r="D1006" s="5" t="s">
        <v>75</v>
      </c>
      <c r="E1006" s="5" t="s">
        <v>9</v>
      </c>
      <c r="F1006">
        <v>50.001339061781913</v>
      </c>
      <c r="G1006">
        <v>57.558131062600268</v>
      </c>
      <c r="H1006">
        <v>65.934447922587751</v>
      </c>
      <c r="I1006">
        <v>3.4765461749832816</v>
      </c>
      <c r="J1006">
        <v>4.3097730603809978</v>
      </c>
      <c r="K1006">
        <v>5.3427001676671582</v>
      </c>
    </row>
    <row r="1007" spans="1:11" x14ac:dyDescent="0.25">
      <c r="A1007" t="str">
        <f t="shared" si="26"/>
        <v>2013MMaori</v>
      </c>
      <c r="B1007" s="5">
        <v>2013</v>
      </c>
      <c r="C1007" s="5"/>
      <c r="D1007" s="5" t="s">
        <v>75</v>
      </c>
      <c r="E1007" s="5" t="s">
        <v>9</v>
      </c>
      <c r="F1007">
        <v>55.656911758679264</v>
      </c>
      <c r="G1007">
        <v>63.593964780665999</v>
      </c>
      <c r="H1007">
        <v>72.345392048303125</v>
      </c>
      <c r="I1007">
        <v>3.123399527579926</v>
      </c>
      <c r="J1007">
        <v>3.8027209830488702</v>
      </c>
      <c r="K1007">
        <v>4.6297909528482908</v>
      </c>
    </row>
    <row r="1008" spans="1:11" x14ac:dyDescent="0.25">
      <c r="A1008" t="str">
        <f t="shared" si="26"/>
        <v>2014MMaori</v>
      </c>
      <c r="B1008" s="5">
        <v>2014</v>
      </c>
      <c r="C1008" s="5"/>
      <c r="D1008" s="5" t="s">
        <v>75</v>
      </c>
      <c r="E1008" s="5" t="s">
        <v>9</v>
      </c>
      <c r="F1008">
        <v>53.519545736446261</v>
      </c>
      <c r="G1008">
        <v>61.282672463595816</v>
      </c>
      <c r="H1008">
        <v>69.85536753611828</v>
      </c>
      <c r="I1008">
        <v>2.6837113129225618</v>
      </c>
      <c r="J1008">
        <v>3.2510285973231725</v>
      </c>
      <c r="K1008">
        <v>3.9382726784809159</v>
      </c>
    </row>
    <row r="1009" spans="1:8" x14ac:dyDescent="0.25">
      <c r="A1009" t="str">
        <f t="shared" si="26"/>
        <v>1996MnonMaori</v>
      </c>
      <c r="B1009" s="5">
        <v>1996</v>
      </c>
      <c r="C1009" s="5"/>
      <c r="D1009" s="5" t="s">
        <v>75</v>
      </c>
      <c r="E1009" s="5" t="s">
        <v>74</v>
      </c>
      <c r="F1009">
        <v>1.6537977340741876</v>
      </c>
      <c r="G1009">
        <v>2.5317110835081822</v>
      </c>
      <c r="H1009">
        <v>3.7095433234170101</v>
      </c>
    </row>
    <row r="1010" spans="1:8" x14ac:dyDescent="0.25">
      <c r="A1010" t="str">
        <f t="shared" si="26"/>
        <v>1997MnonMaori</v>
      </c>
      <c r="B1010" s="5">
        <v>1997</v>
      </c>
      <c r="C1010" s="5"/>
      <c r="D1010" s="5" t="s">
        <v>75</v>
      </c>
      <c r="E1010" s="5" t="s">
        <v>74</v>
      </c>
      <c r="F1010">
        <v>2.0440158329829208</v>
      </c>
      <c r="G1010">
        <v>3.0083322849806775</v>
      </c>
      <c r="H1010">
        <v>4.2700875459989192</v>
      </c>
    </row>
    <row r="1011" spans="1:8" x14ac:dyDescent="0.25">
      <c r="A1011" t="str">
        <f t="shared" si="26"/>
        <v>1998MnonMaori</v>
      </c>
      <c r="B1011" s="5">
        <v>1998</v>
      </c>
      <c r="C1011" s="5"/>
      <c r="D1011" s="5" t="s">
        <v>75</v>
      </c>
      <c r="E1011" s="5" t="s">
        <v>74</v>
      </c>
      <c r="F1011">
        <v>3.2796106295147416</v>
      </c>
      <c r="G1011">
        <v>4.4795732570877718</v>
      </c>
      <c r="H1011">
        <v>5.9751229722232146</v>
      </c>
    </row>
    <row r="1012" spans="1:8" x14ac:dyDescent="0.25">
      <c r="A1012" t="str">
        <f t="shared" si="26"/>
        <v>1999MnonMaori</v>
      </c>
      <c r="B1012" s="5">
        <v>1999</v>
      </c>
      <c r="C1012" s="5"/>
      <c r="D1012" s="5" t="s">
        <v>75</v>
      </c>
      <c r="E1012" s="5" t="s">
        <v>74</v>
      </c>
      <c r="F1012">
        <v>5.743118381526644</v>
      </c>
      <c r="G1012">
        <v>7.3015323603032831</v>
      </c>
      <c r="H1012">
        <v>9.1525340399290833</v>
      </c>
    </row>
    <row r="1013" spans="1:8" x14ac:dyDescent="0.25">
      <c r="A1013" t="str">
        <f t="shared" si="26"/>
        <v>2000MnonMaori</v>
      </c>
      <c r="B1013" s="5">
        <v>2000</v>
      </c>
      <c r="C1013" s="5"/>
      <c r="D1013" s="5" t="s">
        <v>75</v>
      </c>
      <c r="E1013" s="5" t="s">
        <v>74</v>
      </c>
      <c r="F1013">
        <v>8.2988677473704744</v>
      </c>
      <c r="G1013">
        <v>10.167285241756794</v>
      </c>
      <c r="H1013">
        <v>12.33079030295545</v>
      </c>
    </row>
    <row r="1014" spans="1:8" x14ac:dyDescent="0.25">
      <c r="A1014" t="str">
        <f t="shared" si="26"/>
        <v>2001MnonMaori</v>
      </c>
      <c r="B1014" s="5">
        <v>2001</v>
      </c>
      <c r="C1014" s="5"/>
      <c r="D1014" s="5" t="s">
        <v>75</v>
      </c>
      <c r="E1014" s="5" t="s">
        <v>74</v>
      </c>
      <c r="F1014">
        <v>9.7872801382995913</v>
      </c>
      <c r="G1014">
        <v>11.804712887070226</v>
      </c>
      <c r="H1014">
        <v>14.11554301902369</v>
      </c>
    </row>
    <row r="1015" spans="1:8" x14ac:dyDescent="0.25">
      <c r="A1015" t="str">
        <f t="shared" si="26"/>
        <v>2002MnonMaori</v>
      </c>
      <c r="B1015" s="5">
        <v>2002</v>
      </c>
      <c r="C1015" s="5"/>
      <c r="D1015" s="5" t="s">
        <v>75</v>
      </c>
      <c r="E1015" s="5" t="s">
        <v>74</v>
      </c>
      <c r="F1015">
        <v>10.772790298860127</v>
      </c>
      <c r="G1015">
        <v>12.89386493159931</v>
      </c>
      <c r="H1015">
        <v>15.310417573488852</v>
      </c>
    </row>
    <row r="1016" spans="1:8" x14ac:dyDescent="0.25">
      <c r="A1016" t="str">
        <f t="shared" si="26"/>
        <v>2003MnonMaori</v>
      </c>
      <c r="B1016" s="5">
        <v>2003</v>
      </c>
      <c r="C1016" s="5"/>
      <c r="D1016" s="5" t="s">
        <v>75</v>
      </c>
      <c r="E1016" s="5" t="s">
        <v>74</v>
      </c>
      <c r="F1016">
        <v>11.053152991354183</v>
      </c>
      <c r="G1016">
        <v>13.192122454048819</v>
      </c>
      <c r="H1016">
        <v>15.624256870670184</v>
      </c>
    </row>
    <row r="1017" spans="1:8" x14ac:dyDescent="0.25">
      <c r="A1017" t="str">
        <f t="shared" si="26"/>
        <v>2004MnonMaori</v>
      </c>
      <c r="B1017" s="5">
        <v>2004</v>
      </c>
      <c r="C1017" s="5"/>
      <c r="D1017" s="5" t="s">
        <v>75</v>
      </c>
      <c r="E1017" s="5" t="s">
        <v>74</v>
      </c>
      <c r="F1017">
        <v>11.226308677654499</v>
      </c>
      <c r="G1017">
        <v>13.38052812412557</v>
      </c>
      <c r="H1017">
        <v>15.827666809967143</v>
      </c>
    </row>
    <row r="1018" spans="1:8" x14ac:dyDescent="0.25">
      <c r="A1018" t="str">
        <f t="shared" si="26"/>
        <v>2005MnonMaori</v>
      </c>
      <c r="B1018" s="5">
        <v>2005</v>
      </c>
      <c r="C1018" s="5"/>
      <c r="D1018" s="5" t="s">
        <v>75</v>
      </c>
      <c r="E1018" s="5" t="s">
        <v>74</v>
      </c>
      <c r="F1018">
        <v>10.514911815079428</v>
      </c>
      <c r="G1018">
        <v>12.59436570956356</v>
      </c>
      <c r="H1018">
        <v>14.964703109399796</v>
      </c>
    </row>
    <row r="1019" spans="1:8" x14ac:dyDescent="0.25">
      <c r="A1019" t="str">
        <f t="shared" si="26"/>
        <v>2006MnonMaori</v>
      </c>
      <c r="B1019" s="5">
        <v>2006</v>
      </c>
      <c r="C1019" s="5"/>
      <c r="D1019" s="5" t="s">
        <v>75</v>
      </c>
      <c r="E1019" s="5" t="s">
        <v>74</v>
      </c>
      <c r="F1019">
        <v>9.6523019451245862</v>
      </c>
      <c r="G1019">
        <v>11.641911905190568</v>
      </c>
      <c r="H1019">
        <v>13.920872950785215</v>
      </c>
    </row>
    <row r="1020" spans="1:8" x14ac:dyDescent="0.25">
      <c r="A1020" t="str">
        <f t="shared" si="26"/>
        <v>2007MnonMaori</v>
      </c>
      <c r="B1020" s="5">
        <v>2007</v>
      </c>
      <c r="C1020" s="5"/>
      <c r="D1020" s="5" t="s">
        <v>75</v>
      </c>
      <c r="E1020" s="5" t="s">
        <v>74</v>
      </c>
      <c r="F1020">
        <v>9.5158772708624397</v>
      </c>
      <c r="G1020">
        <v>11.486819184632447</v>
      </c>
      <c r="H1020">
        <v>13.745691739747514</v>
      </c>
    </row>
    <row r="1021" spans="1:8" x14ac:dyDescent="0.25">
      <c r="A1021" t="str">
        <f t="shared" si="26"/>
        <v>2008MnonMaori</v>
      </c>
      <c r="B1021" s="5">
        <v>2008</v>
      </c>
      <c r="C1021" s="5"/>
      <c r="D1021" s="5" t="s">
        <v>75</v>
      </c>
      <c r="E1021" s="5" t="s">
        <v>74</v>
      </c>
      <c r="F1021">
        <v>8.2702582041372636</v>
      </c>
      <c r="G1021">
        <v>10.101472740650241</v>
      </c>
      <c r="H1021">
        <v>12.217440293356985</v>
      </c>
    </row>
    <row r="1022" spans="1:8" x14ac:dyDescent="0.25">
      <c r="A1022" t="str">
        <f t="shared" si="26"/>
        <v>2009MnonMaori</v>
      </c>
      <c r="B1022" s="5">
        <v>2009</v>
      </c>
      <c r="C1022" s="5"/>
      <c r="D1022" s="5" t="s">
        <v>75</v>
      </c>
      <c r="E1022" s="5" t="s">
        <v>74</v>
      </c>
      <c r="F1022">
        <v>9.5383808744938019</v>
      </c>
      <c r="G1022">
        <v>11.49516230457585</v>
      </c>
      <c r="H1022">
        <v>13.735252119143588</v>
      </c>
    </row>
    <row r="1023" spans="1:8" x14ac:dyDescent="0.25">
      <c r="A1023" t="str">
        <f t="shared" si="26"/>
        <v>2010MnonMaori</v>
      </c>
      <c r="B1023" s="5">
        <v>2010</v>
      </c>
      <c r="C1023" s="5"/>
      <c r="D1023" s="5" t="s">
        <v>75</v>
      </c>
      <c r="E1023" s="5" t="s">
        <v>74</v>
      </c>
      <c r="F1023">
        <v>9.3820079126849283</v>
      </c>
      <c r="G1023">
        <v>11.325222616289095</v>
      </c>
      <c r="H1023">
        <v>13.552317353074793</v>
      </c>
    </row>
    <row r="1024" spans="1:8" x14ac:dyDescent="0.25">
      <c r="A1024" t="str">
        <f t="shared" si="26"/>
        <v>2011MnonMaori</v>
      </c>
      <c r="B1024" s="5">
        <v>2011</v>
      </c>
      <c r="C1024" s="5"/>
      <c r="D1024" s="5" t="s">
        <v>75</v>
      </c>
      <c r="E1024" s="5" t="s">
        <v>74</v>
      </c>
      <c r="F1024">
        <v>10.145454060400658</v>
      </c>
      <c r="G1024">
        <v>12.169848133178544</v>
      </c>
      <c r="H1024">
        <v>14.479810366129303</v>
      </c>
    </row>
    <row r="1025" spans="1:11" x14ac:dyDescent="0.25">
      <c r="A1025" t="str">
        <f t="shared" si="26"/>
        <v>2012MnonMaori</v>
      </c>
      <c r="B1025" s="5">
        <v>2012</v>
      </c>
      <c r="C1025" s="5"/>
      <c r="D1025" s="5" t="s">
        <v>75</v>
      </c>
      <c r="E1025" s="5" t="s">
        <v>74</v>
      </c>
      <c r="F1025">
        <v>11.227409087761743</v>
      </c>
      <c r="G1025">
        <v>13.355257981382422</v>
      </c>
      <c r="H1025">
        <v>15.769077634057856</v>
      </c>
    </row>
    <row r="1026" spans="1:11" x14ac:dyDescent="0.25">
      <c r="A1026" t="str">
        <f t="shared" si="26"/>
        <v>2013MnonMaori</v>
      </c>
      <c r="B1026" s="5">
        <v>2013</v>
      </c>
      <c r="C1026" s="5"/>
      <c r="D1026" s="5" t="s">
        <v>75</v>
      </c>
      <c r="E1026" s="5" t="s">
        <v>74</v>
      </c>
      <c r="F1026">
        <v>14.330704792352002</v>
      </c>
      <c r="G1026">
        <v>16.723279216157188</v>
      </c>
      <c r="H1026">
        <v>19.401086153448414</v>
      </c>
    </row>
    <row r="1027" spans="1:11" x14ac:dyDescent="0.25">
      <c r="A1027" t="str">
        <f t="shared" si="26"/>
        <v>2014MnonMaori</v>
      </c>
      <c r="B1027" s="5">
        <v>2014</v>
      </c>
      <c r="C1027" s="5"/>
      <c r="D1027" s="5" t="s">
        <v>75</v>
      </c>
      <c r="E1027" s="5" t="s">
        <v>74</v>
      </c>
      <c r="F1027">
        <v>16.303494503154333</v>
      </c>
      <c r="G1027">
        <v>18.850240971135921</v>
      </c>
      <c r="H1027">
        <v>21.682006185395878</v>
      </c>
    </row>
    <row r="1028" spans="1:11" x14ac:dyDescent="0.25">
      <c r="A1028" t="str">
        <f t="shared" si="26"/>
        <v>1996TMaori</v>
      </c>
      <c r="B1028" s="5">
        <v>1996</v>
      </c>
      <c r="C1028" s="5"/>
      <c r="D1028" s="5" t="s">
        <v>76</v>
      </c>
      <c r="E1028" s="5" t="s">
        <v>9</v>
      </c>
      <c r="F1028">
        <v>4.8502854405202083</v>
      </c>
      <c r="G1028">
        <v>7.5700680526306217</v>
      </c>
      <c r="H1028">
        <v>11.263661206283031</v>
      </c>
      <c r="I1028">
        <v>1.0270314843907136</v>
      </c>
      <c r="J1028">
        <v>1.6480971890131619</v>
      </c>
      <c r="K1028">
        <v>2.6447332781083008</v>
      </c>
    </row>
    <row r="1029" spans="1:11" x14ac:dyDescent="0.25">
      <c r="A1029" t="str">
        <f t="shared" si="26"/>
        <v>1997TMaori</v>
      </c>
      <c r="B1029" s="5">
        <v>1997</v>
      </c>
      <c r="C1029" s="5"/>
      <c r="D1029" s="5" t="s">
        <v>76</v>
      </c>
      <c r="E1029" s="5" t="s">
        <v>9</v>
      </c>
      <c r="F1029">
        <v>2.442824968204905</v>
      </c>
      <c r="G1029">
        <v>4.4682337466233708</v>
      </c>
      <c r="H1029">
        <v>7.496936985141633</v>
      </c>
      <c r="I1029">
        <v>0.53731887211281426</v>
      </c>
      <c r="J1029">
        <v>0.96094031475915698</v>
      </c>
      <c r="K1029">
        <v>1.7185443066580981</v>
      </c>
    </row>
    <row r="1030" spans="1:11" x14ac:dyDescent="0.25">
      <c r="A1030" t="str">
        <f t="shared" si="26"/>
        <v>1998TMaori</v>
      </c>
      <c r="B1030" s="5">
        <v>1998</v>
      </c>
      <c r="C1030" s="5"/>
      <c r="D1030" s="5" t="s">
        <v>76</v>
      </c>
      <c r="E1030" s="5" t="s">
        <v>9</v>
      </c>
      <c r="F1030">
        <v>3.1815688653058256</v>
      </c>
      <c r="G1030">
        <v>5.4615752788971337</v>
      </c>
      <c r="H1030">
        <v>8.7445110926345713</v>
      </c>
      <c r="I1030">
        <v>0.59960688812558005</v>
      </c>
      <c r="J1030">
        <v>1.0189612793338099</v>
      </c>
      <c r="K1030">
        <v>1.7316046718998654</v>
      </c>
    </row>
    <row r="1031" spans="1:11" x14ac:dyDescent="0.25">
      <c r="A1031" t="str">
        <f t="shared" si="26"/>
        <v>1999TMaori</v>
      </c>
      <c r="B1031" s="5">
        <v>1999</v>
      </c>
      <c r="C1031" s="5"/>
      <c r="D1031" s="5" t="s">
        <v>76</v>
      </c>
      <c r="E1031" s="5" t="s">
        <v>9</v>
      </c>
      <c r="F1031">
        <v>7.6332842115747956</v>
      </c>
      <c r="G1031">
        <v>11.022330384040814</v>
      </c>
      <c r="H1031">
        <v>15.402601916032678</v>
      </c>
      <c r="I1031">
        <v>1.5212155539443284</v>
      </c>
      <c r="J1031">
        <v>2.314602109983797</v>
      </c>
      <c r="K1031">
        <v>3.5217776426558336</v>
      </c>
    </row>
    <row r="1032" spans="1:11" x14ac:dyDescent="0.25">
      <c r="A1032" t="str">
        <f t="shared" si="26"/>
        <v>2000TMaori</v>
      </c>
      <c r="B1032" s="5">
        <v>2000</v>
      </c>
      <c r="C1032" s="5"/>
      <c r="D1032" s="5" t="s">
        <v>76</v>
      </c>
      <c r="E1032" s="5" t="s">
        <v>9</v>
      </c>
      <c r="F1032">
        <v>11.096643942702364</v>
      </c>
      <c r="G1032">
        <v>15.102357096771785</v>
      </c>
      <c r="H1032">
        <v>20.082933348460923</v>
      </c>
      <c r="I1032">
        <v>2.5730500857136982</v>
      </c>
      <c r="J1032">
        <v>3.825280267627988</v>
      </c>
      <c r="K1032">
        <v>5.6869352085873963</v>
      </c>
    </row>
    <row r="1033" spans="1:11" x14ac:dyDescent="0.25">
      <c r="A1033" t="str">
        <f t="shared" si="26"/>
        <v>2001TMaori</v>
      </c>
      <c r="B1033" s="5">
        <v>2001</v>
      </c>
      <c r="C1033" s="5"/>
      <c r="D1033" s="5" t="s">
        <v>76</v>
      </c>
      <c r="E1033" s="5" t="s">
        <v>9</v>
      </c>
      <c r="F1033">
        <v>13.811929724928028</v>
      </c>
      <c r="G1033">
        <v>18.18934166639281</v>
      </c>
      <c r="H1033">
        <v>23.51394206935711</v>
      </c>
      <c r="I1033">
        <v>3.5645122477654092</v>
      </c>
      <c r="J1033">
        <v>5.2630798439166337</v>
      </c>
      <c r="K1033">
        <v>7.7710518348777331</v>
      </c>
    </row>
    <row r="1034" spans="1:11" x14ac:dyDescent="0.25">
      <c r="A1034" t="str">
        <f t="shared" si="26"/>
        <v>2002TMaori</v>
      </c>
      <c r="B1034" s="5">
        <v>2002</v>
      </c>
      <c r="C1034" s="5"/>
      <c r="D1034" s="5" t="s">
        <v>76</v>
      </c>
      <c r="E1034" s="5" t="s">
        <v>9</v>
      </c>
      <c r="F1034">
        <v>13.777022936143664</v>
      </c>
      <c r="G1034">
        <v>18.053893805339445</v>
      </c>
      <c r="H1034">
        <v>23.238940032480571</v>
      </c>
      <c r="I1034">
        <v>3.5395756386339721</v>
      </c>
      <c r="J1034">
        <v>5.1884390495675827</v>
      </c>
      <c r="K1034">
        <v>7.6054031667668953</v>
      </c>
    </row>
    <row r="1035" spans="1:11" x14ac:dyDescent="0.25">
      <c r="A1035" t="str">
        <f t="shared" si="26"/>
        <v>2003TMaori</v>
      </c>
      <c r="B1035" s="5">
        <v>2003</v>
      </c>
      <c r="C1035" s="5"/>
      <c r="D1035" s="5" t="s">
        <v>76</v>
      </c>
      <c r="E1035" s="5" t="s">
        <v>9</v>
      </c>
      <c r="F1035">
        <v>11.561736612677009</v>
      </c>
      <c r="G1035">
        <v>15.39039262302701</v>
      </c>
      <c r="H1035">
        <v>20.081123910090543</v>
      </c>
      <c r="I1035">
        <v>2.7279839556843393</v>
      </c>
      <c r="J1035">
        <v>3.9869238525266586</v>
      </c>
      <c r="K1035">
        <v>5.8268531135325059</v>
      </c>
    </row>
    <row r="1036" spans="1:11" x14ac:dyDescent="0.25">
      <c r="A1036" t="str">
        <f t="shared" si="26"/>
        <v>2004TMaori</v>
      </c>
      <c r="B1036" s="5">
        <v>2004</v>
      </c>
      <c r="C1036" s="5"/>
      <c r="D1036" s="5" t="s">
        <v>76</v>
      </c>
      <c r="E1036" s="5" t="s">
        <v>9</v>
      </c>
      <c r="F1036">
        <v>11.49696885874719</v>
      </c>
      <c r="G1036">
        <v>15.261391762931114</v>
      </c>
      <c r="H1036">
        <v>19.864799120451831</v>
      </c>
      <c r="I1036">
        <v>2.7856992142384942</v>
      </c>
      <c r="J1036">
        <v>4.0712282616063042</v>
      </c>
      <c r="K1036">
        <v>5.9499961350395987</v>
      </c>
    </row>
    <row r="1037" spans="1:11" x14ac:dyDescent="0.25">
      <c r="A1037" t="str">
        <f t="shared" si="26"/>
        <v>2005TMaori</v>
      </c>
      <c r="B1037" s="5">
        <v>2005</v>
      </c>
      <c r="C1037" s="5"/>
      <c r="D1037" s="5" t="s">
        <v>76</v>
      </c>
      <c r="E1037" s="5" t="s">
        <v>9</v>
      </c>
      <c r="F1037">
        <v>13.011744832458204</v>
      </c>
      <c r="G1037">
        <v>17.010578685839075</v>
      </c>
      <c r="H1037">
        <v>21.850799953896662</v>
      </c>
      <c r="I1037">
        <v>2.8178112489833591</v>
      </c>
      <c r="J1037">
        <v>4.0319153761359372</v>
      </c>
      <c r="K1037">
        <v>5.7691378747197986</v>
      </c>
    </row>
    <row r="1038" spans="1:11" x14ac:dyDescent="0.25">
      <c r="A1038" t="str">
        <f t="shared" si="26"/>
        <v>2006TMaori</v>
      </c>
      <c r="B1038" s="5">
        <v>2006</v>
      </c>
      <c r="C1038" s="5"/>
      <c r="D1038" s="5" t="s">
        <v>76</v>
      </c>
      <c r="E1038" s="5" t="s">
        <v>9</v>
      </c>
      <c r="F1038">
        <v>14.902228764182329</v>
      </c>
      <c r="G1038">
        <v>19.153066237035326</v>
      </c>
      <c r="H1038">
        <v>24.239431145590107</v>
      </c>
      <c r="I1038">
        <v>2.9995091560385556</v>
      </c>
      <c r="J1038">
        <v>4.2161259954477783</v>
      </c>
      <c r="K1038">
        <v>5.9262090844779634</v>
      </c>
    </row>
    <row r="1039" spans="1:11" x14ac:dyDescent="0.25">
      <c r="A1039" t="str">
        <f t="shared" si="26"/>
        <v>2007TMaori</v>
      </c>
      <c r="B1039" s="5">
        <v>2007</v>
      </c>
      <c r="C1039" s="5"/>
      <c r="D1039" s="5" t="s">
        <v>76</v>
      </c>
      <c r="E1039" s="5" t="s">
        <v>9</v>
      </c>
      <c r="F1039">
        <v>18.09868534496972</v>
      </c>
      <c r="G1039">
        <v>22.756205233068329</v>
      </c>
      <c r="H1039">
        <v>28.246450877283397</v>
      </c>
      <c r="I1039">
        <v>3.1801505874670335</v>
      </c>
      <c r="J1039">
        <v>4.3555688539542539</v>
      </c>
      <c r="K1039">
        <v>5.9654345037310375</v>
      </c>
    </row>
    <row r="1040" spans="1:11" x14ac:dyDescent="0.25">
      <c r="A1040" t="str">
        <f t="shared" si="26"/>
        <v>2008TMaori</v>
      </c>
      <c r="B1040" s="5">
        <v>2008</v>
      </c>
      <c r="C1040" s="5"/>
      <c r="D1040" s="5" t="s">
        <v>76</v>
      </c>
      <c r="E1040" s="5" t="s">
        <v>9</v>
      </c>
      <c r="F1040">
        <v>16.171988076358293</v>
      </c>
      <c r="G1040">
        <v>20.560309996357873</v>
      </c>
      <c r="H1040">
        <v>25.772526618692307</v>
      </c>
      <c r="I1040">
        <v>2.9642055817103508</v>
      </c>
      <c r="J1040">
        <v>4.1014963277148428</v>
      </c>
      <c r="K1040">
        <v>5.6751367820284129</v>
      </c>
    </row>
    <row r="1041" spans="1:11" x14ac:dyDescent="0.25">
      <c r="A1041" t="str">
        <f t="shared" si="26"/>
        <v>2009TMaori</v>
      </c>
      <c r="B1041" s="5">
        <v>2009</v>
      </c>
      <c r="C1041" s="5"/>
      <c r="D1041" s="5" t="s">
        <v>76</v>
      </c>
      <c r="E1041" s="5" t="s">
        <v>9</v>
      </c>
      <c r="F1041">
        <v>17.22056545700325</v>
      </c>
      <c r="G1041">
        <v>21.717422598050454</v>
      </c>
      <c r="H1041">
        <v>27.029212328828024</v>
      </c>
      <c r="I1041">
        <v>2.8761030883692689</v>
      </c>
      <c r="J1041">
        <v>3.9258036881629561</v>
      </c>
      <c r="K1041">
        <v>5.3586168939209804</v>
      </c>
    </row>
    <row r="1042" spans="1:11" x14ac:dyDescent="0.25">
      <c r="A1042" t="str">
        <f t="shared" si="26"/>
        <v>2010TMaori</v>
      </c>
      <c r="B1042" s="5">
        <v>2010</v>
      </c>
      <c r="C1042" s="5"/>
      <c r="D1042" s="5" t="s">
        <v>76</v>
      </c>
      <c r="E1042" s="5" t="s">
        <v>9</v>
      </c>
      <c r="F1042">
        <v>13.429142036948893</v>
      </c>
      <c r="G1042">
        <v>17.40024538540748</v>
      </c>
      <c r="H1042">
        <v>22.178041120709473</v>
      </c>
      <c r="I1042">
        <v>2.6384342636182505</v>
      </c>
      <c r="J1042">
        <v>3.7128645581516273</v>
      </c>
      <c r="K1042">
        <v>5.2248272459415919</v>
      </c>
    </row>
    <row r="1043" spans="1:11" x14ac:dyDescent="0.25">
      <c r="A1043" t="str">
        <f t="shared" si="26"/>
        <v>2011TMaori</v>
      </c>
      <c r="B1043" s="5">
        <v>2011</v>
      </c>
      <c r="C1043" s="5"/>
      <c r="D1043" s="5" t="s">
        <v>76</v>
      </c>
      <c r="E1043" s="5" t="s">
        <v>9</v>
      </c>
      <c r="F1043">
        <v>16.051938982987533</v>
      </c>
      <c r="G1043">
        <v>20.339910116151888</v>
      </c>
      <c r="H1043">
        <v>25.421397765709333</v>
      </c>
      <c r="I1043">
        <v>3.0172593113937549</v>
      </c>
      <c r="J1043">
        <v>4.1682356630668762</v>
      </c>
      <c r="K1043">
        <v>5.758268265924066</v>
      </c>
    </row>
    <row r="1044" spans="1:11" x14ac:dyDescent="0.25">
      <c r="A1044" t="str">
        <f t="shared" si="26"/>
        <v>2012TMaori</v>
      </c>
      <c r="B1044" s="5">
        <v>2012</v>
      </c>
      <c r="C1044" s="5"/>
      <c r="D1044" s="5" t="s">
        <v>76</v>
      </c>
      <c r="E1044" s="5" t="s">
        <v>9</v>
      </c>
      <c r="F1044">
        <v>14.694110702616957</v>
      </c>
      <c r="G1044">
        <v>18.779894328329835</v>
      </c>
      <c r="H1044">
        <v>23.650168845668304</v>
      </c>
      <c r="I1044">
        <v>3.0526979045149267</v>
      </c>
      <c r="J1044">
        <v>4.2786208356131281</v>
      </c>
      <c r="K1044">
        <v>5.9968581325611714</v>
      </c>
    </row>
    <row r="1045" spans="1:11" x14ac:dyDescent="0.25">
      <c r="A1045" t="str">
        <f t="shared" si="26"/>
        <v>2013TMaori</v>
      </c>
      <c r="B1045" s="5">
        <v>2013</v>
      </c>
      <c r="C1045" s="5"/>
      <c r="D1045" s="5" t="s">
        <v>76</v>
      </c>
      <c r="E1045" s="5" t="s">
        <v>9</v>
      </c>
      <c r="F1045">
        <v>17.002665836399586</v>
      </c>
      <c r="G1045">
        <v>21.346873815029628</v>
      </c>
      <c r="H1045">
        <v>26.46266184592761</v>
      </c>
      <c r="I1045">
        <v>3.8117428126412713</v>
      </c>
      <c r="J1045">
        <v>5.3285898626420858</v>
      </c>
      <c r="K1045">
        <v>7.4490518694195504</v>
      </c>
    </row>
    <row r="1046" spans="1:11" x14ac:dyDescent="0.25">
      <c r="A1046" t="str">
        <f t="shared" si="26"/>
        <v>2014TMaori</v>
      </c>
      <c r="B1046" s="5">
        <v>2014</v>
      </c>
      <c r="C1046" s="5"/>
      <c r="D1046" s="5" t="s">
        <v>76</v>
      </c>
      <c r="E1046" s="5" t="s">
        <v>9</v>
      </c>
      <c r="F1046">
        <v>16.321429657242014</v>
      </c>
      <c r="G1046">
        <v>20.552220446488612</v>
      </c>
      <c r="H1046">
        <v>25.544533465351144</v>
      </c>
      <c r="I1046">
        <v>3.466786880463085</v>
      </c>
      <c r="J1046">
        <v>4.8252131798710538</v>
      </c>
      <c r="K1046">
        <v>6.7159254473962031</v>
      </c>
    </row>
    <row r="1047" spans="1:11" x14ac:dyDescent="0.25">
      <c r="A1047" t="str">
        <f t="shared" si="26"/>
        <v>1996TnonMaori</v>
      </c>
      <c r="B1047" s="5">
        <v>1996</v>
      </c>
      <c r="C1047" s="5"/>
      <c r="D1047" s="5" t="s">
        <v>76</v>
      </c>
      <c r="E1047" s="5" t="s">
        <v>74</v>
      </c>
      <c r="F1047">
        <v>3.5134470658729566</v>
      </c>
      <c r="G1047">
        <v>4.593217016020386</v>
      </c>
      <c r="H1047">
        <v>5.9001794127937348</v>
      </c>
    </row>
    <row r="1048" spans="1:11" x14ac:dyDescent="0.25">
      <c r="A1048" t="str">
        <f t="shared" si="26"/>
        <v>1997TnonMaori</v>
      </c>
      <c r="B1048" s="5">
        <v>1997</v>
      </c>
      <c r="C1048" s="5"/>
      <c r="D1048" s="5" t="s">
        <v>76</v>
      </c>
      <c r="E1048" s="5" t="s">
        <v>74</v>
      </c>
      <c r="F1048">
        <v>3.5567711288118202</v>
      </c>
      <c r="G1048">
        <v>4.6498556445134218</v>
      </c>
      <c r="H1048">
        <v>5.972934100551341</v>
      </c>
    </row>
    <row r="1049" spans="1:11" x14ac:dyDescent="0.25">
      <c r="A1049" t="str">
        <f t="shared" si="26"/>
        <v>1998TnonMaori</v>
      </c>
      <c r="B1049" s="5">
        <v>1998</v>
      </c>
      <c r="C1049" s="5"/>
      <c r="D1049" s="5" t="s">
        <v>76</v>
      </c>
      <c r="E1049" s="5" t="s">
        <v>74</v>
      </c>
      <c r="F1049">
        <v>4.1783392106761355</v>
      </c>
      <c r="G1049">
        <v>5.3599438856674473</v>
      </c>
      <c r="H1049">
        <v>6.771966647769899</v>
      </c>
    </row>
    <row r="1050" spans="1:11" x14ac:dyDescent="0.25">
      <c r="A1050" t="str">
        <f t="shared" si="26"/>
        <v>1999TnonMaori</v>
      </c>
      <c r="B1050" s="5">
        <v>1999</v>
      </c>
      <c r="C1050" s="5"/>
      <c r="D1050" s="5" t="s">
        <v>76</v>
      </c>
      <c r="E1050" s="5" t="s">
        <v>74</v>
      </c>
      <c r="F1050">
        <v>3.6426171626996999</v>
      </c>
      <c r="G1050">
        <v>4.7620843066275329</v>
      </c>
      <c r="H1050">
        <v>6.1170965120858973</v>
      </c>
    </row>
    <row r="1051" spans="1:11" x14ac:dyDescent="0.25">
      <c r="A1051" t="str">
        <f t="shared" si="26"/>
        <v>2000TnonMaori</v>
      </c>
      <c r="B1051" s="5">
        <v>2000</v>
      </c>
      <c r="C1051" s="5"/>
      <c r="D1051" s="5" t="s">
        <v>76</v>
      </c>
      <c r="E1051" s="5" t="s">
        <v>74</v>
      </c>
      <c r="F1051">
        <v>2.9395746302289139</v>
      </c>
      <c r="G1051">
        <v>3.9480393697104397</v>
      </c>
      <c r="H1051">
        <v>5.1909426516402712</v>
      </c>
    </row>
    <row r="1052" spans="1:11" x14ac:dyDescent="0.25">
      <c r="A1052" t="str">
        <f t="shared" si="26"/>
        <v>2001TnonMaori</v>
      </c>
      <c r="B1052" s="5">
        <v>2001</v>
      </c>
      <c r="C1052" s="5"/>
      <c r="D1052" s="5" t="s">
        <v>76</v>
      </c>
      <c r="E1052" s="5" t="s">
        <v>74</v>
      </c>
      <c r="F1052">
        <v>2.5208492022690936</v>
      </c>
      <c r="G1052">
        <v>3.4560261682932825</v>
      </c>
      <c r="H1052">
        <v>4.6244349254017081</v>
      </c>
    </row>
    <row r="1053" spans="1:11" x14ac:dyDescent="0.25">
      <c r="A1053" t="str">
        <f t="shared" si="26"/>
        <v>2002TnonMaori</v>
      </c>
      <c r="B1053" s="5">
        <v>2002</v>
      </c>
      <c r="C1053" s="5"/>
      <c r="D1053" s="5" t="s">
        <v>76</v>
      </c>
      <c r="E1053" s="5" t="s">
        <v>74</v>
      </c>
      <c r="F1053">
        <v>2.5567077057088654</v>
      </c>
      <c r="G1053">
        <v>3.4796387955726495</v>
      </c>
      <c r="H1053">
        <v>4.6271819399067118</v>
      </c>
    </row>
    <row r="1054" spans="1:11" x14ac:dyDescent="0.25">
      <c r="A1054" t="str">
        <f t="shared" si="26"/>
        <v>2003TnonMaori</v>
      </c>
      <c r="B1054" s="5">
        <v>2003</v>
      </c>
      <c r="C1054" s="5"/>
      <c r="D1054" s="5" t="s">
        <v>76</v>
      </c>
      <c r="E1054" s="5" t="s">
        <v>74</v>
      </c>
      <c r="F1054">
        <v>2.8915676874777838</v>
      </c>
      <c r="G1054">
        <v>3.8602173485890781</v>
      </c>
      <c r="H1054">
        <v>5.0492593355460773</v>
      </c>
    </row>
    <row r="1055" spans="1:11" x14ac:dyDescent="0.25">
      <c r="A1055" t="str">
        <f t="shared" si="26"/>
        <v>2004TnonMaori</v>
      </c>
      <c r="B1055" s="5">
        <v>2004</v>
      </c>
      <c r="C1055" s="5"/>
      <c r="D1055" s="5" t="s">
        <v>76</v>
      </c>
      <c r="E1055" s="5" t="s">
        <v>74</v>
      </c>
      <c r="F1055">
        <v>2.7996311187677834</v>
      </c>
      <c r="G1055">
        <v>3.7485964387832502</v>
      </c>
      <c r="H1055">
        <v>4.9157855032810316</v>
      </c>
    </row>
    <row r="1056" spans="1:11" x14ac:dyDescent="0.25">
      <c r="A1056" t="str">
        <f t="shared" si="26"/>
        <v>2005TnonMaori</v>
      </c>
      <c r="B1056" s="5">
        <v>2005</v>
      </c>
      <c r="C1056" s="5"/>
      <c r="D1056" s="5" t="s">
        <v>76</v>
      </c>
      <c r="E1056" s="5" t="s">
        <v>74</v>
      </c>
      <c r="F1056">
        <v>3.2116846296350237</v>
      </c>
      <c r="G1056">
        <v>4.2189820715288633</v>
      </c>
      <c r="H1056">
        <v>5.442179484573507</v>
      </c>
    </row>
    <row r="1057" spans="1:11" x14ac:dyDescent="0.25">
      <c r="A1057" t="str">
        <f t="shared" si="26"/>
        <v>2006TnonMaori</v>
      </c>
      <c r="B1057" s="5">
        <v>2006</v>
      </c>
      <c r="C1057" s="5"/>
      <c r="D1057" s="5" t="s">
        <v>76</v>
      </c>
      <c r="E1057" s="5" t="s">
        <v>74</v>
      </c>
      <c r="F1057">
        <v>3.4985185128071623</v>
      </c>
      <c r="G1057">
        <v>4.5428116374404395</v>
      </c>
      <c r="H1057">
        <v>5.8010690433723058</v>
      </c>
    </row>
    <row r="1058" spans="1:11" x14ac:dyDescent="0.25">
      <c r="A1058" t="str">
        <f t="shared" si="26"/>
        <v>2007TnonMaori</v>
      </c>
      <c r="B1058" s="5">
        <v>2007</v>
      </c>
      <c r="C1058" s="5"/>
      <c r="D1058" s="5" t="s">
        <v>76</v>
      </c>
      <c r="E1058" s="5" t="s">
        <v>74</v>
      </c>
      <c r="F1058">
        <v>4.1024527934601807</v>
      </c>
      <c r="G1058">
        <v>5.2246230047330879</v>
      </c>
      <c r="H1058">
        <v>6.5590357412547906</v>
      </c>
    </row>
    <row r="1059" spans="1:11" x14ac:dyDescent="0.25">
      <c r="A1059" t="str">
        <f t="shared" si="26"/>
        <v>2008TnonMaori</v>
      </c>
      <c r="B1059" s="5">
        <v>2008</v>
      </c>
      <c r="C1059" s="5"/>
      <c r="D1059" s="5" t="s">
        <v>76</v>
      </c>
      <c r="E1059" s="5" t="s">
        <v>74</v>
      </c>
      <c r="F1059">
        <v>3.9151010761924714</v>
      </c>
      <c r="G1059">
        <v>5.0128802645577624</v>
      </c>
      <c r="H1059">
        <v>6.3230663565656284</v>
      </c>
    </row>
    <row r="1060" spans="1:11" x14ac:dyDescent="0.25">
      <c r="A1060" t="str">
        <f t="shared" si="26"/>
        <v>2009TnonMaori</v>
      </c>
      <c r="B1060" s="5">
        <v>2009</v>
      </c>
      <c r="C1060" s="5"/>
      <c r="D1060" s="5" t="s">
        <v>76</v>
      </c>
      <c r="E1060" s="5" t="s">
        <v>74</v>
      </c>
      <c r="F1060">
        <v>4.3797116091795383</v>
      </c>
      <c r="G1060">
        <v>5.5319685657060766</v>
      </c>
      <c r="H1060">
        <v>6.8944834017563936</v>
      </c>
    </row>
    <row r="1061" spans="1:11" x14ac:dyDescent="0.25">
      <c r="A1061" t="str">
        <f t="shared" si="26"/>
        <v>2010TnonMaori</v>
      </c>
      <c r="B1061" s="5">
        <v>2010</v>
      </c>
      <c r="C1061" s="5"/>
      <c r="D1061" s="5" t="s">
        <v>76</v>
      </c>
      <c r="E1061" s="5" t="s">
        <v>74</v>
      </c>
      <c r="F1061">
        <v>3.6319534317445061</v>
      </c>
      <c r="G1061">
        <v>4.6864745839449178</v>
      </c>
      <c r="H1061">
        <v>5.9516570601751564</v>
      </c>
    </row>
    <row r="1062" spans="1:11" x14ac:dyDescent="0.25">
      <c r="A1062" t="str">
        <f t="shared" si="26"/>
        <v>2011TnonMaori</v>
      </c>
      <c r="B1062" s="5">
        <v>2011</v>
      </c>
      <c r="C1062" s="5"/>
      <c r="D1062" s="5" t="s">
        <v>76</v>
      </c>
      <c r="E1062" s="5" t="s">
        <v>74</v>
      </c>
      <c r="F1062">
        <v>3.8111181410385595</v>
      </c>
      <c r="G1062">
        <v>4.8797409168526533</v>
      </c>
      <c r="H1062">
        <v>6.155129185562096</v>
      </c>
    </row>
    <row r="1063" spans="1:11" x14ac:dyDescent="0.25">
      <c r="A1063" t="str">
        <f t="shared" si="26"/>
        <v>2012TnonMaori</v>
      </c>
      <c r="B1063" s="5">
        <v>2012</v>
      </c>
      <c r="C1063" s="5"/>
      <c r="D1063" s="5" t="s">
        <v>76</v>
      </c>
      <c r="E1063" s="5" t="s">
        <v>74</v>
      </c>
      <c r="F1063">
        <v>3.3802497490470143</v>
      </c>
      <c r="G1063">
        <v>4.3892401429954404</v>
      </c>
      <c r="H1063">
        <v>5.6049616734283347</v>
      </c>
    </row>
    <row r="1064" spans="1:11" x14ac:dyDescent="0.25">
      <c r="A1064" t="str">
        <f t="shared" ref="A1064:A1127" si="27">B1064&amp;C1064&amp;D1064&amp;E1064</f>
        <v>2013TnonMaori</v>
      </c>
      <c r="B1064" s="5">
        <v>2013</v>
      </c>
      <c r="C1064" s="5"/>
      <c r="D1064" s="5" t="s">
        <v>76</v>
      </c>
      <c r="E1064" s="5" t="s">
        <v>74</v>
      </c>
      <c r="F1064">
        <v>3.0496303571812375</v>
      </c>
      <c r="G1064">
        <v>4.0061018703445797</v>
      </c>
      <c r="H1064">
        <v>5.1675795351271319</v>
      </c>
    </row>
    <row r="1065" spans="1:11" x14ac:dyDescent="0.25">
      <c r="A1065" t="str">
        <f t="shared" si="27"/>
        <v>2014TnonMaori</v>
      </c>
      <c r="B1065" s="5">
        <v>2014</v>
      </c>
      <c r="C1065" s="5"/>
      <c r="D1065" s="5" t="s">
        <v>76</v>
      </c>
      <c r="E1065" s="5" t="s">
        <v>74</v>
      </c>
      <c r="F1065">
        <v>3.2729933178381443</v>
      </c>
      <c r="G1065">
        <v>4.259339366025241</v>
      </c>
      <c r="H1065">
        <v>5.4495453120414261</v>
      </c>
    </row>
    <row r="1066" spans="1:11" x14ac:dyDescent="0.25">
      <c r="A1066" t="str">
        <f t="shared" si="27"/>
        <v>1996FMaori</v>
      </c>
      <c r="B1066" s="5">
        <v>1996</v>
      </c>
      <c r="C1066" s="5"/>
      <c r="D1066" s="5" t="s">
        <v>73</v>
      </c>
      <c r="E1066" s="5" t="s">
        <v>9</v>
      </c>
      <c r="F1066">
        <v>4.2404279880984301</v>
      </c>
      <c r="G1066">
        <v>7.9638749206851989</v>
      </c>
      <c r="H1066">
        <v>13.618468656117543</v>
      </c>
      <c r="I1066">
        <v>1.2932733315176632</v>
      </c>
      <c r="J1066">
        <v>2.6041579749638273</v>
      </c>
      <c r="K1066">
        <v>5.2437783980354808</v>
      </c>
    </row>
    <row r="1067" spans="1:11" x14ac:dyDescent="0.25">
      <c r="A1067" t="str">
        <f t="shared" si="27"/>
        <v>1997FMaori</v>
      </c>
      <c r="B1067" s="5">
        <v>1997</v>
      </c>
      <c r="C1067" s="5"/>
      <c r="D1067" s="5" t="s">
        <v>73</v>
      </c>
      <c r="E1067" s="5" t="s">
        <v>9</v>
      </c>
      <c r="F1067">
        <v>1.3620929935294352</v>
      </c>
      <c r="G1067">
        <v>3.7116032925831739</v>
      </c>
      <c r="H1067">
        <v>8.0785977968974638</v>
      </c>
      <c r="I1067">
        <v>0.40051407745430456</v>
      </c>
      <c r="J1067">
        <v>0.98080370371937076</v>
      </c>
      <c r="K1067">
        <v>2.4018529169911362</v>
      </c>
    </row>
    <row r="1068" spans="1:11" x14ac:dyDescent="0.25">
      <c r="A1068" t="str">
        <f t="shared" si="27"/>
        <v>1998FMaori</v>
      </c>
      <c r="B1068" s="5">
        <v>1998</v>
      </c>
      <c r="C1068" s="5"/>
      <c r="D1068" s="5" t="s">
        <v>73</v>
      </c>
      <c r="E1068" s="5" t="s">
        <v>9</v>
      </c>
      <c r="F1068">
        <v>2.1709314582700059</v>
      </c>
      <c r="G1068">
        <v>5.0284584708774336</v>
      </c>
      <c r="H1068">
        <v>9.9080677952906111</v>
      </c>
      <c r="I1068">
        <v>0.55103243014545189</v>
      </c>
      <c r="J1068">
        <v>1.2180690839082569</v>
      </c>
      <c r="K1068">
        <v>2.692568008713137</v>
      </c>
    </row>
    <row r="1069" spans="1:11" x14ac:dyDescent="0.25">
      <c r="A1069" t="str">
        <f t="shared" si="27"/>
        <v>1999FMaori</v>
      </c>
      <c r="B1069" s="5">
        <v>1999</v>
      </c>
      <c r="C1069" s="5"/>
      <c r="D1069" s="5" t="s">
        <v>73</v>
      </c>
      <c r="E1069" s="5" t="s">
        <v>9</v>
      </c>
      <c r="F1069">
        <v>8.455626111414249</v>
      </c>
      <c r="G1069">
        <v>13.659791304430609</v>
      </c>
      <c r="H1069">
        <v>20.880442026621324</v>
      </c>
      <c r="I1069">
        <v>1.8733200636058533</v>
      </c>
      <c r="J1069">
        <v>3.3478804346931681</v>
      </c>
      <c r="K1069">
        <v>5.983122490786255</v>
      </c>
    </row>
    <row r="1070" spans="1:11" x14ac:dyDescent="0.25">
      <c r="A1070" t="str">
        <f t="shared" si="27"/>
        <v>2000FMaori</v>
      </c>
      <c r="B1070" s="5">
        <v>2000</v>
      </c>
      <c r="C1070" s="5"/>
      <c r="D1070" s="5" t="s">
        <v>73</v>
      </c>
      <c r="E1070" s="5" t="s">
        <v>9</v>
      </c>
      <c r="F1070">
        <v>16.638696595474805</v>
      </c>
      <c r="G1070">
        <v>23.631414426527868</v>
      </c>
      <c r="H1070">
        <v>32.572791917782524</v>
      </c>
      <c r="I1070">
        <v>4.0709844334151475</v>
      </c>
      <c r="J1070">
        <v>6.9568073433965418</v>
      </c>
      <c r="K1070">
        <v>11.88832067641577</v>
      </c>
    </row>
    <row r="1071" spans="1:11" x14ac:dyDescent="0.25">
      <c r="A1071" t="str">
        <f t="shared" si="27"/>
        <v>2001FMaori</v>
      </c>
      <c r="B1071" s="5">
        <v>2001</v>
      </c>
      <c r="C1071" s="5"/>
      <c r="D1071" s="5" t="s">
        <v>73</v>
      </c>
      <c r="E1071" s="5" t="s">
        <v>9</v>
      </c>
      <c r="F1071">
        <v>20.88100760838185</v>
      </c>
      <c r="G1071">
        <v>28.521069672650047</v>
      </c>
      <c r="H1071">
        <v>38.043110093978093</v>
      </c>
      <c r="I1071">
        <v>5.2101074576538497</v>
      </c>
      <c r="J1071">
        <v>8.8070324581466188</v>
      </c>
      <c r="K1071">
        <v>14.887182529201738</v>
      </c>
    </row>
    <row r="1072" spans="1:11" x14ac:dyDescent="0.25">
      <c r="A1072" t="str">
        <f t="shared" si="27"/>
        <v>2002FMaori</v>
      </c>
      <c r="B1072" s="5">
        <v>2002</v>
      </c>
      <c r="C1072" s="5"/>
      <c r="D1072" s="5" t="s">
        <v>73</v>
      </c>
      <c r="E1072" s="5" t="s">
        <v>9</v>
      </c>
      <c r="F1072">
        <v>21.156317000469546</v>
      </c>
      <c r="G1072">
        <v>28.693493488785201</v>
      </c>
      <c r="H1072">
        <v>38.043409527321081</v>
      </c>
      <c r="I1072">
        <v>7.5467712972069414</v>
      </c>
      <c r="J1072">
        <v>13.929325301008824</v>
      </c>
      <c r="K1072">
        <v>25.709816251240266</v>
      </c>
    </row>
    <row r="1073" spans="1:11" x14ac:dyDescent="0.25">
      <c r="A1073" t="str">
        <f t="shared" si="27"/>
        <v>2003FMaori</v>
      </c>
      <c r="B1073" s="5">
        <v>2003</v>
      </c>
      <c r="C1073" s="5"/>
      <c r="D1073" s="5" t="s">
        <v>73</v>
      </c>
      <c r="E1073" s="5" t="s">
        <v>9</v>
      </c>
      <c r="F1073">
        <v>14.256978823800241</v>
      </c>
      <c r="G1073">
        <v>20.355838203500038</v>
      </c>
      <c r="H1073">
        <v>28.181060336080495</v>
      </c>
      <c r="I1073">
        <v>4.9327319504539346</v>
      </c>
      <c r="J1073">
        <v>9.0162782443264167</v>
      </c>
      <c r="K1073">
        <v>16.480375215124521</v>
      </c>
    </row>
    <row r="1074" spans="1:11" x14ac:dyDescent="0.25">
      <c r="A1074" t="str">
        <f t="shared" si="27"/>
        <v>2004FMaori</v>
      </c>
      <c r="B1074" s="5">
        <v>2004</v>
      </c>
      <c r="C1074" s="5"/>
      <c r="D1074" s="5" t="s">
        <v>73</v>
      </c>
      <c r="E1074" s="5" t="s">
        <v>9</v>
      </c>
      <c r="F1074">
        <v>12.561785955716553</v>
      </c>
      <c r="G1074">
        <v>18.249020405194475</v>
      </c>
      <c r="H1074">
        <v>25.628409562330198</v>
      </c>
      <c r="I1074">
        <v>3.9417340223940562</v>
      </c>
      <c r="J1074">
        <v>7.006870747966035</v>
      </c>
      <c r="K1074">
        <v>12.45549227821388</v>
      </c>
    </row>
    <row r="1075" spans="1:11" x14ac:dyDescent="0.25">
      <c r="A1075" t="str">
        <f t="shared" si="27"/>
        <v>2005FMaori</v>
      </c>
      <c r="B1075" s="5">
        <v>2005</v>
      </c>
      <c r="C1075" s="5"/>
      <c r="D1075" s="5" t="s">
        <v>73</v>
      </c>
      <c r="E1075" s="5" t="s">
        <v>9</v>
      </c>
      <c r="F1075">
        <v>10.634759441103093</v>
      </c>
      <c r="G1075">
        <v>15.879513545907415</v>
      </c>
      <c r="H1075">
        <v>22.805630285425231</v>
      </c>
      <c r="I1075">
        <v>2.6978011340334915</v>
      </c>
      <c r="J1075">
        <v>4.6366268085944817</v>
      </c>
      <c r="K1075">
        <v>7.9688261269409653</v>
      </c>
    </row>
    <row r="1076" spans="1:11" x14ac:dyDescent="0.25">
      <c r="A1076" t="str">
        <f t="shared" si="27"/>
        <v>2006FMaori</v>
      </c>
      <c r="B1076" s="5">
        <v>2006</v>
      </c>
      <c r="C1076" s="5"/>
      <c r="D1076" s="5" t="s">
        <v>73</v>
      </c>
      <c r="E1076" s="5" t="s">
        <v>9</v>
      </c>
      <c r="F1076">
        <v>11.461520650086207</v>
      </c>
      <c r="G1076">
        <v>16.868784502666408</v>
      </c>
      <c r="H1076">
        <v>23.943893093391466</v>
      </c>
      <c r="I1076">
        <v>1.9757818754669727</v>
      </c>
      <c r="J1076">
        <v>3.1853192011006874</v>
      </c>
      <c r="K1076">
        <v>5.1353130317093676</v>
      </c>
    </row>
    <row r="1077" spans="1:11" x14ac:dyDescent="0.25">
      <c r="A1077" t="str">
        <f t="shared" si="27"/>
        <v>2007FMaori</v>
      </c>
      <c r="B1077" s="5">
        <v>2007</v>
      </c>
      <c r="C1077" s="5"/>
      <c r="D1077" s="5" t="s">
        <v>73</v>
      </c>
      <c r="E1077" s="5" t="s">
        <v>9</v>
      </c>
      <c r="F1077">
        <v>12.440686722728138</v>
      </c>
      <c r="G1077">
        <v>18.073094594832035</v>
      </c>
      <c r="H1077">
        <v>25.38134431606251</v>
      </c>
      <c r="I1077">
        <v>1.8698652678138223</v>
      </c>
      <c r="J1077">
        <v>2.9439004360993857</v>
      </c>
      <c r="K1077">
        <v>4.6348525355512731</v>
      </c>
    </row>
    <row r="1078" spans="1:11" x14ac:dyDescent="0.25">
      <c r="A1078" t="str">
        <f t="shared" si="27"/>
        <v>2008FMaori</v>
      </c>
      <c r="B1078" s="5">
        <v>2008</v>
      </c>
      <c r="C1078" s="5"/>
      <c r="D1078" s="5" t="s">
        <v>73</v>
      </c>
      <c r="E1078" s="5" t="s">
        <v>9</v>
      </c>
      <c r="F1078">
        <v>11.86896303846129</v>
      </c>
      <c r="G1078">
        <v>17.352303923819047</v>
      </c>
      <c r="H1078">
        <v>24.496275689815754</v>
      </c>
      <c r="I1078">
        <v>1.5217701194428981</v>
      </c>
      <c r="J1078">
        <v>2.3679315179322664</v>
      </c>
      <c r="K1078">
        <v>3.6845904660486442</v>
      </c>
    </row>
    <row r="1079" spans="1:11" x14ac:dyDescent="0.25">
      <c r="A1079" t="str">
        <f t="shared" si="27"/>
        <v>2009FMaori</v>
      </c>
      <c r="B1079" s="5">
        <v>2009</v>
      </c>
      <c r="C1079" s="5"/>
      <c r="D1079" s="5" t="s">
        <v>73</v>
      </c>
      <c r="E1079" s="5" t="s">
        <v>9</v>
      </c>
      <c r="F1079">
        <v>16.147225126064949</v>
      </c>
      <c r="G1079">
        <v>22.404544675112081</v>
      </c>
      <c r="H1079">
        <v>30.284435762361131</v>
      </c>
      <c r="I1079">
        <v>1.8415368222055803</v>
      </c>
      <c r="J1079">
        <v>2.7439712559492664</v>
      </c>
      <c r="K1079">
        <v>4.0886384473474564</v>
      </c>
    </row>
    <row r="1080" spans="1:11" x14ac:dyDescent="0.25">
      <c r="A1080" t="str">
        <f t="shared" si="27"/>
        <v>2010FMaori</v>
      </c>
      <c r="B1080" s="5">
        <v>2010</v>
      </c>
      <c r="C1080" s="5"/>
      <c r="D1080" s="5" t="s">
        <v>73</v>
      </c>
      <c r="E1080" s="5" t="s">
        <v>9</v>
      </c>
      <c r="F1080">
        <v>14.560241070388729</v>
      </c>
      <c r="G1080">
        <v>20.475723548105915</v>
      </c>
      <c r="H1080">
        <v>27.990988143641999</v>
      </c>
      <c r="I1080">
        <v>1.9451736537544246</v>
      </c>
      <c r="J1080">
        <v>2.969335790093659</v>
      </c>
      <c r="K1080">
        <v>4.5327341429457082</v>
      </c>
    </row>
    <row r="1081" spans="1:11" x14ac:dyDescent="0.25">
      <c r="A1081" t="str">
        <f t="shared" si="27"/>
        <v>2011FMaori</v>
      </c>
      <c r="B1081" s="5">
        <v>2011</v>
      </c>
      <c r="C1081" s="5"/>
      <c r="D1081" s="5" t="s">
        <v>73</v>
      </c>
      <c r="E1081" s="5" t="s">
        <v>9</v>
      </c>
      <c r="F1081">
        <v>14.750790992109435</v>
      </c>
      <c r="G1081">
        <v>20.647380011124934</v>
      </c>
      <c r="H1081">
        <v>28.115871313929631</v>
      </c>
      <c r="I1081">
        <v>2.360227807443307</v>
      </c>
      <c r="J1081">
        <v>3.6619150610489899</v>
      </c>
      <c r="K1081">
        <v>5.6814947574332937</v>
      </c>
    </row>
    <row r="1082" spans="1:11" x14ac:dyDescent="0.25">
      <c r="A1082" t="str">
        <f t="shared" si="27"/>
        <v>2012FMaori</v>
      </c>
      <c r="B1082" s="5">
        <v>2012</v>
      </c>
      <c r="C1082" s="5"/>
      <c r="D1082" s="5" t="s">
        <v>73</v>
      </c>
      <c r="E1082" s="5" t="s">
        <v>9</v>
      </c>
      <c r="F1082">
        <v>12.958972866434578</v>
      </c>
      <c r="G1082">
        <v>18.502570440262126</v>
      </c>
      <c r="H1082">
        <v>25.615356574211312</v>
      </c>
      <c r="I1082">
        <v>3.271963953941547</v>
      </c>
      <c r="J1082">
        <v>5.4937972579053875</v>
      </c>
      <c r="K1082">
        <v>9.2243706641726515</v>
      </c>
    </row>
    <row r="1083" spans="1:11" x14ac:dyDescent="0.25">
      <c r="A1083" t="str">
        <f t="shared" si="27"/>
        <v>2013FMaori</v>
      </c>
      <c r="B1083" s="5">
        <v>2013</v>
      </c>
      <c r="C1083" s="5"/>
      <c r="D1083" s="5" t="s">
        <v>73</v>
      </c>
      <c r="E1083" s="5" t="s">
        <v>9</v>
      </c>
      <c r="F1083">
        <v>17.824458156856348</v>
      </c>
      <c r="G1083">
        <v>24.258805953519232</v>
      </c>
      <c r="H1083">
        <v>32.259069227141573</v>
      </c>
      <c r="I1083">
        <v>4.5067065265457984</v>
      </c>
      <c r="J1083">
        <v>7.4355944954703421</v>
      </c>
      <c r="K1083">
        <v>12.267953365812978</v>
      </c>
    </row>
    <row r="1084" spans="1:11" x14ac:dyDescent="0.25">
      <c r="A1084" t="str">
        <f t="shared" si="27"/>
        <v>2014FMaori</v>
      </c>
      <c r="B1084" s="5">
        <v>2014</v>
      </c>
      <c r="C1084" s="5"/>
      <c r="D1084" s="5" t="s">
        <v>73</v>
      </c>
      <c r="E1084" s="5" t="s">
        <v>9</v>
      </c>
      <c r="F1084">
        <v>20.819906774483144</v>
      </c>
      <c r="G1084">
        <v>27.714395368839298</v>
      </c>
      <c r="H1084">
        <v>36.16127418752238</v>
      </c>
      <c r="I1084">
        <v>4.1869412153184573</v>
      </c>
      <c r="J1084">
        <v>6.5829280938914412</v>
      </c>
      <c r="K1084">
        <v>10.350024053549834</v>
      </c>
    </row>
    <row r="1085" spans="1:11" x14ac:dyDescent="0.25">
      <c r="A1085" t="str">
        <f t="shared" si="27"/>
        <v>1996FnonMaori</v>
      </c>
      <c r="B1085" s="5">
        <v>1996</v>
      </c>
      <c r="C1085" s="5"/>
      <c r="D1085" s="5" t="s">
        <v>73</v>
      </c>
      <c r="E1085" s="5" t="s">
        <v>74</v>
      </c>
      <c r="F1085">
        <v>1.8679902463599474</v>
      </c>
      <c r="G1085">
        <v>3.0581381764275726</v>
      </c>
      <c r="H1085">
        <v>4.7230463836045518</v>
      </c>
    </row>
    <row r="1086" spans="1:11" x14ac:dyDescent="0.25">
      <c r="A1086" t="str">
        <f t="shared" si="27"/>
        <v>1997FnonMaori</v>
      </c>
      <c r="B1086" s="5">
        <v>1997</v>
      </c>
      <c r="C1086" s="5"/>
      <c r="D1086" s="5" t="s">
        <v>73</v>
      </c>
      <c r="E1086" s="5" t="s">
        <v>74</v>
      </c>
      <c r="F1086">
        <v>2.424638339536545</v>
      </c>
      <c r="G1086">
        <v>3.7842468156555249</v>
      </c>
      <c r="H1086">
        <v>5.6306592960795241</v>
      </c>
    </row>
    <row r="1087" spans="1:11" x14ac:dyDescent="0.25">
      <c r="A1087" t="str">
        <f t="shared" si="27"/>
        <v>1998FnonMaori</v>
      </c>
      <c r="B1087" s="5">
        <v>1998</v>
      </c>
      <c r="C1087" s="5"/>
      <c r="D1087" s="5" t="s">
        <v>73</v>
      </c>
      <c r="E1087" s="5" t="s">
        <v>74</v>
      </c>
      <c r="F1087">
        <v>2.6966910698327382</v>
      </c>
      <c r="G1087">
        <v>4.128221081470425</v>
      </c>
      <c r="H1087">
        <v>6.0488003746216057</v>
      </c>
    </row>
    <row r="1088" spans="1:11" x14ac:dyDescent="0.25">
      <c r="A1088" t="str">
        <f t="shared" si="27"/>
        <v>1999FnonMaori</v>
      </c>
      <c r="B1088" s="5">
        <v>1999</v>
      </c>
      <c r="C1088" s="5"/>
      <c r="D1088" s="5" t="s">
        <v>73</v>
      </c>
      <c r="E1088" s="5" t="s">
        <v>74</v>
      </c>
      <c r="F1088">
        <v>2.6404457618258133</v>
      </c>
      <c r="G1088">
        <v>4.0801311668355691</v>
      </c>
      <c r="H1088">
        <v>6.0230784811612574</v>
      </c>
    </row>
    <row r="1089" spans="1:11" x14ac:dyDescent="0.25">
      <c r="A1089" t="str">
        <f t="shared" si="27"/>
        <v>2000FnonMaori</v>
      </c>
      <c r="B1089" s="5">
        <v>2000</v>
      </c>
      <c r="C1089" s="5"/>
      <c r="D1089" s="5" t="s">
        <v>73</v>
      </c>
      <c r="E1089" s="5" t="s">
        <v>74</v>
      </c>
      <c r="F1089">
        <v>2.1027200073450931</v>
      </c>
      <c r="G1089">
        <v>3.3968763629711551</v>
      </c>
      <c r="H1089">
        <v>5.1924863556014671</v>
      </c>
    </row>
    <row r="1090" spans="1:11" x14ac:dyDescent="0.25">
      <c r="A1090" t="str">
        <f t="shared" si="27"/>
        <v>2001FnonMaori</v>
      </c>
      <c r="B1090" s="5">
        <v>2001</v>
      </c>
      <c r="C1090" s="5"/>
      <c r="D1090" s="5" t="s">
        <v>73</v>
      </c>
      <c r="E1090" s="5" t="s">
        <v>74</v>
      </c>
      <c r="F1090">
        <v>1.9781249127241449</v>
      </c>
      <c r="G1090">
        <v>3.2384426659251937</v>
      </c>
      <c r="H1090">
        <v>5.0015120440621192</v>
      </c>
    </row>
    <row r="1091" spans="1:11" x14ac:dyDescent="0.25">
      <c r="A1091" t="str">
        <f t="shared" si="27"/>
        <v>2002FnonMaori</v>
      </c>
      <c r="B1091" s="5">
        <v>2002</v>
      </c>
      <c r="C1091" s="5"/>
      <c r="D1091" s="5" t="s">
        <v>73</v>
      </c>
      <c r="E1091" s="5" t="s">
        <v>74</v>
      </c>
      <c r="F1091">
        <v>1.0968282020307927</v>
      </c>
      <c r="G1091">
        <v>2.0599341941355256</v>
      </c>
      <c r="H1091">
        <v>3.5225502077681745</v>
      </c>
    </row>
    <row r="1092" spans="1:11" x14ac:dyDescent="0.25">
      <c r="A1092" t="str">
        <f t="shared" si="27"/>
        <v>2003FnonMaori</v>
      </c>
      <c r="B1092" s="5">
        <v>2003</v>
      </c>
      <c r="C1092" s="5"/>
      <c r="D1092" s="5" t="s">
        <v>73</v>
      </c>
      <c r="E1092" s="5" t="s">
        <v>74</v>
      </c>
      <c r="F1092">
        <v>1.263604317612111</v>
      </c>
      <c r="G1092">
        <v>2.2576763551312489</v>
      </c>
      <c r="H1092">
        <v>3.7236938111283684</v>
      </c>
    </row>
    <row r="1093" spans="1:11" x14ac:dyDescent="0.25">
      <c r="A1093" t="str">
        <f t="shared" si="27"/>
        <v>2004FnonMaori</v>
      </c>
      <c r="B1093" s="5">
        <v>2004</v>
      </c>
      <c r="C1093" s="5"/>
      <c r="D1093" s="5" t="s">
        <v>73</v>
      </c>
      <c r="E1093" s="5" t="s">
        <v>74</v>
      </c>
      <c r="F1093">
        <v>1.5435600917493826</v>
      </c>
      <c r="G1093">
        <v>2.6044465584714582</v>
      </c>
      <c r="H1093">
        <v>4.1161484069435756</v>
      </c>
    </row>
    <row r="1094" spans="1:11" x14ac:dyDescent="0.25">
      <c r="A1094" t="str">
        <f t="shared" si="27"/>
        <v>2005FnonMaori</v>
      </c>
      <c r="B1094" s="5">
        <v>2005</v>
      </c>
      <c r="C1094" s="5"/>
      <c r="D1094" s="5" t="s">
        <v>73</v>
      </c>
      <c r="E1094" s="5" t="s">
        <v>74</v>
      </c>
      <c r="F1094">
        <v>2.1943331604078473</v>
      </c>
      <c r="G1094">
        <v>3.4247987171348457</v>
      </c>
      <c r="H1094">
        <v>5.0958290178269205</v>
      </c>
    </row>
    <row r="1095" spans="1:11" x14ac:dyDescent="0.25">
      <c r="A1095" t="str">
        <f t="shared" si="27"/>
        <v>2006FnonMaori</v>
      </c>
      <c r="B1095" s="5">
        <v>2006</v>
      </c>
      <c r="C1095" s="5"/>
      <c r="D1095" s="5" t="s">
        <v>73</v>
      </c>
      <c r="E1095" s="5" t="s">
        <v>74</v>
      </c>
      <c r="F1095">
        <v>3.7287255329479221</v>
      </c>
      <c r="G1095">
        <v>5.29579092005517</v>
      </c>
      <c r="H1095">
        <v>7.2995501905039433</v>
      </c>
    </row>
    <row r="1096" spans="1:11" x14ac:dyDescent="0.25">
      <c r="A1096" t="str">
        <f t="shared" si="27"/>
        <v>2007FnonMaori</v>
      </c>
      <c r="B1096" s="5">
        <v>2007</v>
      </c>
      <c r="C1096" s="5"/>
      <c r="D1096" s="5" t="s">
        <v>73</v>
      </c>
      <c r="E1096" s="5" t="s">
        <v>74</v>
      </c>
      <c r="F1096">
        <v>4.4429451525761667</v>
      </c>
      <c r="G1096">
        <v>6.1391663838939312</v>
      </c>
      <c r="H1096">
        <v>8.2694168305235891</v>
      </c>
    </row>
    <row r="1097" spans="1:11" x14ac:dyDescent="0.25">
      <c r="A1097" t="str">
        <f t="shared" si="27"/>
        <v>2008FnonMaori</v>
      </c>
      <c r="B1097" s="5">
        <v>2008</v>
      </c>
      <c r="C1097" s="5"/>
      <c r="D1097" s="5" t="s">
        <v>73</v>
      </c>
      <c r="E1097" s="5" t="s">
        <v>74</v>
      </c>
      <c r="F1097">
        <v>5.4562093230398947</v>
      </c>
      <c r="G1097">
        <v>7.3280429743895166</v>
      </c>
      <c r="H1097">
        <v>9.6350231764789367</v>
      </c>
    </row>
    <row r="1098" spans="1:11" x14ac:dyDescent="0.25">
      <c r="A1098" t="str">
        <f t="shared" si="27"/>
        <v>2009FnonMaori</v>
      </c>
      <c r="B1098" s="5">
        <v>2009</v>
      </c>
      <c r="C1098" s="5"/>
      <c r="D1098" s="5" t="s">
        <v>73</v>
      </c>
      <c r="E1098" s="5" t="s">
        <v>74</v>
      </c>
      <c r="F1098">
        <v>6.1840966107617659</v>
      </c>
      <c r="G1098">
        <v>8.1650070592161921</v>
      </c>
      <c r="H1098">
        <v>10.578713700510416</v>
      </c>
    </row>
    <row r="1099" spans="1:11" x14ac:dyDescent="0.25">
      <c r="A1099" t="str">
        <f t="shared" si="27"/>
        <v>2010FnonMaori</v>
      </c>
      <c r="B1099" s="5">
        <v>2010</v>
      </c>
      <c r="C1099" s="5"/>
      <c r="D1099" s="5" t="s">
        <v>73</v>
      </c>
      <c r="E1099" s="5" t="s">
        <v>74</v>
      </c>
      <c r="F1099">
        <v>5.0843633842339644</v>
      </c>
      <c r="G1099">
        <v>6.8957251707325664</v>
      </c>
      <c r="H1099">
        <v>9.1427311477624364</v>
      </c>
    </row>
    <row r="1100" spans="1:11" x14ac:dyDescent="0.25">
      <c r="A1100" t="str">
        <f t="shared" si="27"/>
        <v>2011FnonMaori</v>
      </c>
      <c r="B1100" s="5">
        <v>2011</v>
      </c>
      <c r="C1100" s="5"/>
      <c r="D1100" s="5" t="s">
        <v>73</v>
      </c>
      <c r="E1100" s="5" t="s">
        <v>74</v>
      </c>
      <c r="F1100">
        <v>4.0281630639144126</v>
      </c>
      <c r="G1100">
        <v>5.6384104128319947</v>
      </c>
      <c r="H1100">
        <v>7.6779146553649378</v>
      </c>
    </row>
    <row r="1101" spans="1:11" x14ac:dyDescent="0.25">
      <c r="A1101" t="str">
        <f t="shared" si="27"/>
        <v>2012FnonMaori</v>
      </c>
      <c r="B1101" s="5">
        <v>2012</v>
      </c>
      <c r="C1101" s="5"/>
      <c r="D1101" s="5" t="s">
        <v>73</v>
      </c>
      <c r="E1101" s="5" t="s">
        <v>74</v>
      </c>
      <c r="F1101">
        <v>2.1578783214116712</v>
      </c>
      <c r="G1101">
        <v>3.3679019395259906</v>
      </c>
      <c r="H1101">
        <v>5.0111711227776592</v>
      </c>
    </row>
    <row r="1102" spans="1:11" x14ac:dyDescent="0.25">
      <c r="A1102" t="str">
        <f t="shared" si="27"/>
        <v>2013FnonMaori</v>
      </c>
      <c r="B1102" s="5">
        <v>2013</v>
      </c>
      <c r="C1102" s="5"/>
      <c r="D1102" s="5" t="s">
        <v>73</v>
      </c>
      <c r="E1102" s="5" t="s">
        <v>74</v>
      </c>
      <c r="F1102">
        <v>2.0681603924626195</v>
      </c>
      <c r="G1102">
        <v>3.2625240615659381</v>
      </c>
      <c r="H1102">
        <v>4.8953879767453188</v>
      </c>
    </row>
    <row r="1103" spans="1:11" x14ac:dyDescent="0.25">
      <c r="A1103" t="str">
        <f t="shared" si="27"/>
        <v>2014FnonMaori</v>
      </c>
      <c r="B1103" s="5">
        <v>2014</v>
      </c>
      <c r="C1103" s="5"/>
      <c r="D1103" s="5" t="s">
        <v>73</v>
      </c>
      <c r="E1103" s="5" t="s">
        <v>74</v>
      </c>
      <c r="F1103">
        <v>2.8195303479756806</v>
      </c>
      <c r="G1103">
        <v>4.2100407255787253</v>
      </c>
      <c r="H1103">
        <v>6.0463207513606028</v>
      </c>
    </row>
    <row r="1104" spans="1:11" x14ac:dyDescent="0.25">
      <c r="A1104" t="str">
        <f t="shared" si="27"/>
        <v>1996MMaori</v>
      </c>
      <c r="B1104" s="5">
        <v>1996</v>
      </c>
      <c r="C1104" s="5"/>
      <c r="D1104" s="5" t="s">
        <v>75</v>
      </c>
      <c r="E1104" s="5" t="s">
        <v>9</v>
      </c>
      <c r="F1104">
        <v>3.5593780521173786</v>
      </c>
      <c r="G1104">
        <v>7.1302158295903322</v>
      </c>
      <c r="H1104">
        <v>12.757925687832008</v>
      </c>
      <c r="I1104">
        <v>0.60275900786696113</v>
      </c>
      <c r="J1104">
        <v>1.1733563750515708</v>
      </c>
      <c r="K1104">
        <v>2.2841055295817947</v>
      </c>
    </row>
    <row r="1105" spans="1:11" x14ac:dyDescent="0.25">
      <c r="A1105" t="str">
        <f t="shared" si="27"/>
        <v>1997MMaori</v>
      </c>
      <c r="B1105" s="5">
        <v>1997</v>
      </c>
      <c r="C1105" s="5"/>
      <c r="D1105" s="5" t="s">
        <v>75</v>
      </c>
      <c r="E1105" s="5" t="s">
        <v>9</v>
      </c>
      <c r="F1105">
        <v>2.2469226829811708</v>
      </c>
      <c r="G1105">
        <v>5.2044744920906103</v>
      </c>
      <c r="H1105">
        <v>10.254889526311718</v>
      </c>
      <c r="I1105">
        <v>0.44051463708216998</v>
      </c>
      <c r="J1105">
        <v>0.94627066282140837</v>
      </c>
      <c r="K1105">
        <v>2.0326865260312377</v>
      </c>
    </row>
    <row r="1106" spans="1:11" x14ac:dyDescent="0.25">
      <c r="A1106" t="str">
        <f t="shared" si="27"/>
        <v>1998MMaori</v>
      </c>
      <c r="B1106" s="5">
        <v>1998</v>
      </c>
      <c r="C1106" s="5"/>
      <c r="D1106" s="5" t="s">
        <v>75</v>
      </c>
      <c r="E1106" s="5" t="s">
        <v>9</v>
      </c>
      <c r="F1106">
        <v>2.6880568262578328</v>
      </c>
      <c r="G1106">
        <v>5.8785706335428367</v>
      </c>
      <c r="H1106">
        <v>11.159358205484896</v>
      </c>
      <c r="I1106">
        <v>0.43622472621064373</v>
      </c>
      <c r="J1106">
        <v>0.89371040946107516</v>
      </c>
      <c r="K1106">
        <v>1.8309789610444922</v>
      </c>
    </row>
    <row r="1107" spans="1:11" x14ac:dyDescent="0.25">
      <c r="A1107" t="str">
        <f t="shared" si="27"/>
        <v>1999MMaori</v>
      </c>
      <c r="B1107" s="5">
        <v>1999</v>
      </c>
      <c r="C1107" s="5"/>
      <c r="D1107" s="5" t="s">
        <v>75</v>
      </c>
      <c r="E1107" s="5" t="s">
        <v>9</v>
      </c>
      <c r="F1107">
        <v>4.5099631067405275</v>
      </c>
      <c r="G1107">
        <v>8.4700841942826752</v>
      </c>
      <c r="H1107">
        <v>14.484101930695655</v>
      </c>
      <c r="I1107">
        <v>0.82365647211650117</v>
      </c>
      <c r="J1107">
        <v>1.5532465450387962</v>
      </c>
      <c r="K1107">
        <v>2.9291032261004477</v>
      </c>
    </row>
    <row r="1108" spans="1:11" x14ac:dyDescent="0.25">
      <c r="A1108" t="str">
        <f t="shared" si="27"/>
        <v>2000MMaori</v>
      </c>
      <c r="B1108" s="5">
        <v>2000</v>
      </c>
      <c r="C1108" s="5"/>
      <c r="D1108" s="5" t="s">
        <v>75</v>
      </c>
      <c r="E1108" s="5" t="s">
        <v>9</v>
      </c>
      <c r="F1108">
        <v>3.1436808703751469</v>
      </c>
      <c r="G1108">
        <v>6.5556330666387526</v>
      </c>
      <c r="H1108">
        <v>12.056042617631153</v>
      </c>
      <c r="I1108">
        <v>0.71157270729479294</v>
      </c>
      <c r="J1108">
        <v>1.455826326670397</v>
      </c>
      <c r="K1108">
        <v>2.9785154372827516</v>
      </c>
    </row>
    <row r="1109" spans="1:11" x14ac:dyDescent="0.25">
      <c r="A1109" t="str">
        <f t="shared" si="27"/>
        <v>2001MMaori</v>
      </c>
      <c r="B1109" s="5">
        <v>2001</v>
      </c>
      <c r="C1109" s="5"/>
      <c r="D1109" s="5" t="s">
        <v>75</v>
      </c>
      <c r="E1109" s="5" t="s">
        <v>9</v>
      </c>
      <c r="F1109">
        <v>4.060984369094446</v>
      </c>
      <c r="G1109">
        <v>7.8592407276194969</v>
      </c>
      <c r="H1109">
        <v>13.728511910507681</v>
      </c>
      <c r="I1109">
        <v>1.0714704491371034</v>
      </c>
      <c r="J1109">
        <v>2.133651893313679</v>
      </c>
      <c r="K1109">
        <v>4.2488063067976602</v>
      </c>
    </row>
    <row r="1110" spans="1:11" x14ac:dyDescent="0.25">
      <c r="A1110" t="str">
        <f t="shared" si="27"/>
        <v>2002MMaori</v>
      </c>
      <c r="B1110" s="5">
        <v>2002</v>
      </c>
      <c r="C1110" s="5"/>
      <c r="D1110" s="5" t="s">
        <v>75</v>
      </c>
      <c r="E1110" s="5" t="s">
        <v>9</v>
      </c>
      <c r="F1110">
        <v>3.7641549119154636</v>
      </c>
      <c r="G1110">
        <v>7.2847853869951624</v>
      </c>
      <c r="H1110">
        <v>12.725054037267977</v>
      </c>
      <c r="I1110">
        <v>0.77620358437589143</v>
      </c>
      <c r="J1110">
        <v>1.5007179908160975</v>
      </c>
      <c r="K1110">
        <v>2.9014997267372262</v>
      </c>
    </row>
    <row r="1111" spans="1:11" x14ac:dyDescent="0.25">
      <c r="A1111" t="str">
        <f t="shared" si="27"/>
        <v>2003MMaori</v>
      </c>
      <c r="B1111" s="5">
        <v>2003</v>
      </c>
      <c r="C1111" s="5"/>
      <c r="D1111" s="5" t="s">
        <v>75</v>
      </c>
      <c r="E1111" s="5" t="s">
        <v>9</v>
      </c>
      <c r="F1111">
        <v>6.1760296943965152</v>
      </c>
      <c r="G1111">
        <v>10.420805363242167</v>
      </c>
      <c r="H1111">
        <v>16.469365153782391</v>
      </c>
      <c r="I1111">
        <v>1.09971212082754</v>
      </c>
      <c r="J1111">
        <v>1.9284083551607993</v>
      </c>
      <c r="K1111">
        <v>3.3815747901874467</v>
      </c>
    </row>
    <row r="1112" spans="1:11" x14ac:dyDescent="0.25">
      <c r="A1112" t="str">
        <f t="shared" si="27"/>
        <v>2004MMaori</v>
      </c>
      <c r="B1112" s="5">
        <v>2004</v>
      </c>
      <c r="C1112" s="5"/>
      <c r="D1112" s="5" t="s">
        <v>75</v>
      </c>
      <c r="E1112" s="5" t="s">
        <v>9</v>
      </c>
      <c r="F1112">
        <v>7.6785888493559087</v>
      </c>
      <c r="G1112">
        <v>12.252519677106731</v>
      </c>
      <c r="H1112">
        <v>18.550462036978409</v>
      </c>
      <c r="I1112">
        <v>1.4785433034346147</v>
      </c>
      <c r="J1112">
        <v>2.5284165302218535</v>
      </c>
      <c r="K1112">
        <v>4.3237760675988399</v>
      </c>
    </row>
    <row r="1113" spans="1:11" x14ac:dyDescent="0.25">
      <c r="A1113" t="str">
        <f t="shared" si="27"/>
        <v>2005MMaori</v>
      </c>
      <c r="B1113" s="5">
        <v>2005</v>
      </c>
      <c r="C1113" s="5"/>
      <c r="D1113" s="5" t="s">
        <v>75</v>
      </c>
      <c r="E1113" s="5" t="s">
        <v>9</v>
      </c>
      <c r="F1113">
        <v>12.502568460983117</v>
      </c>
      <c r="G1113">
        <v>18.278628643489235</v>
      </c>
      <c r="H1113">
        <v>25.80396980415086</v>
      </c>
      <c r="I1113">
        <v>2.2729586863659708</v>
      </c>
      <c r="J1113">
        <v>3.6733557937751353</v>
      </c>
      <c r="K1113">
        <v>5.9365543547273916</v>
      </c>
    </row>
    <row r="1114" spans="1:11" x14ac:dyDescent="0.25">
      <c r="A1114" t="str">
        <f t="shared" si="27"/>
        <v>2006MMaori</v>
      </c>
      <c r="B1114" s="5">
        <v>2006</v>
      </c>
      <c r="C1114" s="5"/>
      <c r="D1114" s="5" t="s">
        <v>75</v>
      </c>
      <c r="E1114" s="5" t="s">
        <v>9</v>
      </c>
      <c r="F1114">
        <v>15.324220327908735</v>
      </c>
      <c r="G1114">
        <v>21.654792962201931</v>
      </c>
      <c r="H1114">
        <v>29.722895217777129</v>
      </c>
      <c r="I1114">
        <v>3.4702458334763668</v>
      </c>
      <c r="J1114">
        <v>5.6865181746207307</v>
      </c>
      <c r="K1114">
        <v>9.3182127439940938</v>
      </c>
    </row>
    <row r="1115" spans="1:11" x14ac:dyDescent="0.25">
      <c r="A1115" t="str">
        <f t="shared" si="27"/>
        <v>2007MMaori</v>
      </c>
      <c r="B1115" s="5">
        <v>2007</v>
      </c>
      <c r="C1115" s="5"/>
      <c r="D1115" s="5" t="s">
        <v>75</v>
      </c>
      <c r="E1115" s="5" t="s">
        <v>9</v>
      </c>
      <c r="F1115">
        <v>20.405607771177234</v>
      </c>
      <c r="G1115">
        <v>27.582395144547874</v>
      </c>
      <c r="H1115">
        <v>36.46538914469825</v>
      </c>
      <c r="I1115">
        <v>4.0568554094006473</v>
      </c>
      <c r="J1115">
        <v>6.3642165006019562</v>
      </c>
      <c r="K1115">
        <v>9.9839031908011933</v>
      </c>
    </row>
    <row r="1116" spans="1:11" x14ac:dyDescent="0.25">
      <c r="A1116" t="str">
        <f t="shared" si="27"/>
        <v>2008MMaori</v>
      </c>
      <c r="B1116" s="5">
        <v>2008</v>
      </c>
      <c r="C1116" s="5"/>
      <c r="D1116" s="5" t="s">
        <v>75</v>
      </c>
      <c r="E1116" s="5" t="s">
        <v>9</v>
      </c>
      <c r="F1116">
        <v>17.161089777258269</v>
      </c>
      <c r="G1116">
        <v>23.712826031723928</v>
      </c>
      <c r="H1116">
        <v>31.941021048144261</v>
      </c>
      <c r="I1116">
        <v>5.0448321366721371</v>
      </c>
      <c r="J1116">
        <v>8.5801156986861695</v>
      </c>
      <c r="K1116">
        <v>14.592831517165969</v>
      </c>
    </row>
    <row r="1117" spans="1:11" x14ac:dyDescent="0.25">
      <c r="A1117" t="str">
        <f t="shared" si="27"/>
        <v>2009MMaori</v>
      </c>
      <c r="B1117" s="5">
        <v>2009</v>
      </c>
      <c r="C1117" s="5"/>
      <c r="D1117" s="5" t="s">
        <v>75</v>
      </c>
      <c r="E1117" s="5" t="s">
        <v>9</v>
      </c>
      <c r="F1117">
        <v>14.657468781629769</v>
      </c>
      <c r="G1117">
        <v>20.712600381897953</v>
      </c>
      <c r="H1117">
        <v>28.429662288317864</v>
      </c>
      <c r="I1117">
        <v>4.1039788091549125</v>
      </c>
      <c r="J1117">
        <v>6.9437678052348382</v>
      </c>
      <c r="K1117">
        <v>11.748577070003051</v>
      </c>
    </row>
    <row r="1118" spans="1:11" x14ac:dyDescent="0.25">
      <c r="A1118" t="str">
        <f t="shared" si="27"/>
        <v>2010MMaori</v>
      </c>
      <c r="B1118" s="5">
        <v>2010</v>
      </c>
      <c r="C1118" s="5"/>
      <c r="D1118" s="5" t="s">
        <v>75</v>
      </c>
      <c r="E1118" s="5" t="s">
        <v>9</v>
      </c>
      <c r="F1118">
        <v>9.1799258567825053</v>
      </c>
      <c r="G1118">
        <v>14.053060757402786</v>
      </c>
      <c r="H1118">
        <v>20.590990040601373</v>
      </c>
      <c r="I1118">
        <v>3.0328127160914526</v>
      </c>
      <c r="J1118">
        <v>5.4856033739207497</v>
      </c>
      <c r="K1118">
        <v>9.9220912047453016</v>
      </c>
    </row>
    <row r="1119" spans="1:11" x14ac:dyDescent="0.25">
      <c r="A1119" t="str">
        <f t="shared" si="27"/>
        <v>2011MMaori</v>
      </c>
      <c r="B1119" s="5">
        <v>2011</v>
      </c>
      <c r="C1119" s="5"/>
      <c r="D1119" s="5" t="s">
        <v>75</v>
      </c>
      <c r="E1119" s="5" t="s">
        <v>9</v>
      </c>
      <c r="F1119">
        <v>13.822926889639662</v>
      </c>
      <c r="G1119">
        <v>19.63226578730395</v>
      </c>
      <c r="H1119">
        <v>27.060492310041134</v>
      </c>
      <c r="I1119">
        <v>2.9291857321597767</v>
      </c>
      <c r="J1119">
        <v>4.725672649023636</v>
      </c>
      <c r="K1119">
        <v>7.623955606688015</v>
      </c>
    </row>
    <row r="1120" spans="1:11" x14ac:dyDescent="0.25">
      <c r="A1120" t="str">
        <f t="shared" si="27"/>
        <v>2012MMaori</v>
      </c>
      <c r="B1120" s="5">
        <v>2012</v>
      </c>
      <c r="C1120" s="5"/>
      <c r="D1120" s="5" t="s">
        <v>75</v>
      </c>
      <c r="E1120" s="5" t="s">
        <v>9</v>
      </c>
      <c r="F1120">
        <v>13.140760318384562</v>
      </c>
      <c r="G1120">
        <v>18.762123042889478</v>
      </c>
      <c r="H1120">
        <v>25.974686781196866</v>
      </c>
      <c r="I1120">
        <v>2.2294792410951927</v>
      </c>
      <c r="J1120">
        <v>3.5011437783920529</v>
      </c>
      <c r="K1120">
        <v>5.4981484155698386</v>
      </c>
    </row>
    <row r="1121" spans="1:11" x14ac:dyDescent="0.25">
      <c r="A1121" t="str">
        <f t="shared" si="27"/>
        <v>2013MMaori</v>
      </c>
      <c r="B1121" s="5">
        <v>2013</v>
      </c>
      <c r="C1121" s="5"/>
      <c r="D1121" s="5" t="s">
        <v>75</v>
      </c>
      <c r="E1121" s="5" t="s">
        <v>9</v>
      </c>
      <c r="F1121">
        <v>12.839551007689407</v>
      </c>
      <c r="G1121">
        <v>18.332062223576003</v>
      </c>
      <c r="H1121">
        <v>25.379301330787193</v>
      </c>
      <c r="I1121">
        <v>2.4512989635232958</v>
      </c>
      <c r="J1121">
        <v>3.8968604335834285</v>
      </c>
      <c r="K1121">
        <v>6.1948874718249796</v>
      </c>
    </row>
    <row r="1122" spans="1:11" x14ac:dyDescent="0.25">
      <c r="A1122" t="str">
        <f t="shared" si="27"/>
        <v>2014MMaori</v>
      </c>
      <c r="B1122" s="5">
        <v>2014</v>
      </c>
      <c r="C1122" s="5"/>
      <c r="D1122" s="5" t="s">
        <v>75</v>
      </c>
      <c r="E1122" s="5" t="s">
        <v>9</v>
      </c>
      <c r="F1122">
        <v>8.8851785235912484</v>
      </c>
      <c r="G1122">
        <v>13.482691300112338</v>
      </c>
      <c r="H1122">
        <v>19.616607972986412</v>
      </c>
      <c r="I1122">
        <v>1.8901570276474715</v>
      </c>
      <c r="J1122">
        <v>3.1394918938609582</v>
      </c>
      <c r="K1122">
        <v>5.2145981563691333</v>
      </c>
    </row>
    <row r="1123" spans="1:11" x14ac:dyDescent="0.25">
      <c r="A1123" t="str">
        <f t="shared" si="27"/>
        <v>1996MnonMaori</v>
      </c>
      <c r="B1123" s="5">
        <v>1996</v>
      </c>
      <c r="C1123" s="5"/>
      <c r="D1123" s="5" t="s">
        <v>75</v>
      </c>
      <c r="E1123" s="5" t="s">
        <v>74</v>
      </c>
      <c r="F1123">
        <v>4.360794462693681</v>
      </c>
      <c r="G1123">
        <v>6.0767691565803688</v>
      </c>
      <c r="H1123">
        <v>8.2438235268102158</v>
      </c>
    </row>
    <row r="1124" spans="1:11" x14ac:dyDescent="0.25">
      <c r="A1124" t="str">
        <f t="shared" si="27"/>
        <v>1997MnonMaori</v>
      </c>
      <c r="B1124" s="5">
        <v>1997</v>
      </c>
      <c r="C1124" s="5"/>
      <c r="D1124" s="5" t="s">
        <v>75</v>
      </c>
      <c r="E1124" s="5" t="s">
        <v>74</v>
      </c>
      <c r="F1124">
        <v>3.8724970396354301</v>
      </c>
      <c r="G1124">
        <v>5.4999850429399411</v>
      </c>
      <c r="H1124">
        <v>7.5810048912472627</v>
      </c>
    </row>
    <row r="1125" spans="1:11" x14ac:dyDescent="0.25">
      <c r="A1125" t="str">
        <f t="shared" si="27"/>
        <v>1998MnonMaori</v>
      </c>
      <c r="B1125" s="5">
        <v>1998</v>
      </c>
      <c r="C1125" s="5"/>
      <c r="D1125" s="5" t="s">
        <v>75</v>
      </c>
      <c r="E1125" s="5" t="s">
        <v>74</v>
      </c>
      <c r="F1125">
        <v>4.7793763801153979</v>
      </c>
      <c r="G1125">
        <v>6.5777130615360395</v>
      </c>
      <c r="H1125">
        <v>8.8302727674111239</v>
      </c>
    </row>
    <row r="1126" spans="1:11" x14ac:dyDescent="0.25">
      <c r="A1126" t="str">
        <f t="shared" si="27"/>
        <v>1999MnonMaori</v>
      </c>
      <c r="B1126" s="5">
        <v>1999</v>
      </c>
      <c r="C1126" s="5"/>
      <c r="D1126" s="5" t="s">
        <v>75</v>
      </c>
      <c r="E1126" s="5" t="s">
        <v>74</v>
      </c>
      <c r="F1126">
        <v>3.8193182258916751</v>
      </c>
      <c r="G1126">
        <v>5.4531485818119831</v>
      </c>
      <c r="H1126">
        <v>7.549456213462725</v>
      </c>
    </row>
    <row r="1127" spans="1:11" x14ac:dyDescent="0.25">
      <c r="A1127" t="str">
        <f t="shared" si="27"/>
        <v>2000MnonMaori</v>
      </c>
      <c r="B1127" s="5">
        <v>2000</v>
      </c>
      <c r="C1127" s="5"/>
      <c r="D1127" s="5" t="s">
        <v>75</v>
      </c>
      <c r="E1127" s="5" t="s">
        <v>74</v>
      </c>
      <c r="F1127">
        <v>3.0381770270627868</v>
      </c>
      <c r="G1127">
        <v>4.5030323648783455</v>
      </c>
      <c r="H1127">
        <v>6.4283586986369121</v>
      </c>
    </row>
    <row r="1128" spans="1:11" x14ac:dyDescent="0.25">
      <c r="A1128" t="str">
        <f t="shared" ref="A1128:A1191" si="28">B1128&amp;C1128&amp;D1128&amp;E1128</f>
        <v>2001MnonMaori</v>
      </c>
      <c r="B1128" s="5">
        <v>2001</v>
      </c>
      <c r="C1128" s="5"/>
      <c r="D1128" s="5" t="s">
        <v>75</v>
      </c>
      <c r="E1128" s="5" t="s">
        <v>74</v>
      </c>
      <c r="F1128">
        <v>2.3837469588384304</v>
      </c>
      <c r="G1128">
        <v>3.683469057088625</v>
      </c>
      <c r="H1128">
        <v>5.4375269584728869</v>
      </c>
    </row>
    <row r="1129" spans="1:11" x14ac:dyDescent="0.25">
      <c r="A1129" t="str">
        <f t="shared" si="28"/>
        <v>2002MnonMaori</v>
      </c>
      <c r="B1129" s="5">
        <v>2002</v>
      </c>
      <c r="C1129" s="5"/>
      <c r="D1129" s="5" t="s">
        <v>75</v>
      </c>
      <c r="E1129" s="5" t="s">
        <v>74</v>
      </c>
      <c r="F1129">
        <v>3.3616746657655137</v>
      </c>
      <c r="G1129">
        <v>4.854200077280117</v>
      </c>
      <c r="H1129">
        <v>6.7832580594187224</v>
      </c>
    </row>
    <row r="1130" spans="1:11" x14ac:dyDescent="0.25">
      <c r="A1130" t="str">
        <f t="shared" si="28"/>
        <v>2003MnonMaori</v>
      </c>
      <c r="B1130" s="5">
        <v>2003</v>
      </c>
      <c r="C1130" s="5"/>
      <c r="D1130" s="5" t="s">
        <v>75</v>
      </c>
      <c r="E1130" s="5" t="s">
        <v>74</v>
      </c>
      <c r="F1130">
        <v>3.8240770271230295</v>
      </c>
      <c r="G1130">
        <v>5.4038374887528597</v>
      </c>
      <c r="H1130">
        <v>7.4171891521868885</v>
      </c>
    </row>
    <row r="1131" spans="1:11" x14ac:dyDescent="0.25">
      <c r="A1131" t="str">
        <f t="shared" si="28"/>
        <v>2004MnonMaori</v>
      </c>
      <c r="B1131" s="5">
        <v>2004</v>
      </c>
      <c r="C1131" s="5"/>
      <c r="D1131" s="5" t="s">
        <v>75</v>
      </c>
      <c r="E1131" s="5" t="s">
        <v>74</v>
      </c>
      <c r="F1131">
        <v>3.3559447018987005</v>
      </c>
      <c r="G1131">
        <v>4.8459261085560312</v>
      </c>
      <c r="H1131">
        <v>6.771696017447332</v>
      </c>
    </row>
    <row r="1132" spans="1:11" x14ac:dyDescent="0.25">
      <c r="A1132" t="str">
        <f t="shared" si="28"/>
        <v>2005MnonMaori</v>
      </c>
      <c r="B1132" s="5">
        <v>2005</v>
      </c>
      <c r="C1132" s="5"/>
      <c r="D1132" s="5" t="s">
        <v>75</v>
      </c>
      <c r="E1132" s="5" t="s">
        <v>74</v>
      </c>
      <c r="F1132">
        <v>3.4659682576990938</v>
      </c>
      <c r="G1132">
        <v>4.976002780472335</v>
      </c>
      <c r="H1132">
        <v>6.9204153009227278</v>
      </c>
    </row>
    <row r="1133" spans="1:11" x14ac:dyDescent="0.25">
      <c r="A1133" t="str">
        <f t="shared" si="28"/>
        <v>2006MnonMaori</v>
      </c>
      <c r="B1133" s="5">
        <v>2006</v>
      </c>
      <c r="C1133" s="5"/>
      <c r="D1133" s="5" t="s">
        <v>75</v>
      </c>
      <c r="E1133" s="5" t="s">
        <v>74</v>
      </c>
      <c r="F1133">
        <v>2.5095576193625413</v>
      </c>
      <c r="G1133">
        <v>3.8080935112189676</v>
      </c>
      <c r="H1133">
        <v>5.5405761261798965</v>
      </c>
    </row>
    <row r="1134" spans="1:11" x14ac:dyDescent="0.25">
      <c r="A1134" t="str">
        <f t="shared" si="28"/>
        <v>2007MnonMaori</v>
      </c>
      <c r="B1134" s="5">
        <v>2007</v>
      </c>
      <c r="C1134" s="5"/>
      <c r="D1134" s="5" t="s">
        <v>75</v>
      </c>
      <c r="E1134" s="5" t="s">
        <v>74</v>
      </c>
      <c r="F1134">
        <v>2.9447300055469778</v>
      </c>
      <c r="G1134">
        <v>4.3339812751403111</v>
      </c>
      <c r="H1134">
        <v>6.1517404709460237</v>
      </c>
    </row>
    <row r="1135" spans="1:11" x14ac:dyDescent="0.25">
      <c r="A1135" t="str">
        <f t="shared" si="28"/>
        <v>2008MnonMaori</v>
      </c>
      <c r="B1135" s="5">
        <v>2008</v>
      </c>
      <c r="C1135" s="5"/>
      <c r="D1135" s="5" t="s">
        <v>75</v>
      </c>
      <c r="E1135" s="5" t="s">
        <v>74</v>
      </c>
      <c r="F1135">
        <v>1.6881369308702352</v>
      </c>
      <c r="G1135">
        <v>2.7636953701399336</v>
      </c>
      <c r="H1135">
        <v>4.268303350037721</v>
      </c>
    </row>
    <row r="1136" spans="1:11" x14ac:dyDescent="0.25">
      <c r="A1136" t="str">
        <f t="shared" si="28"/>
        <v>2009MnonMaori</v>
      </c>
      <c r="B1136" s="5">
        <v>2009</v>
      </c>
      <c r="C1136" s="5"/>
      <c r="D1136" s="5" t="s">
        <v>75</v>
      </c>
      <c r="E1136" s="5" t="s">
        <v>74</v>
      </c>
      <c r="F1136">
        <v>1.8693707436301858</v>
      </c>
      <c r="G1136">
        <v>2.9829050974721429</v>
      </c>
      <c r="H1136">
        <v>4.516154164922983</v>
      </c>
    </row>
    <row r="1137" spans="1:11" x14ac:dyDescent="0.25">
      <c r="A1137" t="str">
        <f t="shared" si="28"/>
        <v>2010MnonMaori</v>
      </c>
      <c r="B1137" s="5">
        <v>2010</v>
      </c>
      <c r="C1137" s="5"/>
      <c r="D1137" s="5" t="s">
        <v>75</v>
      </c>
      <c r="E1137" s="5" t="s">
        <v>74</v>
      </c>
      <c r="F1137">
        <v>1.5423755615489292</v>
      </c>
      <c r="G1137">
        <v>2.5618076626197235</v>
      </c>
      <c r="H1137">
        <v>4.0005800019029358</v>
      </c>
    </row>
    <row r="1138" spans="1:11" x14ac:dyDescent="0.25">
      <c r="A1138" t="str">
        <f t="shared" si="28"/>
        <v>2011MnonMaori</v>
      </c>
      <c r="B1138" s="5">
        <v>2011</v>
      </c>
      <c r="C1138" s="5"/>
      <c r="D1138" s="5" t="s">
        <v>75</v>
      </c>
      <c r="E1138" s="5" t="s">
        <v>74</v>
      </c>
      <c r="F1138">
        <v>2.8227033691128449</v>
      </c>
      <c r="G1138">
        <v>4.1543854696241267</v>
      </c>
      <c r="H1138">
        <v>5.8968185607976462</v>
      </c>
    </row>
    <row r="1139" spans="1:11" x14ac:dyDescent="0.25">
      <c r="A1139" t="str">
        <f t="shared" si="28"/>
        <v>2012MnonMaori</v>
      </c>
      <c r="B1139" s="5">
        <v>2012</v>
      </c>
      <c r="C1139" s="5"/>
      <c r="D1139" s="5" t="s">
        <v>75</v>
      </c>
      <c r="E1139" s="5" t="s">
        <v>74</v>
      </c>
      <c r="F1139">
        <v>3.8284448233431969</v>
      </c>
      <c r="G1139">
        <v>5.358855342840628</v>
      </c>
      <c r="H1139">
        <v>7.297239995006148</v>
      </c>
    </row>
    <row r="1140" spans="1:11" x14ac:dyDescent="0.25">
      <c r="A1140" t="str">
        <f t="shared" si="28"/>
        <v>2013MnonMaori</v>
      </c>
      <c r="B1140" s="5">
        <v>2013</v>
      </c>
      <c r="C1140" s="5"/>
      <c r="D1140" s="5" t="s">
        <v>75</v>
      </c>
      <c r="E1140" s="5" t="s">
        <v>74</v>
      </c>
      <c r="F1140">
        <v>3.2948449723878266</v>
      </c>
      <c r="G1140">
        <v>4.7043158296327343</v>
      </c>
      <c r="H1140">
        <v>6.5127560412650434</v>
      </c>
    </row>
    <row r="1141" spans="1:11" x14ac:dyDescent="0.25">
      <c r="A1141" t="str">
        <f t="shared" si="28"/>
        <v>2014MnonMaori</v>
      </c>
      <c r="B1141" s="5">
        <v>2014</v>
      </c>
      <c r="C1141" s="5"/>
      <c r="D1141" s="5" t="s">
        <v>75</v>
      </c>
      <c r="E1141" s="5" t="s">
        <v>74</v>
      </c>
      <c r="F1141">
        <v>2.9740977153771704</v>
      </c>
      <c r="G1141">
        <v>4.2945456640537065</v>
      </c>
      <c r="H1141">
        <v>6.0011971124924424</v>
      </c>
    </row>
    <row r="1142" spans="1:11" x14ac:dyDescent="0.25">
      <c r="A1142" t="str">
        <f t="shared" si="28"/>
        <v>1996TMaori</v>
      </c>
      <c r="B1142" s="5">
        <v>1996</v>
      </c>
      <c r="C1142" s="5"/>
      <c r="D1142" s="5" t="s">
        <v>76</v>
      </c>
      <c r="E1142" s="5" t="s">
        <v>9</v>
      </c>
      <c r="F1142">
        <v>33.790054629067129</v>
      </c>
      <c r="G1142">
        <v>39.342621843791363</v>
      </c>
      <c r="H1142">
        <v>45.547249386921628</v>
      </c>
      <c r="I1142">
        <v>4.562543539673201</v>
      </c>
      <c r="J1142">
        <v>5.5620998914471329</v>
      </c>
      <c r="K1142">
        <v>6.7806378028892453</v>
      </c>
    </row>
    <row r="1143" spans="1:11" x14ac:dyDescent="0.25">
      <c r="A1143" t="str">
        <f t="shared" si="28"/>
        <v>1997TMaori</v>
      </c>
      <c r="B1143" s="5">
        <v>1997</v>
      </c>
      <c r="C1143" s="5"/>
      <c r="D1143" s="5" t="s">
        <v>76</v>
      </c>
      <c r="E1143" s="5" t="s">
        <v>9</v>
      </c>
      <c r="F1143">
        <v>35.994198612009001</v>
      </c>
      <c r="G1143">
        <v>41.649020212352966</v>
      </c>
      <c r="H1143">
        <v>47.940149554486368</v>
      </c>
      <c r="I1143">
        <v>4.4254956934401131</v>
      </c>
      <c r="J1143">
        <v>5.345738670138461</v>
      </c>
      <c r="K1143">
        <v>6.4573380947524432</v>
      </c>
    </row>
    <row r="1144" spans="1:11" x14ac:dyDescent="0.25">
      <c r="A1144" t="str">
        <f t="shared" si="28"/>
        <v>1998TMaori</v>
      </c>
      <c r="B1144" s="5">
        <v>1998</v>
      </c>
      <c r="C1144" s="5"/>
      <c r="D1144" s="5" t="s">
        <v>76</v>
      </c>
      <c r="E1144" s="5" t="s">
        <v>9</v>
      </c>
      <c r="F1144">
        <v>33.760251769606448</v>
      </c>
      <c r="G1144">
        <v>39.157861837739425</v>
      </c>
      <c r="H1144">
        <v>45.173039879779395</v>
      </c>
      <c r="I1144">
        <v>3.8906464328264385</v>
      </c>
      <c r="J1144">
        <v>4.6934340475525671</v>
      </c>
      <c r="K1144">
        <v>5.6618671316074209</v>
      </c>
    </row>
    <row r="1145" spans="1:11" x14ac:dyDescent="0.25">
      <c r="A1145" t="str">
        <f t="shared" si="28"/>
        <v>1999TMaori</v>
      </c>
      <c r="B1145" s="5">
        <v>1999</v>
      </c>
      <c r="C1145" s="5"/>
      <c r="D1145" s="5" t="s">
        <v>76</v>
      </c>
      <c r="E1145" s="5" t="s">
        <v>9</v>
      </c>
      <c r="F1145">
        <v>33.289045723791475</v>
      </c>
      <c r="G1145">
        <v>38.579982266266434</v>
      </c>
      <c r="H1145">
        <v>44.472893284951063</v>
      </c>
      <c r="I1145">
        <v>4.0057455541518507</v>
      </c>
      <c r="J1145">
        <v>4.843186805277103</v>
      </c>
      <c r="K1145">
        <v>5.8557035422527584</v>
      </c>
    </row>
    <row r="1146" spans="1:11" x14ac:dyDescent="0.25">
      <c r="A1146" t="str">
        <f t="shared" si="28"/>
        <v>2000TMaori</v>
      </c>
      <c r="B1146" s="5">
        <v>2000</v>
      </c>
      <c r="C1146" s="5"/>
      <c r="D1146" s="5" t="s">
        <v>76</v>
      </c>
      <c r="E1146" s="5" t="s">
        <v>9</v>
      </c>
      <c r="F1146">
        <v>27.469468013837545</v>
      </c>
      <c r="G1146">
        <v>32.243505846007352</v>
      </c>
      <c r="H1146">
        <v>37.608750934597474</v>
      </c>
      <c r="I1146">
        <v>3.6613304914573161</v>
      </c>
      <c r="J1146">
        <v>4.4902208387139071</v>
      </c>
      <c r="K1146">
        <v>5.5067640649930869</v>
      </c>
    </row>
    <row r="1147" spans="1:11" x14ac:dyDescent="0.25">
      <c r="A1147" t="str">
        <f t="shared" si="28"/>
        <v>2001TMaori</v>
      </c>
      <c r="B1147" s="5">
        <v>2001</v>
      </c>
      <c r="C1147" s="5"/>
      <c r="D1147" s="5" t="s">
        <v>76</v>
      </c>
      <c r="E1147" s="5" t="s">
        <v>9</v>
      </c>
      <c r="F1147">
        <v>24.404280938368576</v>
      </c>
      <c r="G1147">
        <v>28.867690800745002</v>
      </c>
      <c r="H1147">
        <v>33.911156381956438</v>
      </c>
      <c r="I1147">
        <v>3.6224456564295697</v>
      </c>
      <c r="J1147">
        <v>4.4924657568371558</v>
      </c>
      <c r="K1147">
        <v>5.5714427462928144</v>
      </c>
    </row>
    <row r="1148" spans="1:11" x14ac:dyDescent="0.25">
      <c r="A1148" t="str">
        <f t="shared" si="28"/>
        <v>2002TMaori</v>
      </c>
      <c r="B1148" s="5">
        <v>2002</v>
      </c>
      <c r="C1148" s="5"/>
      <c r="D1148" s="5" t="s">
        <v>76</v>
      </c>
      <c r="E1148" s="5" t="s">
        <v>9</v>
      </c>
      <c r="F1148">
        <v>23.389163901031647</v>
      </c>
      <c r="G1148">
        <v>27.716842816054786</v>
      </c>
      <c r="H1148">
        <v>32.613129801361929</v>
      </c>
      <c r="I1148">
        <v>3.8010367807306724</v>
      </c>
      <c r="J1148">
        <v>4.7353267540027657</v>
      </c>
      <c r="K1148">
        <v>5.8992640062967094</v>
      </c>
    </row>
    <row r="1149" spans="1:11" x14ac:dyDescent="0.25">
      <c r="A1149" t="str">
        <f t="shared" si="28"/>
        <v>2003TMaori</v>
      </c>
      <c r="B1149" s="5">
        <v>2003</v>
      </c>
      <c r="C1149" s="5"/>
      <c r="D1149" s="5" t="s">
        <v>76</v>
      </c>
      <c r="E1149" s="5" t="s">
        <v>9</v>
      </c>
      <c r="F1149">
        <v>21.84083681060088</v>
      </c>
      <c r="G1149">
        <v>26.014438706807717</v>
      </c>
      <c r="H1149">
        <v>30.753320897319924</v>
      </c>
      <c r="I1149">
        <v>3.6323016138036568</v>
      </c>
      <c r="J1149">
        <v>4.5478193527652611</v>
      </c>
      <c r="K1149">
        <v>5.6940923591771524</v>
      </c>
    </row>
    <row r="1150" spans="1:11" x14ac:dyDescent="0.25">
      <c r="A1150" t="str">
        <f t="shared" si="28"/>
        <v>2004TMaori</v>
      </c>
      <c r="B1150" s="5">
        <v>2004</v>
      </c>
      <c r="C1150" s="5"/>
      <c r="D1150" s="5" t="s">
        <v>76</v>
      </c>
      <c r="E1150" s="5" t="s">
        <v>9</v>
      </c>
      <c r="F1150">
        <v>20.430890986105894</v>
      </c>
      <c r="G1150">
        <v>24.471352435141615</v>
      </c>
      <c r="H1150">
        <v>29.077012080036894</v>
      </c>
      <c r="I1150">
        <v>3.0667329612859056</v>
      </c>
      <c r="J1150">
        <v>3.8331609546470684</v>
      </c>
      <c r="K1150">
        <v>4.7911321558528792</v>
      </c>
    </row>
    <row r="1151" spans="1:11" x14ac:dyDescent="0.25">
      <c r="A1151" t="str">
        <f t="shared" si="28"/>
        <v>2005TMaori</v>
      </c>
      <c r="B1151" s="5">
        <v>2005</v>
      </c>
      <c r="C1151" s="5"/>
      <c r="D1151" s="5" t="s">
        <v>76</v>
      </c>
      <c r="E1151" s="5" t="s">
        <v>9</v>
      </c>
      <c r="F1151">
        <v>20.364393860080021</v>
      </c>
      <c r="G1151">
        <v>24.391704679788713</v>
      </c>
      <c r="H1151">
        <v>28.98237412528216</v>
      </c>
      <c r="I1151">
        <v>2.9297023485376896</v>
      </c>
      <c r="J1151">
        <v>3.6514758991396583</v>
      </c>
      <c r="K1151">
        <v>4.5510685577505336</v>
      </c>
    </row>
    <row r="1152" spans="1:11" x14ac:dyDescent="0.25">
      <c r="A1152" t="str">
        <f t="shared" si="28"/>
        <v>2006TMaori</v>
      </c>
      <c r="B1152" s="5">
        <v>2006</v>
      </c>
      <c r="C1152" s="5"/>
      <c r="D1152" s="5" t="s">
        <v>76</v>
      </c>
      <c r="E1152" s="5" t="s">
        <v>9</v>
      </c>
      <c r="F1152">
        <v>19.323186672677831</v>
      </c>
      <c r="G1152">
        <v>23.250196801905663</v>
      </c>
      <c r="H1152">
        <v>27.740777582102215</v>
      </c>
      <c r="I1152">
        <v>2.4389899350347695</v>
      </c>
      <c r="J1152">
        <v>3.0317853834273221</v>
      </c>
      <c r="K1152">
        <v>3.7686595090571871</v>
      </c>
    </row>
    <row r="1153" spans="1:11" x14ac:dyDescent="0.25">
      <c r="A1153" t="str">
        <f t="shared" si="28"/>
        <v>2007TMaori</v>
      </c>
      <c r="B1153" s="5">
        <v>2007</v>
      </c>
      <c r="C1153" s="5"/>
      <c r="D1153" s="5" t="s">
        <v>76</v>
      </c>
      <c r="E1153" s="5" t="s">
        <v>9</v>
      </c>
      <c r="F1153">
        <v>20.30609616593463</v>
      </c>
      <c r="G1153">
        <v>24.304201046160848</v>
      </c>
      <c r="H1153">
        <v>28.859265145147774</v>
      </c>
      <c r="I1153">
        <v>2.7902128964248814</v>
      </c>
      <c r="J1153">
        <v>3.4653877596993188</v>
      </c>
      <c r="K1153">
        <v>4.3039412298828399</v>
      </c>
    </row>
    <row r="1154" spans="1:11" x14ac:dyDescent="0.25">
      <c r="A1154" t="str">
        <f t="shared" si="28"/>
        <v>2008TMaori</v>
      </c>
      <c r="B1154" s="5">
        <v>2008</v>
      </c>
      <c r="C1154" s="5"/>
      <c r="D1154" s="5" t="s">
        <v>76</v>
      </c>
      <c r="E1154" s="5" t="s">
        <v>9</v>
      </c>
      <c r="F1154">
        <v>16.615721083928044</v>
      </c>
      <c r="G1154">
        <v>20.255185283466297</v>
      </c>
      <c r="H1154">
        <v>24.454893579105043</v>
      </c>
      <c r="I1154">
        <v>2.3440576853346591</v>
      </c>
      <c r="J1154">
        <v>2.9564754329487504</v>
      </c>
      <c r="K1154">
        <v>3.7288958545325182</v>
      </c>
    </row>
    <row r="1155" spans="1:11" x14ac:dyDescent="0.25">
      <c r="A1155" t="str">
        <f t="shared" si="28"/>
        <v>2009TMaori</v>
      </c>
      <c r="B1155" s="5">
        <v>2009</v>
      </c>
      <c r="C1155" s="5"/>
      <c r="D1155" s="5" t="s">
        <v>76</v>
      </c>
      <c r="E1155" s="5" t="s">
        <v>9</v>
      </c>
      <c r="F1155">
        <v>13.315847375547895</v>
      </c>
      <c r="G1155">
        <v>16.580928829187901</v>
      </c>
      <c r="H1155">
        <v>20.404259702763142</v>
      </c>
      <c r="I1155">
        <v>2.1962480525470367</v>
      </c>
      <c r="J1155">
        <v>2.8322807233725817</v>
      </c>
      <c r="K1155">
        <v>3.6525082340698454</v>
      </c>
    </row>
    <row r="1156" spans="1:11" x14ac:dyDescent="0.25">
      <c r="A1156" t="str">
        <f t="shared" si="28"/>
        <v>2010TMaori</v>
      </c>
      <c r="B1156" s="5">
        <v>2010</v>
      </c>
      <c r="C1156" s="5"/>
      <c r="D1156" s="5" t="s">
        <v>76</v>
      </c>
      <c r="E1156" s="5" t="s">
        <v>9</v>
      </c>
      <c r="F1156">
        <v>12.823800846815264</v>
      </c>
      <c r="G1156">
        <v>16.054545650470459</v>
      </c>
      <c r="H1156">
        <v>19.85169431918148</v>
      </c>
      <c r="I1156">
        <v>2.5182688960040664</v>
      </c>
      <c r="J1156">
        <v>3.2903349089501455</v>
      </c>
      <c r="K1156">
        <v>4.2991055602659838</v>
      </c>
    </row>
    <row r="1157" spans="1:11" x14ac:dyDescent="0.25">
      <c r="A1157" t="str">
        <f t="shared" si="28"/>
        <v>2011TMaori</v>
      </c>
      <c r="B1157" s="5">
        <v>2011</v>
      </c>
      <c r="C1157" s="5"/>
      <c r="D1157" s="5" t="s">
        <v>76</v>
      </c>
      <c r="E1157" s="5" t="s">
        <v>9</v>
      </c>
      <c r="F1157">
        <v>11.869351441720413</v>
      </c>
      <c r="G1157">
        <v>14.99205539773333</v>
      </c>
      <c r="H1157">
        <v>18.684574192747974</v>
      </c>
      <c r="I1157">
        <v>2.5417924721996963</v>
      </c>
      <c r="J1157">
        <v>3.3576728532476059</v>
      </c>
      <c r="K1157">
        <v>4.4354396012823578</v>
      </c>
    </row>
    <row r="1158" spans="1:11" x14ac:dyDescent="0.25">
      <c r="A1158" t="str">
        <f t="shared" si="28"/>
        <v>2012TMaori</v>
      </c>
      <c r="B1158" s="5">
        <v>2012</v>
      </c>
      <c r="C1158" s="5"/>
      <c r="D1158" s="5" t="s">
        <v>76</v>
      </c>
      <c r="E1158" s="5" t="s">
        <v>9</v>
      </c>
      <c r="F1158">
        <v>14.824114831856154</v>
      </c>
      <c r="G1158">
        <v>18.280328347828753</v>
      </c>
      <c r="H1158">
        <v>22.300450324387302</v>
      </c>
      <c r="I1158">
        <v>3.3562680361017083</v>
      </c>
      <c r="J1158">
        <v>4.3794109724107084</v>
      </c>
      <c r="K1158">
        <v>5.7144543460086457</v>
      </c>
    </row>
    <row r="1159" spans="1:11" x14ac:dyDescent="0.25">
      <c r="A1159" t="str">
        <f t="shared" si="28"/>
        <v>2013TMaori</v>
      </c>
      <c r="B1159" s="5">
        <v>2013</v>
      </c>
      <c r="C1159" s="5"/>
      <c r="D1159" s="5" t="s">
        <v>76</v>
      </c>
      <c r="E1159" s="5" t="s">
        <v>9</v>
      </c>
      <c r="F1159">
        <v>13.920502791950724</v>
      </c>
      <c r="G1159">
        <v>17.246935410038393</v>
      </c>
      <c r="H1159">
        <v>21.128661070115221</v>
      </c>
      <c r="I1159">
        <v>2.7260573689302552</v>
      </c>
      <c r="J1159">
        <v>3.5395052282152415</v>
      </c>
      <c r="K1159">
        <v>4.5956836431066144</v>
      </c>
    </row>
    <row r="1160" spans="1:11" x14ac:dyDescent="0.25">
      <c r="A1160" t="str">
        <f t="shared" si="28"/>
        <v>2014TMaori</v>
      </c>
      <c r="B1160" s="5">
        <v>2014</v>
      </c>
      <c r="C1160" s="5"/>
      <c r="D1160" s="5" t="s">
        <v>76</v>
      </c>
      <c r="E1160" s="5" t="s">
        <v>9</v>
      </c>
      <c r="F1160">
        <v>15.405417520615664</v>
      </c>
      <c r="G1160">
        <v>18.873812545101266</v>
      </c>
      <c r="H1160">
        <v>22.889986773964122</v>
      </c>
      <c r="I1160">
        <v>2.9353284582965213</v>
      </c>
      <c r="J1160">
        <v>3.7723014391929408</v>
      </c>
      <c r="K1160">
        <v>4.8479270208811567</v>
      </c>
    </row>
    <row r="1161" spans="1:11" x14ac:dyDescent="0.25">
      <c r="A1161" t="str">
        <f t="shared" si="28"/>
        <v>1996TnonMaori</v>
      </c>
      <c r="B1161" s="5">
        <v>1996</v>
      </c>
      <c r="C1161" s="5"/>
      <c r="D1161" s="5" t="s">
        <v>76</v>
      </c>
      <c r="E1161" s="5" t="s">
        <v>74</v>
      </c>
      <c r="F1161">
        <v>6.1654847898226741</v>
      </c>
      <c r="G1161">
        <v>7.0733396759538065</v>
      </c>
      <c r="H1161">
        <v>8.077236396746585</v>
      </c>
    </row>
    <row r="1162" spans="1:11" x14ac:dyDescent="0.25">
      <c r="A1162" t="str">
        <f t="shared" si="28"/>
        <v>1997TnonMaori</v>
      </c>
      <c r="B1162" s="5">
        <v>1997</v>
      </c>
      <c r="C1162" s="5"/>
      <c r="D1162" s="5" t="s">
        <v>76</v>
      </c>
      <c r="E1162" s="5" t="s">
        <v>74</v>
      </c>
      <c r="F1162">
        <v>6.8440793804297808</v>
      </c>
      <c r="G1162">
        <v>7.7910692576511984</v>
      </c>
      <c r="H1162">
        <v>8.8324601752022502</v>
      </c>
    </row>
    <row r="1163" spans="1:11" x14ac:dyDescent="0.25">
      <c r="A1163" t="str">
        <f t="shared" si="28"/>
        <v>1998TnonMaori</v>
      </c>
      <c r="B1163" s="5">
        <v>1998</v>
      </c>
      <c r="C1163" s="5"/>
      <c r="D1163" s="5" t="s">
        <v>76</v>
      </c>
      <c r="E1163" s="5" t="s">
        <v>74</v>
      </c>
      <c r="F1163">
        <v>7.365169499447056</v>
      </c>
      <c r="G1163">
        <v>8.3431153907784523</v>
      </c>
      <c r="H1163">
        <v>9.4147763342913908</v>
      </c>
    </row>
    <row r="1164" spans="1:11" x14ac:dyDescent="0.25">
      <c r="A1164" t="str">
        <f t="shared" si="28"/>
        <v>1999TnonMaori</v>
      </c>
      <c r="B1164" s="5">
        <v>1999</v>
      </c>
      <c r="C1164" s="5"/>
      <c r="D1164" s="5" t="s">
        <v>76</v>
      </c>
      <c r="E1164" s="5" t="s">
        <v>74</v>
      </c>
      <c r="F1164">
        <v>7.0014102630170374</v>
      </c>
      <c r="G1164">
        <v>7.9658257707982569</v>
      </c>
      <c r="H1164">
        <v>9.0259669535574822</v>
      </c>
    </row>
    <row r="1165" spans="1:11" x14ac:dyDescent="0.25">
      <c r="A1165" t="str">
        <f t="shared" si="28"/>
        <v>2000TnonMaori</v>
      </c>
      <c r="B1165" s="5">
        <v>2000</v>
      </c>
      <c r="C1165" s="5"/>
      <c r="D1165" s="5" t="s">
        <v>76</v>
      </c>
      <c r="E1165" s="5" t="s">
        <v>74</v>
      </c>
      <c r="F1165">
        <v>6.259177563611817</v>
      </c>
      <c r="G1165">
        <v>7.1808285169427348</v>
      </c>
      <c r="H1165">
        <v>8.199980788851974</v>
      </c>
    </row>
    <row r="1166" spans="1:11" x14ac:dyDescent="0.25">
      <c r="A1166" t="str">
        <f t="shared" si="28"/>
        <v>2001TnonMaori</v>
      </c>
      <c r="B1166" s="5">
        <v>2001</v>
      </c>
      <c r="C1166" s="5"/>
      <c r="D1166" s="5" t="s">
        <v>76</v>
      </c>
      <c r="E1166" s="5" t="s">
        <v>74</v>
      </c>
      <c r="F1166">
        <v>5.5511753672495194</v>
      </c>
      <c r="G1166">
        <v>6.4258009661644717</v>
      </c>
      <c r="H1166">
        <v>7.3991136185801736</v>
      </c>
    </row>
    <row r="1167" spans="1:11" x14ac:dyDescent="0.25">
      <c r="A1167" t="str">
        <f t="shared" si="28"/>
        <v>2002TnonMaori</v>
      </c>
      <c r="B1167" s="5">
        <v>2002</v>
      </c>
      <c r="C1167" s="5"/>
      <c r="D1167" s="5" t="s">
        <v>76</v>
      </c>
      <c r="E1167" s="5" t="s">
        <v>74</v>
      </c>
      <c r="F1167">
        <v>5.0315233745249435</v>
      </c>
      <c r="G1167">
        <v>5.8532059678090373</v>
      </c>
      <c r="H1167">
        <v>6.7708142049940045</v>
      </c>
    </row>
    <row r="1168" spans="1:11" x14ac:dyDescent="0.25">
      <c r="A1168" t="str">
        <f t="shared" si="28"/>
        <v>2003TnonMaori</v>
      </c>
      <c r="B1168" s="5">
        <v>2003</v>
      </c>
      <c r="C1168" s="5"/>
      <c r="D1168" s="5" t="s">
        <v>76</v>
      </c>
      <c r="E1168" s="5" t="s">
        <v>74</v>
      </c>
      <c r="F1168">
        <v>4.9063021938731257</v>
      </c>
      <c r="G1168">
        <v>5.7202005376466563</v>
      </c>
      <c r="H1168">
        <v>6.63054060039111</v>
      </c>
    </row>
    <row r="1169" spans="1:11" x14ac:dyDescent="0.25">
      <c r="A1169" t="str">
        <f t="shared" si="28"/>
        <v>2004TnonMaori</v>
      </c>
      <c r="B1169" s="5">
        <v>2004</v>
      </c>
      <c r="C1169" s="5"/>
      <c r="D1169" s="5" t="s">
        <v>76</v>
      </c>
      <c r="E1169" s="5" t="s">
        <v>74</v>
      </c>
      <c r="F1169">
        <v>5.5258050303997495</v>
      </c>
      <c r="G1169">
        <v>6.3841181533152636</v>
      </c>
      <c r="H1169">
        <v>7.3379739804359829</v>
      </c>
    </row>
    <row r="1170" spans="1:11" x14ac:dyDescent="0.25">
      <c r="A1170" t="str">
        <f t="shared" si="28"/>
        <v>2005TnonMaori</v>
      </c>
      <c r="B1170" s="5">
        <v>2005</v>
      </c>
      <c r="C1170" s="5"/>
      <c r="D1170" s="5" t="s">
        <v>76</v>
      </c>
      <c r="E1170" s="5" t="s">
        <v>74</v>
      </c>
      <c r="F1170">
        <v>5.8109684621473017</v>
      </c>
      <c r="G1170">
        <v>6.679957735866684</v>
      </c>
      <c r="H1170">
        <v>7.6422432629743104</v>
      </c>
    </row>
    <row r="1171" spans="1:11" x14ac:dyDescent="0.25">
      <c r="A1171" t="str">
        <f t="shared" si="28"/>
        <v>2006TnonMaori</v>
      </c>
      <c r="B1171" s="5">
        <v>2006</v>
      </c>
      <c r="C1171" s="5"/>
      <c r="D1171" s="5" t="s">
        <v>76</v>
      </c>
      <c r="E1171" s="5" t="s">
        <v>74</v>
      </c>
      <c r="F1171">
        <v>6.7403570422188563</v>
      </c>
      <c r="G1171">
        <v>7.6688135410238596</v>
      </c>
      <c r="H1171">
        <v>8.6894265059150406</v>
      </c>
    </row>
    <row r="1172" spans="1:11" x14ac:dyDescent="0.25">
      <c r="A1172" t="str">
        <f t="shared" si="28"/>
        <v>2007TnonMaori</v>
      </c>
      <c r="B1172" s="5">
        <v>2007</v>
      </c>
      <c r="C1172" s="5"/>
      <c r="D1172" s="5" t="s">
        <v>76</v>
      </c>
      <c r="E1172" s="5" t="s">
        <v>74</v>
      </c>
      <c r="F1172">
        <v>6.1306642329412622</v>
      </c>
      <c r="G1172">
        <v>7.0134145820003848</v>
      </c>
      <c r="H1172">
        <v>7.9875773275052531</v>
      </c>
    </row>
    <row r="1173" spans="1:11" x14ac:dyDescent="0.25">
      <c r="A1173" t="str">
        <f t="shared" si="28"/>
        <v>2008TnonMaori</v>
      </c>
      <c r="B1173" s="5">
        <v>2008</v>
      </c>
      <c r="C1173" s="5"/>
      <c r="D1173" s="5" t="s">
        <v>76</v>
      </c>
      <c r="E1173" s="5" t="s">
        <v>74</v>
      </c>
      <c r="F1173">
        <v>5.9678716297091645</v>
      </c>
      <c r="G1173">
        <v>6.8511258567313833</v>
      </c>
      <c r="H1173">
        <v>7.8282755561935495</v>
      </c>
    </row>
    <row r="1174" spans="1:11" x14ac:dyDescent="0.25">
      <c r="A1174" t="str">
        <f t="shared" si="28"/>
        <v>2009TnonMaori</v>
      </c>
      <c r="B1174" s="5">
        <v>2009</v>
      </c>
      <c r="C1174" s="5"/>
      <c r="D1174" s="5" t="s">
        <v>76</v>
      </c>
      <c r="E1174" s="5" t="s">
        <v>74</v>
      </c>
      <c r="F1174">
        <v>5.0389079971248476</v>
      </c>
      <c r="G1174">
        <v>5.8542674433217572</v>
      </c>
      <c r="H1174">
        <v>6.763987110212021</v>
      </c>
    </row>
    <row r="1175" spans="1:11" x14ac:dyDescent="0.25">
      <c r="A1175" t="str">
        <f t="shared" si="28"/>
        <v>2010TnonMaori</v>
      </c>
      <c r="B1175" s="5">
        <v>2010</v>
      </c>
      <c r="C1175" s="5"/>
      <c r="D1175" s="5" t="s">
        <v>76</v>
      </c>
      <c r="E1175" s="5" t="s">
        <v>74</v>
      </c>
      <c r="F1175">
        <v>4.1320998763417949</v>
      </c>
      <c r="G1175">
        <v>4.8793044157298322</v>
      </c>
      <c r="H1175">
        <v>5.722578544868699</v>
      </c>
    </row>
    <row r="1176" spans="1:11" x14ac:dyDescent="0.25">
      <c r="A1176" t="str">
        <f t="shared" si="28"/>
        <v>2011TnonMaori</v>
      </c>
      <c r="B1176" s="5">
        <v>2011</v>
      </c>
      <c r="C1176" s="5"/>
      <c r="D1176" s="5" t="s">
        <v>76</v>
      </c>
      <c r="E1176" s="5" t="s">
        <v>74</v>
      </c>
      <c r="F1176">
        <v>3.7511587152371164</v>
      </c>
      <c r="G1176">
        <v>4.4650137321248335</v>
      </c>
      <c r="H1176">
        <v>5.2751785607647683</v>
      </c>
    </row>
    <row r="1177" spans="1:11" x14ac:dyDescent="0.25">
      <c r="A1177" t="str">
        <f t="shared" si="28"/>
        <v>2012TnonMaori</v>
      </c>
      <c r="B1177" s="5">
        <v>2012</v>
      </c>
      <c r="C1177" s="5"/>
      <c r="D1177" s="5" t="s">
        <v>76</v>
      </c>
      <c r="E1177" s="5" t="s">
        <v>74</v>
      </c>
      <c r="F1177">
        <v>3.479802693964877</v>
      </c>
      <c r="G1177">
        <v>4.1741522919384959</v>
      </c>
      <c r="H1177">
        <v>4.9664492905078959</v>
      </c>
    </row>
    <row r="1178" spans="1:11" x14ac:dyDescent="0.25">
      <c r="A1178" t="str">
        <f t="shared" si="28"/>
        <v>2013TnonMaori</v>
      </c>
      <c r="B1178" s="5">
        <v>2013</v>
      </c>
      <c r="C1178" s="5"/>
      <c r="D1178" s="5" t="s">
        <v>76</v>
      </c>
      <c r="E1178" s="5" t="s">
        <v>74</v>
      </c>
      <c r="F1178">
        <v>4.1168503413940147</v>
      </c>
      <c r="G1178">
        <v>4.8726966900780591</v>
      </c>
      <c r="H1178">
        <v>5.7271279221044367</v>
      </c>
    </row>
    <row r="1179" spans="1:11" x14ac:dyDescent="0.25">
      <c r="A1179" t="str">
        <f t="shared" si="28"/>
        <v>2014TnonMaori</v>
      </c>
      <c r="B1179" s="5">
        <v>2014</v>
      </c>
      <c r="C1179" s="5"/>
      <c r="D1179" s="5" t="s">
        <v>76</v>
      </c>
      <c r="E1179" s="5" t="s">
        <v>74</v>
      </c>
      <c r="F1179">
        <v>4.2418890012178609</v>
      </c>
      <c r="G1179">
        <v>5.0032620269972901</v>
      </c>
      <c r="H1179">
        <v>5.8618408916292024</v>
      </c>
    </row>
    <row r="1180" spans="1:11" x14ac:dyDescent="0.25">
      <c r="A1180" t="str">
        <f t="shared" si="28"/>
        <v>1996FMaori</v>
      </c>
      <c r="B1180" s="5">
        <v>1996</v>
      </c>
      <c r="C1180" s="5"/>
      <c r="D1180" s="5" t="s">
        <v>73</v>
      </c>
      <c r="E1180" s="5" t="s">
        <v>9</v>
      </c>
      <c r="F1180">
        <v>36.85327225650493</v>
      </c>
      <c r="G1180">
        <v>45.013386029061834</v>
      </c>
      <c r="H1180">
        <v>54.44239373124239</v>
      </c>
      <c r="I1180">
        <v>4.268069330631211</v>
      </c>
      <c r="J1180">
        <v>5.5241181830361148</v>
      </c>
      <c r="K1180">
        <v>7.1498092782005465</v>
      </c>
    </row>
    <row r="1181" spans="1:11" x14ac:dyDescent="0.25">
      <c r="A1181" t="str">
        <f t="shared" si="28"/>
        <v>1997FMaori</v>
      </c>
      <c r="B1181" s="5">
        <v>1997</v>
      </c>
      <c r="C1181" s="5"/>
      <c r="D1181" s="5" t="s">
        <v>73</v>
      </c>
      <c r="E1181" s="5" t="s">
        <v>9</v>
      </c>
      <c r="F1181">
        <v>37.354408368421886</v>
      </c>
      <c r="G1181">
        <v>45.407821898569416</v>
      </c>
      <c r="H1181">
        <v>54.682730489194313</v>
      </c>
      <c r="I1181">
        <v>4.0201673062781973</v>
      </c>
      <c r="J1181">
        <v>5.1577979102734073</v>
      </c>
      <c r="K1181">
        <v>6.6173562582024044</v>
      </c>
    </row>
    <row r="1182" spans="1:11" x14ac:dyDescent="0.25">
      <c r="A1182" t="str">
        <f t="shared" si="28"/>
        <v>1998FMaori</v>
      </c>
      <c r="B1182" s="5">
        <v>1998</v>
      </c>
      <c r="C1182" s="5"/>
      <c r="D1182" s="5" t="s">
        <v>73</v>
      </c>
      <c r="E1182" s="5" t="s">
        <v>9</v>
      </c>
      <c r="F1182">
        <v>36.074399267498301</v>
      </c>
      <c r="G1182">
        <v>43.851849583065658</v>
      </c>
      <c r="H1182">
        <v>52.808938459103125</v>
      </c>
      <c r="I1182">
        <v>4.0855649063916424</v>
      </c>
      <c r="J1182">
        <v>5.252528673831093</v>
      </c>
      <c r="K1182">
        <v>6.7528134056213984</v>
      </c>
    </row>
    <row r="1183" spans="1:11" x14ac:dyDescent="0.25">
      <c r="A1183" t="str">
        <f t="shared" si="28"/>
        <v>1999FMaori</v>
      </c>
      <c r="B1183" s="5">
        <v>1999</v>
      </c>
      <c r="C1183" s="5"/>
      <c r="D1183" s="5" t="s">
        <v>73</v>
      </c>
      <c r="E1183" s="5" t="s">
        <v>9</v>
      </c>
      <c r="F1183">
        <v>32.380976382055294</v>
      </c>
      <c r="G1183">
        <v>39.671270022017481</v>
      </c>
      <c r="H1183">
        <v>48.112952480606886</v>
      </c>
      <c r="I1183">
        <v>4.3379227644619069</v>
      </c>
      <c r="J1183">
        <v>5.6778555895270495</v>
      </c>
      <c r="K1183">
        <v>7.4316777513032779</v>
      </c>
    </row>
    <row r="1184" spans="1:11" x14ac:dyDescent="0.25">
      <c r="A1184" t="str">
        <f t="shared" si="28"/>
        <v>2000FMaori</v>
      </c>
      <c r="B1184" s="5">
        <v>2000</v>
      </c>
      <c r="C1184" s="5"/>
      <c r="D1184" s="5" t="s">
        <v>73</v>
      </c>
      <c r="E1184" s="5" t="s">
        <v>9</v>
      </c>
      <c r="F1184">
        <v>29.865629020851244</v>
      </c>
      <c r="G1184">
        <v>36.828742289717162</v>
      </c>
      <c r="H1184">
        <v>44.927942338576699</v>
      </c>
      <c r="I1184">
        <v>4.3243407995783887</v>
      </c>
      <c r="J1184">
        <v>5.7262375854425303</v>
      </c>
      <c r="K1184">
        <v>7.5826116406300867</v>
      </c>
    </row>
    <row r="1185" spans="1:11" x14ac:dyDescent="0.25">
      <c r="A1185" t="str">
        <f t="shared" si="28"/>
        <v>2001FMaori</v>
      </c>
      <c r="B1185" s="5">
        <v>2001</v>
      </c>
      <c r="C1185" s="5"/>
      <c r="D1185" s="5" t="s">
        <v>73</v>
      </c>
      <c r="E1185" s="5" t="s">
        <v>9</v>
      </c>
      <c r="F1185">
        <v>23.339136025941727</v>
      </c>
      <c r="G1185">
        <v>29.479422018481852</v>
      </c>
      <c r="H1185">
        <v>36.740155585799812</v>
      </c>
      <c r="I1185">
        <v>3.4000870573541846</v>
      </c>
      <c r="J1185">
        <v>4.5776408545222909</v>
      </c>
      <c r="K1185">
        <v>6.1630174285295443</v>
      </c>
    </row>
    <row r="1186" spans="1:11" x14ac:dyDescent="0.25">
      <c r="A1186" t="str">
        <f t="shared" si="28"/>
        <v>2002FMaori</v>
      </c>
      <c r="B1186" s="5">
        <v>2002</v>
      </c>
      <c r="C1186" s="5"/>
      <c r="D1186" s="5" t="s">
        <v>73</v>
      </c>
      <c r="E1186" s="5" t="s">
        <v>9</v>
      </c>
      <c r="F1186">
        <v>22.378745911575308</v>
      </c>
      <c r="G1186">
        <v>28.311095189893656</v>
      </c>
      <c r="H1186">
        <v>35.333528073989839</v>
      </c>
      <c r="I1186">
        <v>3.2943677749421063</v>
      </c>
      <c r="J1186">
        <v>4.4253965443739167</v>
      </c>
      <c r="K1186">
        <v>5.9447323167495378</v>
      </c>
    </row>
    <row r="1187" spans="1:11" x14ac:dyDescent="0.25">
      <c r="A1187" t="str">
        <f t="shared" si="28"/>
        <v>2003FMaori</v>
      </c>
      <c r="B1187" s="5">
        <v>2003</v>
      </c>
      <c r="C1187" s="5"/>
      <c r="D1187" s="5" t="s">
        <v>73</v>
      </c>
      <c r="E1187" s="5" t="s">
        <v>9</v>
      </c>
      <c r="F1187">
        <v>15.310461623245123</v>
      </c>
      <c r="G1187">
        <v>20.214759746170284</v>
      </c>
      <c r="H1187">
        <v>26.190565951557968</v>
      </c>
      <c r="I1187">
        <v>2.5603081834626797</v>
      </c>
      <c r="J1187">
        <v>3.5653113816081192</v>
      </c>
      <c r="K1187">
        <v>4.9648106153505509</v>
      </c>
    </row>
    <row r="1188" spans="1:11" x14ac:dyDescent="0.25">
      <c r="A1188" t="str">
        <f t="shared" si="28"/>
        <v>2004FMaori</v>
      </c>
      <c r="B1188" s="5">
        <v>2004</v>
      </c>
      <c r="C1188" s="5"/>
      <c r="D1188" s="5" t="s">
        <v>73</v>
      </c>
      <c r="E1188" s="5" t="s">
        <v>9</v>
      </c>
      <c r="F1188">
        <v>15.627157243637608</v>
      </c>
      <c r="G1188">
        <v>20.579868855396374</v>
      </c>
      <c r="H1188">
        <v>26.604252805633486</v>
      </c>
      <c r="I1188">
        <v>2.6785709620071168</v>
      </c>
      <c r="J1188">
        <v>3.7254615746400428</v>
      </c>
      <c r="K1188">
        <v>5.1815181083422015</v>
      </c>
    </row>
    <row r="1189" spans="1:11" x14ac:dyDescent="0.25">
      <c r="A1189" t="str">
        <f t="shared" si="28"/>
        <v>2005FMaori</v>
      </c>
      <c r="B1189" s="5">
        <v>2005</v>
      </c>
      <c r="C1189" s="5"/>
      <c r="D1189" s="5" t="s">
        <v>73</v>
      </c>
      <c r="E1189" s="5" t="s">
        <v>9</v>
      </c>
      <c r="F1189">
        <v>14.483764412728426</v>
      </c>
      <c r="G1189">
        <v>19.280046626118725</v>
      </c>
      <c r="H1189">
        <v>25.156278645688307</v>
      </c>
      <c r="I1189">
        <v>2.3152832626276072</v>
      </c>
      <c r="J1189">
        <v>3.2307301228331728</v>
      </c>
      <c r="K1189">
        <v>4.5081382891940542</v>
      </c>
    </row>
    <row r="1190" spans="1:11" x14ac:dyDescent="0.25">
      <c r="A1190" t="str">
        <f t="shared" si="28"/>
        <v>2006FMaori</v>
      </c>
      <c r="B1190" s="5">
        <v>2006</v>
      </c>
      <c r="C1190" s="5"/>
      <c r="D1190" s="5" t="s">
        <v>73</v>
      </c>
      <c r="E1190" s="5" t="s">
        <v>9</v>
      </c>
      <c r="F1190">
        <v>16.674513952725114</v>
      </c>
      <c r="G1190">
        <v>21.799008149421695</v>
      </c>
      <c r="H1190">
        <v>28.001737922232305</v>
      </c>
      <c r="I1190">
        <v>2.2110820997874243</v>
      </c>
      <c r="J1190">
        <v>3.0111891313076429</v>
      </c>
      <c r="K1190">
        <v>4.1008246529502514</v>
      </c>
    </row>
    <row r="1191" spans="1:11" x14ac:dyDescent="0.25">
      <c r="A1191" t="str">
        <f t="shared" si="28"/>
        <v>2007FMaori</v>
      </c>
      <c r="B1191" s="5">
        <v>2007</v>
      </c>
      <c r="C1191" s="5"/>
      <c r="D1191" s="5" t="s">
        <v>73</v>
      </c>
      <c r="E1191" s="5" t="s">
        <v>9</v>
      </c>
      <c r="F1191">
        <v>16.942994037134479</v>
      </c>
      <c r="G1191">
        <v>22.048918061453421</v>
      </c>
      <c r="H1191">
        <v>28.210144281015001</v>
      </c>
      <c r="I1191">
        <v>1.9590828298345009</v>
      </c>
      <c r="J1191">
        <v>2.6401843259584115</v>
      </c>
      <c r="K1191">
        <v>3.5580799182571212</v>
      </c>
    </row>
    <row r="1192" spans="1:11" x14ac:dyDescent="0.25">
      <c r="A1192" t="str">
        <f t="shared" ref="A1192:A1255" si="29">B1192&amp;C1192&amp;D1192&amp;E1192</f>
        <v>2008FMaori</v>
      </c>
      <c r="B1192" s="5">
        <v>2008</v>
      </c>
      <c r="C1192" s="5"/>
      <c r="D1192" s="5" t="s">
        <v>73</v>
      </c>
      <c r="E1192" s="5" t="s">
        <v>9</v>
      </c>
      <c r="F1192">
        <v>15.6509830428288</v>
      </c>
      <c r="G1192">
        <v>20.559682681858078</v>
      </c>
      <c r="H1192">
        <v>26.520492716861213</v>
      </c>
      <c r="I1192">
        <v>2.0260262522069157</v>
      </c>
      <c r="J1192">
        <v>2.7616163163487961</v>
      </c>
      <c r="K1192">
        <v>3.7642773238581939</v>
      </c>
    </row>
    <row r="1193" spans="1:11" x14ac:dyDescent="0.25">
      <c r="A1193" t="str">
        <f t="shared" si="29"/>
        <v>2009FMaori</v>
      </c>
      <c r="B1193" s="5">
        <v>2009</v>
      </c>
      <c r="C1193" s="5"/>
      <c r="D1193" s="5" t="s">
        <v>73</v>
      </c>
      <c r="E1193" s="5" t="s">
        <v>9</v>
      </c>
      <c r="F1193">
        <v>11.328499833441596</v>
      </c>
      <c r="G1193">
        <v>15.531112228624666</v>
      </c>
      <c r="H1193">
        <v>20.781850114246737</v>
      </c>
      <c r="I1193">
        <v>1.6416340893618016</v>
      </c>
      <c r="J1193">
        <v>2.3226662811953367</v>
      </c>
      <c r="K1193">
        <v>3.2862247980602293</v>
      </c>
    </row>
    <row r="1194" spans="1:11" x14ac:dyDescent="0.25">
      <c r="A1194" t="str">
        <f t="shared" si="29"/>
        <v>2010FMaori</v>
      </c>
      <c r="B1194" s="5">
        <v>2010</v>
      </c>
      <c r="C1194" s="5"/>
      <c r="D1194" s="5" t="s">
        <v>73</v>
      </c>
      <c r="E1194" s="5" t="s">
        <v>9</v>
      </c>
      <c r="F1194">
        <v>9.3419244608445347</v>
      </c>
      <c r="G1194">
        <v>13.20115710550642</v>
      </c>
      <c r="H1194">
        <v>18.119619526507041</v>
      </c>
      <c r="I1194">
        <v>1.7339789105561711</v>
      </c>
      <c r="J1194">
        <v>2.5436210431754254</v>
      </c>
      <c r="K1194">
        <v>3.7313072101953035</v>
      </c>
    </row>
    <row r="1195" spans="1:11" x14ac:dyDescent="0.25">
      <c r="A1195" t="str">
        <f t="shared" si="29"/>
        <v>2011FMaori</v>
      </c>
      <c r="B1195" s="5">
        <v>2011</v>
      </c>
      <c r="C1195" s="5"/>
      <c r="D1195" s="5" t="s">
        <v>73</v>
      </c>
      <c r="E1195" s="5" t="s">
        <v>9</v>
      </c>
      <c r="F1195">
        <v>8.1831994485428332</v>
      </c>
      <c r="G1195">
        <v>11.816398475451406</v>
      </c>
      <c r="H1195">
        <v>16.512232482353753</v>
      </c>
      <c r="I1195">
        <v>1.4500274915630313</v>
      </c>
      <c r="J1195">
        <v>2.1594327965818572</v>
      </c>
      <c r="K1195">
        <v>3.2159045466970984</v>
      </c>
    </row>
    <row r="1196" spans="1:11" x14ac:dyDescent="0.25">
      <c r="A1196" t="str">
        <f t="shared" si="29"/>
        <v>2012FMaori</v>
      </c>
      <c r="B1196" s="5">
        <v>2012</v>
      </c>
      <c r="C1196" s="5"/>
      <c r="D1196" s="5" t="s">
        <v>73</v>
      </c>
      <c r="E1196" s="5" t="s">
        <v>9</v>
      </c>
      <c r="F1196">
        <v>10.38203156251156</v>
      </c>
      <c r="G1196">
        <v>14.405242271951854</v>
      </c>
      <c r="H1196">
        <v>19.471702752825202</v>
      </c>
      <c r="I1196">
        <v>2.0430606161546594</v>
      </c>
      <c r="J1196">
        <v>2.983689739973677</v>
      </c>
      <c r="K1196">
        <v>4.3573863614383708</v>
      </c>
    </row>
    <row r="1197" spans="1:11" x14ac:dyDescent="0.25">
      <c r="A1197" t="str">
        <f t="shared" si="29"/>
        <v>2013FMaori</v>
      </c>
      <c r="B1197" s="5">
        <v>2013</v>
      </c>
      <c r="C1197" s="5"/>
      <c r="D1197" s="5" t="s">
        <v>73</v>
      </c>
      <c r="E1197" s="5" t="s">
        <v>9</v>
      </c>
      <c r="F1197">
        <v>10.580383410266593</v>
      </c>
      <c r="G1197">
        <v>14.619747021489744</v>
      </c>
      <c r="H1197">
        <v>19.692703295137342</v>
      </c>
      <c r="I1197">
        <v>1.8948919523261769</v>
      </c>
      <c r="J1197">
        <v>2.7431327764222266</v>
      </c>
      <c r="K1197">
        <v>3.9710852219539303</v>
      </c>
    </row>
    <row r="1198" spans="1:11" x14ac:dyDescent="0.25">
      <c r="A1198" t="str">
        <f t="shared" si="29"/>
        <v>2014FMaori</v>
      </c>
      <c r="B1198" s="5">
        <v>2014</v>
      </c>
      <c r="C1198" s="5"/>
      <c r="D1198" s="5" t="s">
        <v>73</v>
      </c>
      <c r="E1198" s="5" t="s">
        <v>9</v>
      </c>
      <c r="F1198">
        <v>11.702195060521998</v>
      </c>
      <c r="G1198">
        <v>15.926502601384083</v>
      </c>
      <c r="H1198">
        <v>21.17887215672155</v>
      </c>
      <c r="I1198">
        <v>2.1287683015121597</v>
      </c>
      <c r="J1198">
        <v>3.0519972908048127</v>
      </c>
      <c r="K1198">
        <v>4.3756229630360775</v>
      </c>
    </row>
    <row r="1199" spans="1:11" x14ac:dyDescent="0.25">
      <c r="A1199" t="str">
        <f t="shared" si="29"/>
        <v>1996FnonMaori</v>
      </c>
      <c r="B1199" s="5">
        <v>1996</v>
      </c>
      <c r="C1199" s="5"/>
      <c r="D1199" s="5" t="s">
        <v>73</v>
      </c>
      <c r="E1199" s="5" t="s">
        <v>74</v>
      </c>
      <c r="F1199">
        <v>6.7981148186352751</v>
      </c>
      <c r="G1199">
        <v>8.1485197342975724</v>
      </c>
      <c r="H1199">
        <v>9.6886166006278973</v>
      </c>
    </row>
    <row r="1200" spans="1:11" x14ac:dyDescent="0.25">
      <c r="A1200" t="str">
        <f t="shared" si="29"/>
        <v>1997FnonMaori</v>
      </c>
      <c r="B1200" s="5">
        <v>1997</v>
      </c>
      <c r="C1200" s="5"/>
      <c r="D1200" s="5" t="s">
        <v>73</v>
      </c>
      <c r="E1200" s="5" t="s">
        <v>74</v>
      </c>
      <c r="F1200">
        <v>7.4106019760049495</v>
      </c>
      <c r="G1200">
        <v>8.8037225747300401</v>
      </c>
      <c r="H1200">
        <v>10.382643884965725</v>
      </c>
    </row>
    <row r="1201" spans="1:8" x14ac:dyDescent="0.25">
      <c r="A1201" t="str">
        <f t="shared" si="29"/>
        <v>1998FnonMaori</v>
      </c>
      <c r="B1201" s="5">
        <v>1998</v>
      </c>
      <c r="C1201" s="5"/>
      <c r="D1201" s="5" t="s">
        <v>73</v>
      </c>
      <c r="E1201" s="5" t="s">
        <v>74</v>
      </c>
      <c r="F1201">
        <v>7.0045978744026591</v>
      </c>
      <c r="G1201">
        <v>8.3487120787254963</v>
      </c>
      <c r="H1201">
        <v>9.8755917441076964</v>
      </c>
    </row>
    <row r="1202" spans="1:8" x14ac:dyDescent="0.25">
      <c r="A1202" t="str">
        <f t="shared" si="29"/>
        <v>1999FnonMaori</v>
      </c>
      <c r="B1202" s="5">
        <v>1999</v>
      </c>
      <c r="C1202" s="5"/>
      <c r="D1202" s="5" t="s">
        <v>73</v>
      </c>
      <c r="E1202" s="5" t="s">
        <v>74</v>
      </c>
      <c r="F1202">
        <v>5.7478172772788501</v>
      </c>
      <c r="G1202">
        <v>6.9870163825920741</v>
      </c>
      <c r="H1202">
        <v>8.4141700217711826</v>
      </c>
    </row>
    <row r="1203" spans="1:8" x14ac:dyDescent="0.25">
      <c r="A1203" t="str">
        <f t="shared" si="29"/>
        <v>2000FnonMaori</v>
      </c>
      <c r="B1203" s="5">
        <v>2000</v>
      </c>
      <c r="C1203" s="5"/>
      <c r="D1203" s="5" t="s">
        <v>73</v>
      </c>
      <c r="E1203" s="5" t="s">
        <v>74</v>
      </c>
      <c r="F1203">
        <v>5.2329883640541874</v>
      </c>
      <c r="G1203">
        <v>6.4315777576789097</v>
      </c>
      <c r="H1203">
        <v>7.8225218169316904</v>
      </c>
    </row>
    <row r="1204" spans="1:8" x14ac:dyDescent="0.25">
      <c r="A1204" t="str">
        <f t="shared" si="29"/>
        <v>2001FnonMaori</v>
      </c>
      <c r="B1204" s="5">
        <v>2001</v>
      </c>
      <c r="C1204" s="5"/>
      <c r="D1204" s="5" t="s">
        <v>73</v>
      </c>
      <c r="E1204" s="5" t="s">
        <v>74</v>
      </c>
      <c r="F1204">
        <v>5.2340103382315268</v>
      </c>
      <c r="G1204">
        <v>6.4398721864252142</v>
      </c>
      <c r="H1204">
        <v>7.8403133161075091</v>
      </c>
    </row>
    <row r="1205" spans="1:8" x14ac:dyDescent="0.25">
      <c r="A1205" t="str">
        <f t="shared" si="29"/>
        <v>2002FnonMaori</v>
      </c>
      <c r="B1205" s="5">
        <v>2002</v>
      </c>
      <c r="C1205" s="5"/>
      <c r="D1205" s="5" t="s">
        <v>73</v>
      </c>
      <c r="E1205" s="5" t="s">
        <v>74</v>
      </c>
      <c r="F1205">
        <v>5.2271510785827422</v>
      </c>
      <c r="G1205">
        <v>6.3974143121447593</v>
      </c>
      <c r="H1205">
        <v>7.7515382060766305</v>
      </c>
    </row>
    <row r="1206" spans="1:8" x14ac:dyDescent="0.25">
      <c r="A1206" t="str">
        <f t="shared" si="29"/>
        <v>2003FnonMaori</v>
      </c>
      <c r="B1206" s="5">
        <v>2003</v>
      </c>
      <c r="C1206" s="5"/>
      <c r="D1206" s="5" t="s">
        <v>73</v>
      </c>
      <c r="E1206" s="5" t="s">
        <v>74</v>
      </c>
      <c r="F1206">
        <v>4.5762959575862174</v>
      </c>
      <c r="G1206">
        <v>5.669844112480436</v>
      </c>
      <c r="H1206">
        <v>6.9459420891239194</v>
      </c>
    </row>
    <row r="1207" spans="1:8" x14ac:dyDescent="0.25">
      <c r="A1207" t="str">
        <f t="shared" si="29"/>
        <v>2004FnonMaori</v>
      </c>
      <c r="B1207" s="5">
        <v>2004</v>
      </c>
      <c r="C1207" s="5"/>
      <c r="D1207" s="5" t="s">
        <v>73</v>
      </c>
      <c r="E1207" s="5" t="s">
        <v>74</v>
      </c>
      <c r="F1207">
        <v>4.4532143419839851</v>
      </c>
      <c r="G1207">
        <v>5.5241125007133691</v>
      </c>
      <c r="H1207">
        <v>6.7748335971517495</v>
      </c>
    </row>
    <row r="1208" spans="1:8" x14ac:dyDescent="0.25">
      <c r="A1208" t="str">
        <f t="shared" si="29"/>
        <v>2005FnonMaori</v>
      </c>
      <c r="B1208" s="5">
        <v>2005</v>
      </c>
      <c r="C1208" s="5"/>
      <c r="D1208" s="5" t="s">
        <v>73</v>
      </c>
      <c r="E1208" s="5" t="s">
        <v>74</v>
      </c>
      <c r="F1208">
        <v>4.8502567313972031</v>
      </c>
      <c r="G1208">
        <v>5.9677057176200101</v>
      </c>
      <c r="H1208">
        <v>7.2654675822750407</v>
      </c>
    </row>
    <row r="1209" spans="1:8" x14ac:dyDescent="0.25">
      <c r="A1209" t="str">
        <f t="shared" si="29"/>
        <v>2006FnonMaori</v>
      </c>
      <c r="B1209" s="5">
        <v>2006</v>
      </c>
      <c r="C1209" s="5"/>
      <c r="D1209" s="5" t="s">
        <v>73</v>
      </c>
      <c r="E1209" s="5" t="s">
        <v>74</v>
      </c>
      <c r="F1209">
        <v>6.0118305274280646</v>
      </c>
      <c r="G1209">
        <v>7.2393354249240502</v>
      </c>
      <c r="H1209">
        <v>8.6437765761559611</v>
      </c>
    </row>
    <row r="1210" spans="1:8" x14ac:dyDescent="0.25">
      <c r="A1210" t="str">
        <f t="shared" si="29"/>
        <v>2007FnonMaori</v>
      </c>
      <c r="B1210" s="5">
        <v>2007</v>
      </c>
      <c r="C1210" s="5"/>
      <c r="D1210" s="5" t="s">
        <v>73</v>
      </c>
      <c r="E1210" s="5" t="s">
        <v>74</v>
      </c>
      <c r="F1210">
        <v>7.0297547602136614</v>
      </c>
      <c r="G1210">
        <v>8.3512798120447354</v>
      </c>
      <c r="H1210">
        <v>9.8490568661317504</v>
      </c>
    </row>
    <row r="1211" spans="1:8" x14ac:dyDescent="0.25">
      <c r="A1211" t="str">
        <f t="shared" si="29"/>
        <v>2008FnonMaori</v>
      </c>
      <c r="B1211" s="5">
        <v>2008</v>
      </c>
      <c r="C1211" s="5"/>
      <c r="D1211" s="5" t="s">
        <v>73</v>
      </c>
      <c r="E1211" s="5" t="s">
        <v>74</v>
      </c>
      <c r="F1211">
        <v>6.2110187639151979</v>
      </c>
      <c r="G1211">
        <v>7.4448005539888182</v>
      </c>
      <c r="H1211">
        <v>8.8518921948659486</v>
      </c>
    </row>
    <row r="1212" spans="1:8" x14ac:dyDescent="0.25">
      <c r="A1212" t="str">
        <f t="shared" si="29"/>
        <v>2009FnonMaori</v>
      </c>
      <c r="B1212" s="5">
        <v>2009</v>
      </c>
      <c r="C1212" s="5"/>
      <c r="D1212" s="5" t="s">
        <v>73</v>
      </c>
      <c r="E1212" s="5" t="s">
        <v>74</v>
      </c>
      <c r="F1212">
        <v>5.5108367382940644</v>
      </c>
      <c r="G1212">
        <v>6.6867601059898005</v>
      </c>
      <c r="H1212">
        <v>8.0393298458399958</v>
      </c>
    </row>
    <row r="1213" spans="1:8" x14ac:dyDescent="0.25">
      <c r="A1213" t="str">
        <f t="shared" si="29"/>
        <v>2010FnonMaori</v>
      </c>
      <c r="B1213" s="5">
        <v>2010</v>
      </c>
      <c r="C1213" s="5"/>
      <c r="D1213" s="5" t="s">
        <v>73</v>
      </c>
      <c r="E1213" s="5" t="s">
        <v>74</v>
      </c>
      <c r="F1213">
        <v>4.15690289390486</v>
      </c>
      <c r="G1213">
        <v>5.1899071761988003</v>
      </c>
      <c r="H1213">
        <v>6.4017313279691965</v>
      </c>
    </row>
    <row r="1214" spans="1:8" x14ac:dyDescent="0.25">
      <c r="A1214" t="str">
        <f t="shared" si="29"/>
        <v>2011FnonMaori</v>
      </c>
      <c r="B1214" s="5">
        <v>2011</v>
      </c>
      <c r="C1214" s="5"/>
      <c r="D1214" s="5" t="s">
        <v>73</v>
      </c>
      <c r="E1214" s="5" t="s">
        <v>74</v>
      </c>
      <c r="F1214">
        <v>4.3886974042876004</v>
      </c>
      <c r="G1214">
        <v>5.4719917629089707</v>
      </c>
      <c r="H1214">
        <v>6.7416468962042666</v>
      </c>
    </row>
    <row r="1215" spans="1:8" x14ac:dyDescent="0.25">
      <c r="A1215" t="str">
        <f t="shared" si="29"/>
        <v>2012FnonMaori</v>
      </c>
      <c r="B1215" s="5">
        <v>2012</v>
      </c>
      <c r="C1215" s="5"/>
      <c r="D1215" s="5" t="s">
        <v>73</v>
      </c>
      <c r="E1215" s="5" t="s">
        <v>74</v>
      </c>
      <c r="F1215">
        <v>3.8101789793626351</v>
      </c>
      <c r="G1215">
        <v>4.8279960476315953</v>
      </c>
      <c r="H1215">
        <v>6.0341666820175446</v>
      </c>
    </row>
    <row r="1216" spans="1:8" x14ac:dyDescent="0.25">
      <c r="A1216" t="str">
        <f t="shared" si="29"/>
        <v>2013FnonMaori</v>
      </c>
      <c r="B1216" s="5">
        <v>2013</v>
      </c>
      <c r="C1216" s="5"/>
      <c r="D1216" s="5" t="s">
        <v>73</v>
      </c>
      <c r="E1216" s="5" t="s">
        <v>74</v>
      </c>
      <c r="F1216">
        <v>4.2510821517794435</v>
      </c>
      <c r="G1216">
        <v>5.329580524555495</v>
      </c>
      <c r="H1216">
        <v>6.5983833400648981</v>
      </c>
    </row>
    <row r="1217" spans="1:11" x14ac:dyDescent="0.25">
      <c r="A1217" t="str">
        <f t="shared" si="29"/>
        <v>2014FnonMaori</v>
      </c>
      <c r="B1217" s="5">
        <v>2014</v>
      </c>
      <c r="C1217" s="5"/>
      <c r="D1217" s="5" t="s">
        <v>73</v>
      </c>
      <c r="E1217" s="5" t="s">
        <v>74</v>
      </c>
      <c r="F1217">
        <v>4.150337943912545</v>
      </c>
      <c r="G1217">
        <v>5.2183868738573675</v>
      </c>
      <c r="H1217">
        <v>6.4773940550015787</v>
      </c>
    </row>
    <row r="1218" spans="1:11" x14ac:dyDescent="0.25">
      <c r="A1218" t="str">
        <f t="shared" si="29"/>
        <v>1996MMaori</v>
      </c>
      <c r="B1218" s="5">
        <v>1996</v>
      </c>
      <c r="C1218" s="5"/>
      <c r="D1218" s="5" t="s">
        <v>75</v>
      </c>
      <c r="E1218" s="5" t="s">
        <v>9</v>
      </c>
      <c r="F1218">
        <v>26.033787224697893</v>
      </c>
      <c r="G1218">
        <v>33.213123820744954</v>
      </c>
      <c r="H1218">
        <v>41.760516769522575</v>
      </c>
      <c r="I1218">
        <v>4.0840522597275069</v>
      </c>
      <c r="J1218">
        <v>5.5640701713698562</v>
      </c>
      <c r="K1218">
        <v>7.5804311265089899</v>
      </c>
    </row>
    <row r="1219" spans="1:11" x14ac:dyDescent="0.25">
      <c r="A1219" t="str">
        <f t="shared" si="29"/>
        <v>1997MMaori</v>
      </c>
      <c r="B1219" s="5">
        <v>1997</v>
      </c>
      <c r="C1219" s="5"/>
      <c r="D1219" s="5" t="s">
        <v>75</v>
      </c>
      <c r="E1219" s="5" t="s">
        <v>9</v>
      </c>
      <c r="F1219">
        <v>29.838389676913202</v>
      </c>
      <c r="G1219">
        <v>37.462145372118187</v>
      </c>
      <c r="H1219">
        <v>46.439965570385766</v>
      </c>
      <c r="I1219">
        <v>4.1523052732284196</v>
      </c>
      <c r="J1219">
        <v>5.5474182763654021</v>
      </c>
      <c r="K1219">
        <v>7.4112685623969572</v>
      </c>
    </row>
    <row r="1220" spans="1:11" x14ac:dyDescent="0.25">
      <c r="A1220" t="str">
        <f t="shared" si="29"/>
        <v>1998MMaori</v>
      </c>
      <c r="B1220" s="5">
        <v>1998</v>
      </c>
      <c r="C1220" s="5"/>
      <c r="D1220" s="5" t="s">
        <v>75</v>
      </c>
      <c r="E1220" s="5" t="s">
        <v>9</v>
      </c>
      <c r="F1220">
        <v>26.754268600984393</v>
      </c>
      <c r="G1220">
        <v>33.901164161173909</v>
      </c>
      <c r="H1220">
        <v>42.370638510218676</v>
      </c>
      <c r="I1220">
        <v>3.0511754830815971</v>
      </c>
      <c r="J1220">
        <v>4.0518538077597164</v>
      </c>
      <c r="K1220">
        <v>5.380719454023569</v>
      </c>
    </row>
    <row r="1221" spans="1:11" x14ac:dyDescent="0.25">
      <c r="A1221" t="str">
        <f t="shared" si="29"/>
        <v>1999MMaori</v>
      </c>
      <c r="B1221" s="5">
        <v>1999</v>
      </c>
      <c r="C1221" s="5"/>
      <c r="D1221" s="5" t="s">
        <v>75</v>
      </c>
      <c r="E1221" s="5" t="s">
        <v>9</v>
      </c>
      <c r="F1221">
        <v>29.879434404507162</v>
      </c>
      <c r="G1221">
        <v>37.304573860527185</v>
      </c>
      <c r="H1221">
        <v>46.015054036937528</v>
      </c>
      <c r="I1221">
        <v>3.1557156045030932</v>
      </c>
      <c r="J1221">
        <v>4.1340440620653682</v>
      </c>
      <c r="K1221">
        <v>5.4156718947393925</v>
      </c>
    </row>
    <row r="1222" spans="1:11" x14ac:dyDescent="0.25">
      <c r="A1222" t="str">
        <f t="shared" si="29"/>
        <v>2000MMaori</v>
      </c>
      <c r="B1222" s="5">
        <v>2000</v>
      </c>
      <c r="C1222" s="5"/>
      <c r="D1222" s="5" t="s">
        <v>75</v>
      </c>
      <c r="E1222" s="5" t="s">
        <v>9</v>
      </c>
      <c r="F1222">
        <v>20.979981677419786</v>
      </c>
      <c r="G1222">
        <v>27.18392793553312</v>
      </c>
      <c r="H1222">
        <v>34.648147668208189</v>
      </c>
      <c r="I1222">
        <v>2.5105757679759066</v>
      </c>
      <c r="J1222">
        <v>3.4008952284734706</v>
      </c>
      <c r="K1222">
        <v>4.606946542935253</v>
      </c>
    </row>
    <row r="1223" spans="1:11" x14ac:dyDescent="0.25">
      <c r="A1223" t="str">
        <f t="shared" si="29"/>
        <v>2001MMaori</v>
      </c>
      <c r="B1223" s="5">
        <v>2001</v>
      </c>
      <c r="C1223" s="5"/>
      <c r="D1223" s="5" t="s">
        <v>75</v>
      </c>
      <c r="E1223" s="5" t="s">
        <v>9</v>
      </c>
      <c r="F1223">
        <v>21.956565374924946</v>
      </c>
      <c r="G1223">
        <v>28.219641344823248</v>
      </c>
      <c r="H1223">
        <v>35.713762217791533</v>
      </c>
      <c r="I1223">
        <v>3.2223072293077601</v>
      </c>
      <c r="J1223">
        <v>4.4026691480008999</v>
      </c>
      <c r="K1223">
        <v>6.0154089127383052</v>
      </c>
    </row>
    <row r="1224" spans="1:11" x14ac:dyDescent="0.25">
      <c r="A1224" t="str">
        <f t="shared" si="29"/>
        <v>2002MMaori</v>
      </c>
      <c r="B1224" s="5">
        <v>2002</v>
      </c>
      <c r="C1224" s="5"/>
      <c r="D1224" s="5" t="s">
        <v>75</v>
      </c>
      <c r="E1224" s="5" t="s">
        <v>9</v>
      </c>
      <c r="F1224">
        <v>21.005312351407763</v>
      </c>
      <c r="G1224">
        <v>27.104109210842349</v>
      </c>
      <c r="H1224">
        <v>34.421260598980844</v>
      </c>
      <c r="I1224">
        <v>3.7083904137575305</v>
      </c>
      <c r="J1224">
        <v>5.156328599019206</v>
      </c>
      <c r="K1224">
        <v>7.1696131352371086</v>
      </c>
    </row>
    <row r="1225" spans="1:11" x14ac:dyDescent="0.25">
      <c r="A1225" t="str">
        <f t="shared" si="29"/>
        <v>2003MMaori</v>
      </c>
      <c r="B1225" s="5">
        <v>2003</v>
      </c>
      <c r="C1225" s="5"/>
      <c r="D1225" s="5" t="s">
        <v>75</v>
      </c>
      <c r="E1225" s="5" t="s">
        <v>9</v>
      </c>
      <c r="F1225">
        <v>25.760010615324596</v>
      </c>
      <c r="G1225">
        <v>32.486798302883642</v>
      </c>
      <c r="H1225">
        <v>40.432632613194038</v>
      </c>
      <c r="I1225">
        <v>4.1540262299431259</v>
      </c>
      <c r="J1225">
        <v>5.6611211695022234</v>
      </c>
      <c r="K1225">
        <v>7.7149953134082647</v>
      </c>
    </row>
    <row r="1226" spans="1:11" x14ac:dyDescent="0.25">
      <c r="A1226" t="str">
        <f t="shared" si="29"/>
        <v>2004MMaori</v>
      </c>
      <c r="B1226" s="5">
        <v>2004</v>
      </c>
      <c r="C1226" s="5"/>
      <c r="D1226" s="5" t="s">
        <v>75</v>
      </c>
      <c r="E1226" s="5" t="s">
        <v>9</v>
      </c>
      <c r="F1226">
        <v>22.506240733880297</v>
      </c>
      <c r="G1226">
        <v>28.81690352525349</v>
      </c>
      <c r="H1226">
        <v>36.348602712337573</v>
      </c>
      <c r="I1226">
        <v>2.9287935336190567</v>
      </c>
      <c r="J1226">
        <v>3.9635834198534741</v>
      </c>
      <c r="K1226">
        <v>5.363981224966996</v>
      </c>
    </row>
    <row r="1227" spans="1:11" x14ac:dyDescent="0.25">
      <c r="A1227" t="str">
        <f t="shared" si="29"/>
        <v>2005MMaori</v>
      </c>
      <c r="B1227" s="5">
        <v>2005</v>
      </c>
      <c r="C1227" s="5"/>
      <c r="D1227" s="5" t="s">
        <v>75</v>
      </c>
      <c r="E1227" s="5" t="s">
        <v>9</v>
      </c>
      <c r="F1227">
        <v>23.684745605719307</v>
      </c>
      <c r="G1227">
        <v>30.111678881977127</v>
      </c>
      <c r="H1227">
        <v>37.745250225154358</v>
      </c>
      <c r="I1227">
        <v>3.0261248604783555</v>
      </c>
      <c r="J1227">
        <v>4.0605594006256043</v>
      </c>
      <c r="K1227">
        <v>5.4485995807200762</v>
      </c>
    </row>
    <row r="1228" spans="1:11" x14ac:dyDescent="0.25">
      <c r="A1228" t="str">
        <f t="shared" si="29"/>
        <v>2006MMaori</v>
      </c>
      <c r="B1228" s="5">
        <v>2006</v>
      </c>
      <c r="C1228" s="5"/>
      <c r="D1228" s="5" t="s">
        <v>75</v>
      </c>
      <c r="E1228" s="5" t="s">
        <v>9</v>
      </c>
      <c r="F1228">
        <v>19.087259939701372</v>
      </c>
      <c r="G1228">
        <v>24.895529793933935</v>
      </c>
      <c r="H1228">
        <v>31.91494563476321</v>
      </c>
      <c r="I1228">
        <v>2.2558733606074983</v>
      </c>
      <c r="J1228">
        <v>3.0649244305434569</v>
      </c>
      <c r="K1228">
        <v>4.1641352431292624</v>
      </c>
    </row>
    <row r="1229" spans="1:11" x14ac:dyDescent="0.25">
      <c r="A1229" t="str">
        <f t="shared" si="29"/>
        <v>2007MMaori</v>
      </c>
      <c r="B1229" s="5">
        <v>2007</v>
      </c>
      <c r="C1229" s="5"/>
      <c r="D1229" s="5" t="s">
        <v>75</v>
      </c>
      <c r="E1229" s="5" t="s">
        <v>9</v>
      </c>
      <c r="F1229">
        <v>20.886352369654496</v>
      </c>
      <c r="G1229">
        <v>26.950609739698123</v>
      </c>
      <c r="H1229">
        <v>34.226321696655752</v>
      </c>
      <c r="I1229">
        <v>3.5009106989382812</v>
      </c>
      <c r="J1229">
        <v>4.8275111770938768</v>
      </c>
      <c r="K1229">
        <v>6.6568005210855432</v>
      </c>
    </row>
    <row r="1230" spans="1:11" x14ac:dyDescent="0.25">
      <c r="A1230" t="str">
        <f t="shared" si="29"/>
        <v>2008MMaori</v>
      </c>
      <c r="B1230" s="5">
        <v>2008</v>
      </c>
      <c r="C1230" s="5"/>
      <c r="D1230" s="5" t="s">
        <v>75</v>
      </c>
      <c r="E1230" s="5" t="s">
        <v>9</v>
      </c>
      <c r="F1230">
        <v>14.827898809883488</v>
      </c>
      <c r="G1230">
        <v>20.042969007532886</v>
      </c>
      <c r="H1230">
        <v>26.497867956883464</v>
      </c>
      <c r="I1230">
        <v>2.2774429158970162</v>
      </c>
      <c r="J1230">
        <v>3.2343416853586975</v>
      </c>
      <c r="K1230">
        <v>4.593294551810394</v>
      </c>
    </row>
    <row r="1231" spans="1:11" x14ac:dyDescent="0.25">
      <c r="A1231" t="str">
        <f t="shared" si="29"/>
        <v>2009MMaori</v>
      </c>
      <c r="B1231" s="5">
        <v>2009</v>
      </c>
      <c r="C1231" s="5"/>
      <c r="D1231" s="5" t="s">
        <v>75</v>
      </c>
      <c r="E1231" s="5" t="s">
        <v>9</v>
      </c>
      <c r="F1231">
        <v>12.990407325487903</v>
      </c>
      <c r="G1231">
        <v>17.878309876375987</v>
      </c>
      <c r="H1231">
        <v>24.000796530919825</v>
      </c>
      <c r="I1231">
        <v>2.4822115630290158</v>
      </c>
      <c r="J1231">
        <v>3.6220291503054578</v>
      </c>
      <c r="K1231">
        <v>5.2852445621731725</v>
      </c>
    </row>
    <row r="1232" spans="1:11" x14ac:dyDescent="0.25">
      <c r="A1232" t="str">
        <f t="shared" si="29"/>
        <v>2010MMaori</v>
      </c>
      <c r="B1232" s="5">
        <v>2010</v>
      </c>
      <c r="C1232" s="5"/>
      <c r="D1232" s="5" t="s">
        <v>75</v>
      </c>
      <c r="E1232" s="5" t="s">
        <v>9</v>
      </c>
      <c r="F1232">
        <v>14.224736337263346</v>
      </c>
      <c r="G1232">
        <v>19.359641426906933</v>
      </c>
      <c r="H1232">
        <v>25.744218994118658</v>
      </c>
      <c r="I1232">
        <v>2.9396793912096251</v>
      </c>
      <c r="J1232">
        <v>4.2932807587110231</v>
      </c>
      <c r="K1232">
        <v>6.2701598440412774</v>
      </c>
    </row>
    <row r="1233" spans="1:11" x14ac:dyDescent="0.25">
      <c r="A1233" t="str">
        <f t="shared" si="29"/>
        <v>2011MMaori</v>
      </c>
      <c r="B1233" s="5">
        <v>2011</v>
      </c>
      <c r="C1233" s="5"/>
      <c r="D1233" s="5" t="s">
        <v>75</v>
      </c>
      <c r="E1233" s="5" t="s">
        <v>9</v>
      </c>
      <c r="F1233">
        <v>13.616049862053885</v>
      </c>
      <c r="G1233">
        <v>18.667290605755607</v>
      </c>
      <c r="H1233">
        <v>24.97830353018141</v>
      </c>
      <c r="I1233">
        <v>3.6841293175392527</v>
      </c>
      <c r="J1233">
        <v>5.5265802727128994</v>
      </c>
      <c r="K1233">
        <v>8.2904498941801759</v>
      </c>
    </row>
    <row r="1234" spans="1:11" x14ac:dyDescent="0.25">
      <c r="A1234" t="str">
        <f t="shared" si="29"/>
        <v>2012MMaori</v>
      </c>
      <c r="B1234" s="5">
        <v>2012</v>
      </c>
      <c r="C1234" s="5"/>
      <c r="D1234" s="5" t="s">
        <v>75</v>
      </c>
      <c r="E1234" s="5" t="s">
        <v>9</v>
      </c>
      <c r="F1234">
        <v>17.164636052548609</v>
      </c>
      <c r="G1234">
        <v>22.784808629517396</v>
      </c>
      <c r="H1234">
        <v>29.657560296871033</v>
      </c>
      <c r="I1234">
        <v>4.4656062252134179</v>
      </c>
      <c r="J1234">
        <v>6.5642040345834261</v>
      </c>
      <c r="K1234">
        <v>9.6490313822021001</v>
      </c>
    </row>
    <row r="1235" spans="1:11" x14ac:dyDescent="0.25">
      <c r="A1235" t="str">
        <f t="shared" si="29"/>
        <v>2013MMaori</v>
      </c>
      <c r="B1235" s="5">
        <v>2013</v>
      </c>
      <c r="C1235" s="5"/>
      <c r="D1235" s="5" t="s">
        <v>75</v>
      </c>
      <c r="E1235" s="5" t="s">
        <v>9</v>
      </c>
      <c r="F1235">
        <v>15.072821583228505</v>
      </c>
      <c r="G1235">
        <v>20.307774395000635</v>
      </c>
      <c r="H1235">
        <v>26.773268836320813</v>
      </c>
      <c r="I1235">
        <v>3.1779213151640144</v>
      </c>
      <c r="J1235">
        <v>4.6142602296520439</v>
      </c>
      <c r="K1235">
        <v>6.6997874885551312</v>
      </c>
    </row>
    <row r="1236" spans="1:11" x14ac:dyDescent="0.25">
      <c r="A1236" t="str">
        <f t="shared" si="29"/>
        <v>2014MMaori</v>
      </c>
      <c r="B1236" s="5">
        <v>2014</v>
      </c>
      <c r="C1236" s="5"/>
      <c r="D1236" s="5" t="s">
        <v>75</v>
      </c>
      <c r="E1236" s="5" t="s">
        <v>9</v>
      </c>
      <c r="F1236">
        <v>16.825144699164671</v>
      </c>
      <c r="G1236">
        <v>22.273476391840649</v>
      </c>
      <c r="H1236">
        <v>28.923961773768941</v>
      </c>
      <c r="I1236">
        <v>3.2637574073327538</v>
      </c>
      <c r="J1236">
        <v>4.6396688956342702</v>
      </c>
      <c r="K1236">
        <v>6.5956273014507794</v>
      </c>
    </row>
    <row r="1237" spans="1:11" x14ac:dyDescent="0.25">
      <c r="A1237" t="str">
        <f t="shared" si="29"/>
        <v>1996MnonMaori</v>
      </c>
      <c r="B1237" s="5">
        <v>1996</v>
      </c>
      <c r="C1237" s="5"/>
      <c r="D1237" s="5" t="s">
        <v>75</v>
      </c>
      <c r="E1237" s="5" t="s">
        <v>74</v>
      </c>
      <c r="F1237">
        <v>4.7999527106206266</v>
      </c>
      <c r="G1237">
        <v>5.9692136867080503</v>
      </c>
      <c r="H1237">
        <v>7.3371770468646318</v>
      </c>
    </row>
    <row r="1238" spans="1:11" x14ac:dyDescent="0.25">
      <c r="A1238" t="str">
        <f t="shared" si="29"/>
        <v>1997MnonMaori</v>
      </c>
      <c r="B1238" s="5">
        <v>1997</v>
      </c>
      <c r="C1238" s="5"/>
      <c r="D1238" s="5" t="s">
        <v>75</v>
      </c>
      <c r="E1238" s="5" t="s">
        <v>74</v>
      </c>
      <c r="F1238">
        <v>5.5120807048011491</v>
      </c>
      <c r="G1238">
        <v>6.7530774687974144</v>
      </c>
      <c r="H1238">
        <v>8.1900704256199113</v>
      </c>
    </row>
    <row r="1239" spans="1:11" x14ac:dyDescent="0.25">
      <c r="A1239" t="str">
        <f t="shared" si="29"/>
        <v>1998MnonMaori</v>
      </c>
      <c r="B1239" s="5">
        <v>1998</v>
      </c>
      <c r="C1239" s="5"/>
      <c r="D1239" s="5" t="s">
        <v>75</v>
      </c>
      <c r="E1239" s="5" t="s">
        <v>74</v>
      </c>
      <c r="F1239">
        <v>6.9750475810101813</v>
      </c>
      <c r="G1239">
        <v>8.3668280667603785</v>
      </c>
      <c r="H1239">
        <v>9.9549380112976245</v>
      </c>
    </row>
    <row r="1240" spans="1:11" x14ac:dyDescent="0.25">
      <c r="A1240" t="str">
        <f t="shared" si="29"/>
        <v>1999MnonMaori</v>
      </c>
      <c r="B1240" s="5">
        <v>1999</v>
      </c>
      <c r="C1240" s="5"/>
      <c r="D1240" s="5" t="s">
        <v>75</v>
      </c>
      <c r="E1240" s="5" t="s">
        <v>74</v>
      </c>
      <c r="F1240">
        <v>7.5658250031691141</v>
      </c>
      <c r="G1240">
        <v>9.0237484894850919</v>
      </c>
      <c r="H1240">
        <v>10.680698443792028</v>
      </c>
    </row>
    <row r="1241" spans="1:11" x14ac:dyDescent="0.25">
      <c r="A1241" t="str">
        <f t="shared" si="29"/>
        <v>2000MnonMaori</v>
      </c>
      <c r="B1241" s="5">
        <v>2000</v>
      </c>
      <c r="C1241" s="5"/>
      <c r="D1241" s="5" t="s">
        <v>75</v>
      </c>
      <c r="E1241" s="5" t="s">
        <v>74</v>
      </c>
      <c r="F1241">
        <v>6.6161566758104486</v>
      </c>
      <c r="G1241">
        <v>7.993168301081397</v>
      </c>
      <c r="H1241">
        <v>9.5722610169513462</v>
      </c>
    </row>
    <row r="1242" spans="1:11" x14ac:dyDescent="0.25">
      <c r="A1242" t="str">
        <f t="shared" si="29"/>
        <v>2001MnonMaori</v>
      </c>
      <c r="B1242" s="5">
        <v>2001</v>
      </c>
      <c r="C1242" s="5"/>
      <c r="D1242" s="5" t="s">
        <v>75</v>
      </c>
      <c r="E1242" s="5" t="s">
        <v>74</v>
      </c>
      <c r="F1242">
        <v>5.1796630541771371</v>
      </c>
      <c r="G1242">
        <v>6.4096665900131997</v>
      </c>
      <c r="H1242">
        <v>7.8438086055278919</v>
      </c>
    </row>
    <row r="1243" spans="1:11" x14ac:dyDescent="0.25">
      <c r="A1243" t="str">
        <f t="shared" si="29"/>
        <v>2002MnonMaori</v>
      </c>
      <c r="B1243" s="5">
        <v>2002</v>
      </c>
      <c r="C1243" s="5"/>
      <c r="D1243" s="5" t="s">
        <v>75</v>
      </c>
      <c r="E1243" s="5" t="s">
        <v>74</v>
      </c>
      <c r="F1243">
        <v>4.1483273840078292</v>
      </c>
      <c r="G1243">
        <v>5.2564743868336601</v>
      </c>
      <c r="H1243">
        <v>6.5696910885977147</v>
      </c>
    </row>
    <row r="1244" spans="1:11" x14ac:dyDescent="0.25">
      <c r="A1244" t="str">
        <f t="shared" si="29"/>
        <v>2003MnonMaori</v>
      </c>
      <c r="B1244" s="5">
        <v>2003</v>
      </c>
      <c r="C1244" s="5"/>
      <c r="D1244" s="5" t="s">
        <v>75</v>
      </c>
      <c r="E1244" s="5" t="s">
        <v>74</v>
      </c>
      <c r="F1244">
        <v>4.5707471600899279</v>
      </c>
      <c r="G1244">
        <v>5.7385802794502236</v>
      </c>
      <c r="H1244">
        <v>7.1138336567053564</v>
      </c>
    </row>
    <row r="1245" spans="1:11" x14ac:dyDescent="0.25">
      <c r="A1245" t="str">
        <f t="shared" si="29"/>
        <v>2004MnonMaori</v>
      </c>
      <c r="B1245" s="5">
        <v>2004</v>
      </c>
      <c r="C1245" s="5"/>
      <c r="D1245" s="5" t="s">
        <v>75</v>
      </c>
      <c r="E1245" s="5" t="s">
        <v>74</v>
      </c>
      <c r="F1245">
        <v>5.9524215743322202</v>
      </c>
      <c r="G1245">
        <v>7.2704168104323115</v>
      </c>
      <c r="H1245">
        <v>8.7933596981184259</v>
      </c>
    </row>
    <row r="1246" spans="1:11" x14ac:dyDescent="0.25">
      <c r="A1246" t="str">
        <f t="shared" si="29"/>
        <v>2005MnonMaori</v>
      </c>
      <c r="B1246" s="5">
        <v>2005</v>
      </c>
      <c r="C1246" s="5"/>
      <c r="D1246" s="5" t="s">
        <v>75</v>
      </c>
      <c r="E1246" s="5" t="s">
        <v>74</v>
      </c>
      <c r="F1246">
        <v>6.1115434619792479</v>
      </c>
      <c r="G1246">
        <v>7.4156479221404474</v>
      </c>
      <c r="H1246">
        <v>8.9156540270230522</v>
      </c>
    </row>
    <row r="1247" spans="1:11" x14ac:dyDescent="0.25">
      <c r="A1247" t="str">
        <f t="shared" si="29"/>
        <v>2006MnonMaori</v>
      </c>
      <c r="B1247" s="5">
        <v>2006</v>
      </c>
      <c r="C1247" s="5"/>
      <c r="D1247" s="5" t="s">
        <v>75</v>
      </c>
      <c r="E1247" s="5" t="s">
        <v>74</v>
      </c>
      <c r="F1247">
        <v>6.7560600959526527</v>
      </c>
      <c r="G1247">
        <v>8.1227222263093726</v>
      </c>
      <c r="H1247">
        <v>9.6846636781240143</v>
      </c>
    </row>
    <row r="1248" spans="1:11" x14ac:dyDescent="0.25">
      <c r="A1248" t="str">
        <f t="shared" si="29"/>
        <v>2007MnonMaori</v>
      </c>
      <c r="B1248" s="5">
        <v>2007</v>
      </c>
      <c r="C1248" s="5"/>
      <c r="D1248" s="5" t="s">
        <v>75</v>
      </c>
      <c r="E1248" s="5" t="s">
        <v>74</v>
      </c>
      <c r="F1248">
        <v>4.4654498467557628</v>
      </c>
      <c r="G1248">
        <v>5.5827130691227476</v>
      </c>
      <c r="H1248">
        <v>6.8946052244730271</v>
      </c>
    </row>
    <row r="1249" spans="1:11" x14ac:dyDescent="0.25">
      <c r="A1249" t="str">
        <f t="shared" si="29"/>
        <v>2008MnonMaori</v>
      </c>
      <c r="B1249" s="5">
        <v>2008</v>
      </c>
      <c r="C1249" s="5"/>
      <c r="D1249" s="5" t="s">
        <v>75</v>
      </c>
      <c r="E1249" s="5" t="s">
        <v>74</v>
      </c>
      <c r="F1249">
        <v>4.9701141062609606</v>
      </c>
      <c r="G1249">
        <v>6.1969238124295662</v>
      </c>
      <c r="H1249">
        <v>7.6347834565947403</v>
      </c>
    </row>
    <row r="1250" spans="1:11" x14ac:dyDescent="0.25">
      <c r="A1250" t="str">
        <f t="shared" si="29"/>
        <v>2009MnonMaori</v>
      </c>
      <c r="B1250" s="5">
        <v>2009</v>
      </c>
      <c r="C1250" s="5"/>
      <c r="D1250" s="5" t="s">
        <v>75</v>
      </c>
      <c r="E1250" s="5" t="s">
        <v>74</v>
      </c>
      <c r="F1250">
        <v>3.855051343367891</v>
      </c>
      <c r="G1250">
        <v>4.9359928190716662</v>
      </c>
      <c r="H1250">
        <v>6.2260833060761316</v>
      </c>
    </row>
    <row r="1251" spans="1:11" x14ac:dyDescent="0.25">
      <c r="A1251" t="str">
        <f t="shared" si="29"/>
        <v>2010MnonMaori</v>
      </c>
      <c r="B1251" s="5">
        <v>2010</v>
      </c>
      <c r="C1251" s="5"/>
      <c r="D1251" s="5" t="s">
        <v>75</v>
      </c>
      <c r="E1251" s="5" t="s">
        <v>74</v>
      </c>
      <c r="F1251">
        <v>3.4727015895736213</v>
      </c>
      <c r="G1251">
        <v>4.5092884707403345</v>
      </c>
      <c r="H1251">
        <v>5.7582607078963148</v>
      </c>
    </row>
    <row r="1252" spans="1:11" x14ac:dyDescent="0.25">
      <c r="A1252" t="str">
        <f t="shared" si="29"/>
        <v>2011MnonMaori</v>
      </c>
      <c r="B1252" s="5">
        <v>2011</v>
      </c>
      <c r="C1252" s="5"/>
      <c r="D1252" s="5" t="s">
        <v>75</v>
      </c>
      <c r="E1252" s="5" t="s">
        <v>74</v>
      </c>
      <c r="F1252">
        <v>2.5070155885270262</v>
      </c>
      <c r="G1252">
        <v>3.3777290267408295</v>
      </c>
      <c r="H1252">
        <v>4.453114631381724</v>
      </c>
    </row>
    <row r="1253" spans="1:11" x14ac:dyDescent="0.25">
      <c r="A1253" t="str">
        <f t="shared" si="29"/>
        <v>2012MnonMaori</v>
      </c>
      <c r="B1253" s="5">
        <v>2012</v>
      </c>
      <c r="C1253" s="5"/>
      <c r="D1253" s="5" t="s">
        <v>75</v>
      </c>
      <c r="E1253" s="5" t="s">
        <v>74</v>
      </c>
      <c r="F1253">
        <v>2.5762947110119474</v>
      </c>
      <c r="G1253">
        <v>3.471069532494103</v>
      </c>
      <c r="H1253">
        <v>4.5761724517633491</v>
      </c>
    </row>
    <row r="1254" spans="1:11" x14ac:dyDescent="0.25">
      <c r="A1254" t="str">
        <f t="shared" si="29"/>
        <v>2013MnonMaori</v>
      </c>
      <c r="B1254" s="5">
        <v>2013</v>
      </c>
      <c r="C1254" s="5"/>
      <c r="D1254" s="5" t="s">
        <v>75</v>
      </c>
      <c r="E1254" s="5" t="s">
        <v>74</v>
      </c>
      <c r="F1254">
        <v>3.3819183705430622</v>
      </c>
      <c r="G1254">
        <v>4.4010899655158857</v>
      </c>
      <c r="H1254">
        <v>5.6309059054458839</v>
      </c>
    </row>
    <row r="1255" spans="1:11" x14ac:dyDescent="0.25">
      <c r="A1255" t="str">
        <f t="shared" si="29"/>
        <v>2014MnonMaori</v>
      </c>
      <c r="B1255" s="5">
        <v>2014</v>
      </c>
      <c r="C1255" s="5"/>
      <c r="D1255" s="5" t="s">
        <v>75</v>
      </c>
      <c r="E1255" s="5" t="s">
        <v>74</v>
      </c>
      <c r="F1255">
        <v>3.7493558799495239</v>
      </c>
      <c r="G1255">
        <v>4.8006607568050894</v>
      </c>
      <c r="H1255">
        <v>6.0553803240135959</v>
      </c>
    </row>
    <row r="1256" spans="1:11" x14ac:dyDescent="0.25">
      <c r="A1256" t="str">
        <f t="shared" ref="A1256:A1319" si="30">B1256&amp;C1256&amp;D1256&amp;E1256</f>
        <v>1996TMaori</v>
      </c>
      <c r="B1256" s="5">
        <v>1996</v>
      </c>
      <c r="C1256" s="5"/>
      <c r="D1256" s="5" t="s">
        <v>76</v>
      </c>
      <c r="E1256" s="5" t="s">
        <v>9</v>
      </c>
      <c r="F1256">
        <v>100.67215258904531</v>
      </c>
      <c r="G1256">
        <v>115.16787025712533</v>
      </c>
      <c r="H1256">
        <v>131.16467856952224</v>
      </c>
      <c r="I1256">
        <v>4.4788120017398043</v>
      </c>
      <c r="J1256">
        <v>5.2448035638774195</v>
      </c>
      <c r="K1256">
        <v>6.1417993014611367</v>
      </c>
    </row>
    <row r="1257" spans="1:11" x14ac:dyDescent="0.25">
      <c r="A1257" t="str">
        <f t="shared" si="30"/>
        <v>1997TMaori</v>
      </c>
      <c r="B1257" s="5">
        <v>1997</v>
      </c>
      <c r="C1257" s="5"/>
      <c r="D1257" s="5" t="s">
        <v>76</v>
      </c>
      <c r="E1257" s="5" t="s">
        <v>9</v>
      </c>
      <c r="F1257">
        <v>88.799978970497463</v>
      </c>
      <c r="G1257">
        <v>102.1493934983074</v>
      </c>
      <c r="H1257">
        <v>116.93922668701271</v>
      </c>
      <c r="I1257">
        <v>3.9695982487606076</v>
      </c>
      <c r="J1257">
        <v>4.6648217631022613</v>
      </c>
      <c r="K1257">
        <v>5.4818046355967116</v>
      </c>
    </row>
    <row r="1258" spans="1:11" x14ac:dyDescent="0.25">
      <c r="A1258" t="str">
        <f t="shared" si="30"/>
        <v>1998TMaori</v>
      </c>
      <c r="B1258" s="5">
        <v>1998</v>
      </c>
      <c r="C1258" s="5"/>
      <c r="D1258" s="5" t="s">
        <v>76</v>
      </c>
      <c r="E1258" s="5" t="s">
        <v>9</v>
      </c>
      <c r="F1258">
        <v>85.227692347351578</v>
      </c>
      <c r="G1258">
        <v>98.006358004054078</v>
      </c>
      <c r="H1258">
        <v>112.16039829602805</v>
      </c>
      <c r="I1258">
        <v>3.8324432377163697</v>
      </c>
      <c r="J1258">
        <v>4.4994154426667503</v>
      </c>
      <c r="K1258">
        <v>5.2824629276887149</v>
      </c>
    </row>
    <row r="1259" spans="1:11" x14ac:dyDescent="0.25">
      <c r="A1259" t="str">
        <f t="shared" si="30"/>
        <v>1999TMaori</v>
      </c>
      <c r="B1259" s="5">
        <v>1999</v>
      </c>
      <c r="C1259" s="5"/>
      <c r="D1259" s="5" t="s">
        <v>76</v>
      </c>
      <c r="E1259" s="5" t="s">
        <v>9</v>
      </c>
      <c r="F1259">
        <v>71.099334884264323</v>
      </c>
      <c r="G1259">
        <v>82.569319862103285</v>
      </c>
      <c r="H1259">
        <v>95.362894053353585</v>
      </c>
      <c r="I1259">
        <v>2.8957982577895476</v>
      </c>
      <c r="J1259">
        <v>3.416773354948754</v>
      </c>
      <c r="K1259">
        <v>4.0314756484449124</v>
      </c>
    </row>
    <row r="1260" spans="1:11" x14ac:dyDescent="0.25">
      <c r="A1260" t="str">
        <f t="shared" si="30"/>
        <v>2000TMaori</v>
      </c>
      <c r="B1260" s="5">
        <v>2000</v>
      </c>
      <c r="C1260" s="5"/>
      <c r="D1260" s="5" t="s">
        <v>76</v>
      </c>
      <c r="E1260" s="5" t="s">
        <v>9</v>
      </c>
      <c r="F1260">
        <v>73.255179681483355</v>
      </c>
      <c r="G1260">
        <v>84.633771885921391</v>
      </c>
      <c r="H1260">
        <v>97.278966499474976</v>
      </c>
      <c r="I1260">
        <v>3.0914079487159887</v>
      </c>
      <c r="J1260">
        <v>3.633237505440658</v>
      </c>
      <c r="K1260">
        <v>4.2700332631361153</v>
      </c>
    </row>
    <row r="1261" spans="1:11" x14ac:dyDescent="0.25">
      <c r="A1261" t="str">
        <f t="shared" si="30"/>
        <v>2001TMaori</v>
      </c>
      <c r="B1261" s="5">
        <v>2001</v>
      </c>
      <c r="C1261" s="5"/>
      <c r="D1261" s="5" t="s">
        <v>76</v>
      </c>
      <c r="E1261" s="5" t="s">
        <v>9</v>
      </c>
      <c r="F1261">
        <v>76.720273129522866</v>
      </c>
      <c r="G1261">
        <v>88.104224459352125</v>
      </c>
      <c r="H1261">
        <v>100.70133268487329</v>
      </c>
      <c r="I1261">
        <v>3.6403631793138422</v>
      </c>
      <c r="J1261">
        <v>4.2673451466784194</v>
      </c>
      <c r="K1261">
        <v>5.0023126001159683</v>
      </c>
    </row>
    <row r="1262" spans="1:11" x14ac:dyDescent="0.25">
      <c r="A1262" t="str">
        <f t="shared" si="30"/>
        <v>2002TMaori</v>
      </c>
      <c r="B1262" s="5">
        <v>2002</v>
      </c>
      <c r="C1262" s="5"/>
      <c r="D1262" s="5" t="s">
        <v>76</v>
      </c>
      <c r="E1262" s="5" t="s">
        <v>9</v>
      </c>
      <c r="F1262">
        <v>88.737078286193253</v>
      </c>
      <c r="G1262">
        <v>100.66977944823601</v>
      </c>
      <c r="H1262">
        <v>113.75993520745919</v>
      </c>
      <c r="I1262">
        <v>4.8610527576603362</v>
      </c>
      <c r="J1262">
        <v>5.663736825240596</v>
      </c>
      <c r="K1262">
        <v>6.5989645504332666</v>
      </c>
    </row>
    <row r="1263" spans="1:11" x14ac:dyDescent="0.25">
      <c r="A1263" t="str">
        <f t="shared" si="30"/>
        <v>2003TMaori</v>
      </c>
      <c r="B1263" s="5">
        <v>2003</v>
      </c>
      <c r="C1263" s="5"/>
      <c r="D1263" s="5" t="s">
        <v>76</v>
      </c>
      <c r="E1263" s="5" t="s">
        <v>9</v>
      </c>
      <c r="F1263">
        <v>84.245358253253869</v>
      </c>
      <c r="G1263">
        <v>95.6227687389691</v>
      </c>
      <c r="H1263">
        <v>108.10831656877103</v>
      </c>
      <c r="I1263">
        <v>5.0456100618217432</v>
      </c>
      <c r="J1263">
        <v>5.8883710279461177</v>
      </c>
      <c r="K1263">
        <v>6.871897141856496</v>
      </c>
    </row>
    <row r="1264" spans="1:11" x14ac:dyDescent="0.25">
      <c r="A1264" t="str">
        <f t="shared" si="30"/>
        <v>2004TMaori</v>
      </c>
      <c r="B1264" s="5">
        <v>2004</v>
      </c>
      <c r="C1264" s="5"/>
      <c r="D1264" s="5" t="s">
        <v>76</v>
      </c>
      <c r="E1264" s="5" t="s">
        <v>9</v>
      </c>
      <c r="F1264">
        <v>70.278635464117585</v>
      </c>
      <c r="G1264">
        <v>80.447629135888675</v>
      </c>
      <c r="H1264">
        <v>91.674593495741163</v>
      </c>
      <c r="I1264">
        <v>4.1891584706423641</v>
      </c>
      <c r="J1264">
        <v>4.9147714117836481</v>
      </c>
      <c r="K1264">
        <v>5.7660692951493706</v>
      </c>
    </row>
    <row r="1265" spans="1:11" x14ac:dyDescent="0.25">
      <c r="A1265" t="str">
        <f t="shared" si="30"/>
        <v>2005TMaori</v>
      </c>
      <c r="B1265" s="5">
        <v>2005</v>
      </c>
      <c r="C1265" s="5"/>
      <c r="D1265" s="5" t="s">
        <v>76</v>
      </c>
      <c r="E1265" s="5" t="s">
        <v>9</v>
      </c>
      <c r="F1265">
        <v>56.814575361887158</v>
      </c>
      <c r="G1265">
        <v>65.740355080832757</v>
      </c>
      <c r="H1265">
        <v>75.670506491420525</v>
      </c>
      <c r="I1265">
        <v>3.7915014609525111</v>
      </c>
      <c r="J1265">
        <v>4.4946337652525994</v>
      </c>
      <c r="K1265">
        <v>5.3281616509449083</v>
      </c>
    </row>
    <row r="1266" spans="1:11" x14ac:dyDescent="0.25">
      <c r="A1266" t="str">
        <f t="shared" si="30"/>
        <v>2006TMaori</v>
      </c>
      <c r="B1266" s="5">
        <v>2006</v>
      </c>
      <c r="C1266" s="5"/>
      <c r="D1266" s="5" t="s">
        <v>76</v>
      </c>
      <c r="E1266" s="5" t="s">
        <v>9</v>
      </c>
      <c r="F1266">
        <v>55.666486109468522</v>
      </c>
      <c r="G1266">
        <v>64.264837777147548</v>
      </c>
      <c r="H1266">
        <v>73.815229427874982</v>
      </c>
      <c r="I1266">
        <v>3.9619342378775548</v>
      </c>
      <c r="J1266">
        <v>4.6940092665684814</v>
      </c>
      <c r="K1266">
        <v>5.56135505329196</v>
      </c>
    </row>
    <row r="1267" spans="1:11" x14ac:dyDescent="0.25">
      <c r="A1267" t="str">
        <f t="shared" si="30"/>
        <v>2007TMaori</v>
      </c>
      <c r="B1267" s="5">
        <v>2007</v>
      </c>
      <c r="C1267" s="5"/>
      <c r="D1267" s="5" t="s">
        <v>76</v>
      </c>
      <c r="E1267" s="5" t="s">
        <v>9</v>
      </c>
      <c r="F1267">
        <v>62.304579878946946</v>
      </c>
      <c r="G1267">
        <v>71.210945250594534</v>
      </c>
      <c r="H1267">
        <v>81.033234033570693</v>
      </c>
      <c r="I1267">
        <v>4.4759485627699798</v>
      </c>
      <c r="J1267">
        <v>5.2595164770224763</v>
      </c>
      <c r="K1267">
        <v>6.1802572536606037</v>
      </c>
    </row>
    <row r="1268" spans="1:11" x14ac:dyDescent="0.25">
      <c r="A1268" t="str">
        <f t="shared" si="30"/>
        <v>2008TMaori</v>
      </c>
      <c r="B1268" s="5">
        <v>2008</v>
      </c>
      <c r="C1268" s="5"/>
      <c r="D1268" s="5" t="s">
        <v>76</v>
      </c>
      <c r="E1268" s="5" t="s">
        <v>9</v>
      </c>
      <c r="F1268">
        <v>64.66655711957597</v>
      </c>
      <c r="G1268">
        <v>73.574109766557214</v>
      </c>
      <c r="H1268">
        <v>83.36580569271085</v>
      </c>
      <c r="I1268">
        <v>3.9757536955260417</v>
      </c>
      <c r="J1268">
        <v>4.6325062388878999</v>
      </c>
      <c r="K1268">
        <v>5.3977473698847636</v>
      </c>
    </row>
    <row r="1269" spans="1:11" x14ac:dyDescent="0.25">
      <c r="A1269" t="str">
        <f t="shared" si="30"/>
        <v>2009TMaori</v>
      </c>
      <c r="B1269" s="5">
        <v>2009</v>
      </c>
      <c r="C1269" s="5"/>
      <c r="D1269" s="5" t="s">
        <v>76</v>
      </c>
      <c r="E1269" s="5" t="s">
        <v>9</v>
      </c>
      <c r="F1269">
        <v>69.166180955521639</v>
      </c>
      <c r="G1269">
        <v>78.200418399731191</v>
      </c>
      <c r="H1269">
        <v>88.086866571765341</v>
      </c>
      <c r="I1269">
        <v>3.7390844341388112</v>
      </c>
      <c r="J1269">
        <v>4.3201460939329195</v>
      </c>
      <c r="K1269">
        <v>4.991505969354364</v>
      </c>
    </row>
    <row r="1270" spans="1:11" x14ac:dyDescent="0.25">
      <c r="A1270" t="str">
        <f t="shared" si="30"/>
        <v>2010TMaori</v>
      </c>
      <c r="B1270" s="5">
        <v>2010</v>
      </c>
      <c r="C1270" s="5"/>
      <c r="D1270" s="5" t="s">
        <v>76</v>
      </c>
      <c r="E1270" s="5" t="s">
        <v>9</v>
      </c>
      <c r="F1270">
        <v>63.455966403935449</v>
      </c>
      <c r="G1270">
        <v>71.970873031270386</v>
      </c>
      <c r="H1270">
        <v>81.31002773178156</v>
      </c>
      <c r="I1270">
        <v>3.3905382871523071</v>
      </c>
      <c r="J1270">
        <v>3.9258517954531178</v>
      </c>
      <c r="K1270">
        <v>4.5456830197918752</v>
      </c>
    </row>
    <row r="1271" spans="1:11" x14ac:dyDescent="0.25">
      <c r="A1271" t="str">
        <f t="shared" si="30"/>
        <v>2011TMaori</v>
      </c>
      <c r="B1271" s="5">
        <v>2011</v>
      </c>
      <c r="C1271" s="5"/>
      <c r="D1271" s="5" t="s">
        <v>76</v>
      </c>
      <c r="E1271" s="5" t="s">
        <v>9</v>
      </c>
      <c r="F1271">
        <v>58.547508671036276</v>
      </c>
      <c r="G1271">
        <v>66.612187526174722</v>
      </c>
      <c r="H1271">
        <v>75.477347937924648</v>
      </c>
      <c r="I1271">
        <v>3.3333403747025252</v>
      </c>
      <c r="J1271">
        <v>3.8767186539952201</v>
      </c>
      <c r="K1271">
        <v>4.5086747324973446</v>
      </c>
    </row>
    <row r="1272" spans="1:11" x14ac:dyDescent="0.25">
      <c r="A1272" t="str">
        <f t="shared" si="30"/>
        <v>2012TMaori</v>
      </c>
      <c r="B1272" s="5">
        <v>2012</v>
      </c>
      <c r="C1272" s="5"/>
      <c r="D1272" s="5" t="s">
        <v>76</v>
      </c>
      <c r="E1272" s="5" t="s">
        <v>9</v>
      </c>
      <c r="F1272">
        <v>47.40845809165198</v>
      </c>
      <c r="G1272">
        <v>54.573383343663032</v>
      </c>
      <c r="H1272">
        <v>62.515335984740211</v>
      </c>
      <c r="I1272">
        <v>2.8595809078588204</v>
      </c>
      <c r="J1272">
        <v>3.3622160689929199</v>
      </c>
      <c r="K1272">
        <v>3.9532005768840852</v>
      </c>
    </row>
    <row r="1273" spans="1:11" x14ac:dyDescent="0.25">
      <c r="A1273" t="str">
        <f t="shared" si="30"/>
        <v>2013TMaori</v>
      </c>
      <c r="B1273" s="5">
        <v>2013</v>
      </c>
      <c r="C1273" s="5"/>
      <c r="D1273" s="5" t="s">
        <v>76</v>
      </c>
      <c r="E1273" s="5" t="s">
        <v>9</v>
      </c>
      <c r="F1273">
        <v>47.505983465356216</v>
      </c>
      <c r="G1273">
        <v>54.518975632013124</v>
      </c>
      <c r="H1273">
        <v>62.275675571265971</v>
      </c>
      <c r="I1273">
        <v>2.9190888938364292</v>
      </c>
      <c r="J1273">
        <v>3.4244246725764658</v>
      </c>
      <c r="K1273">
        <v>4.0172412573358018</v>
      </c>
    </row>
    <row r="1274" spans="1:11" x14ac:dyDescent="0.25">
      <c r="A1274" t="str">
        <f t="shared" si="30"/>
        <v>2014TMaori</v>
      </c>
      <c r="B1274" s="5">
        <v>2014</v>
      </c>
      <c r="C1274" s="5"/>
      <c r="D1274" s="5" t="s">
        <v>76</v>
      </c>
      <c r="E1274" s="5" t="s">
        <v>9</v>
      </c>
      <c r="F1274">
        <v>49.134006784288118</v>
      </c>
      <c r="G1274">
        <v>56.091125873669526</v>
      </c>
      <c r="H1274">
        <v>63.757232765779911</v>
      </c>
      <c r="I1274">
        <v>3.5298646722214539</v>
      </c>
      <c r="J1274">
        <v>4.1366027976115394</v>
      </c>
      <c r="K1274">
        <v>4.8476313666831947</v>
      </c>
    </row>
    <row r="1275" spans="1:11" x14ac:dyDescent="0.25">
      <c r="A1275" t="str">
        <f t="shared" si="30"/>
        <v>1996TnonMaori</v>
      </c>
      <c r="B1275" s="5">
        <v>1996</v>
      </c>
      <c r="C1275" s="5"/>
      <c r="D1275" s="5" t="s">
        <v>76</v>
      </c>
      <c r="E1275" s="5" t="s">
        <v>74</v>
      </c>
      <c r="F1275">
        <v>20.047454741045144</v>
      </c>
      <c r="G1275">
        <v>21.958471629008564</v>
      </c>
      <c r="H1275">
        <v>24.002530094826167</v>
      </c>
    </row>
    <row r="1276" spans="1:11" x14ac:dyDescent="0.25">
      <c r="A1276" t="str">
        <f t="shared" si="30"/>
        <v>1997TnonMaori</v>
      </c>
      <c r="B1276" s="5">
        <v>1997</v>
      </c>
      <c r="C1276" s="5"/>
      <c r="D1276" s="5" t="s">
        <v>76</v>
      </c>
      <c r="E1276" s="5" t="s">
        <v>74</v>
      </c>
      <c r="F1276">
        <v>20.020231962726712</v>
      </c>
      <c r="G1276">
        <v>21.897812753809202</v>
      </c>
      <c r="H1276">
        <v>23.904058324667343</v>
      </c>
    </row>
    <row r="1277" spans="1:11" x14ac:dyDescent="0.25">
      <c r="A1277" t="str">
        <f t="shared" si="30"/>
        <v>1998TnonMaori</v>
      </c>
      <c r="B1277" s="5">
        <v>1998</v>
      </c>
      <c r="C1277" s="5"/>
      <c r="D1277" s="5" t="s">
        <v>76</v>
      </c>
      <c r="E1277" s="5" t="s">
        <v>74</v>
      </c>
      <c r="F1277">
        <v>19.939411523386326</v>
      </c>
      <c r="G1277">
        <v>21.782020187486147</v>
      </c>
      <c r="H1277">
        <v>23.7491021840274</v>
      </c>
    </row>
    <row r="1278" spans="1:11" x14ac:dyDescent="0.25">
      <c r="A1278" t="str">
        <f t="shared" si="30"/>
        <v>1999TnonMaori</v>
      </c>
      <c r="B1278" s="5">
        <v>1999</v>
      </c>
      <c r="C1278" s="5"/>
      <c r="D1278" s="5" t="s">
        <v>76</v>
      </c>
      <c r="E1278" s="5" t="s">
        <v>74</v>
      </c>
      <c r="F1278">
        <v>22.250224092661899</v>
      </c>
      <c r="G1278">
        <v>24.165875603809752</v>
      </c>
      <c r="H1278">
        <v>26.202336358151612</v>
      </c>
    </row>
    <row r="1279" spans="1:11" x14ac:dyDescent="0.25">
      <c r="A1279" t="str">
        <f t="shared" si="30"/>
        <v>2000TnonMaori</v>
      </c>
      <c r="B1279" s="5">
        <v>2000</v>
      </c>
      <c r="C1279" s="5"/>
      <c r="D1279" s="5" t="s">
        <v>76</v>
      </c>
      <c r="E1279" s="5" t="s">
        <v>74</v>
      </c>
      <c r="F1279">
        <v>21.440000292488481</v>
      </c>
      <c r="G1279">
        <v>23.294313063537682</v>
      </c>
      <c r="H1279">
        <v>25.266085293078213</v>
      </c>
    </row>
    <row r="1280" spans="1:11" x14ac:dyDescent="0.25">
      <c r="A1280" t="str">
        <f t="shared" si="30"/>
        <v>2001TnonMaori</v>
      </c>
      <c r="B1280" s="5">
        <v>2001</v>
      </c>
      <c r="C1280" s="5"/>
      <c r="D1280" s="5" t="s">
        <v>76</v>
      </c>
      <c r="E1280" s="5" t="s">
        <v>74</v>
      </c>
      <c r="F1280">
        <v>18.924018983284043</v>
      </c>
      <c r="G1280">
        <v>20.646144483515695</v>
      </c>
      <c r="H1280">
        <v>22.482883145290128</v>
      </c>
    </row>
    <row r="1281" spans="1:11" x14ac:dyDescent="0.25">
      <c r="A1281" t="str">
        <f t="shared" si="30"/>
        <v>2002TnonMaori</v>
      </c>
      <c r="B1281" s="5">
        <v>2002</v>
      </c>
      <c r="C1281" s="5"/>
      <c r="D1281" s="5" t="s">
        <v>76</v>
      </c>
      <c r="E1281" s="5" t="s">
        <v>74</v>
      </c>
      <c r="F1281">
        <v>16.198715112178217</v>
      </c>
      <c r="G1281">
        <v>17.774445133043333</v>
      </c>
      <c r="H1281">
        <v>19.462049366097023</v>
      </c>
    </row>
    <row r="1282" spans="1:11" x14ac:dyDescent="0.25">
      <c r="A1282" t="str">
        <f t="shared" si="30"/>
        <v>2003TnonMaori</v>
      </c>
      <c r="B1282" s="5">
        <v>2003</v>
      </c>
      <c r="C1282" s="5"/>
      <c r="D1282" s="5" t="s">
        <v>76</v>
      </c>
      <c r="E1282" s="5" t="s">
        <v>74</v>
      </c>
      <c r="F1282">
        <v>14.770129702232856</v>
      </c>
      <c r="G1282">
        <v>16.23925671211018</v>
      </c>
      <c r="H1282">
        <v>17.81496417456599</v>
      </c>
    </row>
    <row r="1283" spans="1:11" x14ac:dyDescent="0.25">
      <c r="A1283" t="str">
        <f t="shared" si="30"/>
        <v>2004TnonMaori</v>
      </c>
      <c r="B1283" s="5">
        <v>2004</v>
      </c>
      <c r="C1283" s="5"/>
      <c r="D1283" s="5" t="s">
        <v>76</v>
      </c>
      <c r="E1283" s="5" t="s">
        <v>74</v>
      </c>
      <c r="F1283">
        <v>14.918959985544584</v>
      </c>
      <c r="G1283">
        <v>16.368539326774705</v>
      </c>
      <c r="H1283">
        <v>17.920922150960912</v>
      </c>
    </row>
    <row r="1284" spans="1:11" x14ac:dyDescent="0.25">
      <c r="A1284" t="str">
        <f t="shared" si="30"/>
        <v>2005TnonMaori</v>
      </c>
      <c r="B1284" s="5">
        <v>2005</v>
      </c>
      <c r="C1284" s="5"/>
      <c r="D1284" s="5" t="s">
        <v>76</v>
      </c>
      <c r="E1284" s="5" t="s">
        <v>74</v>
      </c>
      <c r="F1284">
        <v>13.281018089085082</v>
      </c>
      <c r="G1284">
        <v>14.626409739779573</v>
      </c>
      <c r="H1284">
        <v>16.071148448536654</v>
      </c>
    </row>
    <row r="1285" spans="1:11" x14ac:dyDescent="0.25">
      <c r="A1285" t="str">
        <f t="shared" si="30"/>
        <v>2006TnonMaori</v>
      </c>
      <c r="B1285" s="5">
        <v>2006</v>
      </c>
      <c r="C1285" s="5"/>
      <c r="D1285" s="5" t="s">
        <v>76</v>
      </c>
      <c r="E1285" s="5" t="s">
        <v>74</v>
      </c>
      <c r="F1285">
        <v>12.405134382255218</v>
      </c>
      <c r="G1285">
        <v>13.690820389906868</v>
      </c>
      <c r="H1285">
        <v>15.073564892810609</v>
      </c>
    </row>
    <row r="1286" spans="1:11" x14ac:dyDescent="0.25">
      <c r="A1286" t="str">
        <f t="shared" si="30"/>
        <v>2007TnonMaori</v>
      </c>
      <c r="B1286" s="5">
        <v>2007</v>
      </c>
      <c r="C1286" s="5"/>
      <c r="D1286" s="5" t="s">
        <v>76</v>
      </c>
      <c r="E1286" s="5" t="s">
        <v>74</v>
      </c>
      <c r="F1286">
        <v>12.282656304885055</v>
      </c>
      <c r="G1286">
        <v>13.539447126308568</v>
      </c>
      <c r="H1286">
        <v>14.889946961480565</v>
      </c>
    </row>
    <row r="1287" spans="1:11" x14ac:dyDescent="0.25">
      <c r="A1287" t="str">
        <f t="shared" si="30"/>
        <v>2008TnonMaori</v>
      </c>
      <c r="B1287" s="5">
        <v>2008</v>
      </c>
      <c r="C1287" s="5"/>
      <c r="D1287" s="5" t="s">
        <v>76</v>
      </c>
      <c r="E1287" s="5" t="s">
        <v>74</v>
      </c>
      <c r="F1287">
        <v>14.537340085279219</v>
      </c>
      <c r="G1287">
        <v>15.88213938039288</v>
      </c>
      <c r="H1287">
        <v>17.317875348564332</v>
      </c>
    </row>
    <row r="1288" spans="1:11" x14ac:dyDescent="0.25">
      <c r="A1288" t="str">
        <f t="shared" si="30"/>
        <v>2009TnonMaori</v>
      </c>
      <c r="B1288" s="5">
        <v>2009</v>
      </c>
      <c r="C1288" s="5"/>
      <c r="D1288" s="5" t="s">
        <v>76</v>
      </c>
      <c r="E1288" s="5" t="s">
        <v>74</v>
      </c>
      <c r="F1288">
        <v>16.679414025384759</v>
      </c>
      <c r="G1288">
        <v>18.101336551917413</v>
      </c>
      <c r="H1288">
        <v>19.61207494343159</v>
      </c>
    </row>
    <row r="1289" spans="1:11" x14ac:dyDescent="0.25">
      <c r="A1289" t="str">
        <f t="shared" si="30"/>
        <v>2010TnonMaori</v>
      </c>
      <c r="B1289" s="5">
        <v>2010</v>
      </c>
      <c r="C1289" s="5"/>
      <c r="D1289" s="5" t="s">
        <v>76</v>
      </c>
      <c r="E1289" s="5" t="s">
        <v>74</v>
      </c>
      <c r="F1289">
        <v>16.908696460556033</v>
      </c>
      <c r="G1289">
        <v>18.332549668488845</v>
      </c>
      <c r="H1289">
        <v>19.844281879563013</v>
      </c>
    </row>
    <row r="1290" spans="1:11" x14ac:dyDescent="0.25">
      <c r="A1290" t="str">
        <f t="shared" si="30"/>
        <v>2011TnonMaori</v>
      </c>
      <c r="B1290" s="5">
        <v>2011</v>
      </c>
      <c r="C1290" s="5"/>
      <c r="D1290" s="5" t="s">
        <v>76</v>
      </c>
      <c r="E1290" s="5" t="s">
        <v>74</v>
      </c>
      <c r="F1290">
        <v>15.800798722427411</v>
      </c>
      <c r="G1290">
        <v>17.182621044095207</v>
      </c>
      <c r="H1290">
        <v>18.652921873645269</v>
      </c>
    </row>
    <row r="1291" spans="1:11" x14ac:dyDescent="0.25">
      <c r="A1291" t="str">
        <f t="shared" si="30"/>
        <v>2012TnonMaori</v>
      </c>
      <c r="B1291" s="5">
        <v>2012</v>
      </c>
      <c r="C1291" s="5"/>
      <c r="D1291" s="5" t="s">
        <v>76</v>
      </c>
      <c r="E1291" s="5" t="s">
        <v>74</v>
      </c>
      <c r="F1291">
        <v>14.888616490037009</v>
      </c>
      <c r="G1291">
        <v>16.231373065803389</v>
      </c>
      <c r="H1291">
        <v>17.662717038537714</v>
      </c>
    </row>
    <row r="1292" spans="1:11" x14ac:dyDescent="0.25">
      <c r="A1292" t="str">
        <f t="shared" si="30"/>
        <v>2013TnonMaori</v>
      </c>
      <c r="B1292" s="5">
        <v>2013</v>
      </c>
      <c r="C1292" s="5"/>
      <c r="D1292" s="5" t="s">
        <v>76</v>
      </c>
      <c r="E1292" s="5" t="s">
        <v>74</v>
      </c>
      <c r="F1292">
        <v>14.603573916835222</v>
      </c>
      <c r="G1292">
        <v>15.920623417011589</v>
      </c>
      <c r="H1292">
        <v>17.324564308378477</v>
      </c>
    </row>
    <row r="1293" spans="1:11" x14ac:dyDescent="0.25">
      <c r="A1293" t="str">
        <f t="shared" si="30"/>
        <v>2014TnonMaori</v>
      </c>
      <c r="B1293" s="5">
        <v>2014</v>
      </c>
      <c r="C1293" s="5"/>
      <c r="D1293" s="5" t="s">
        <v>76</v>
      </c>
      <c r="E1293" s="5" t="s">
        <v>74</v>
      </c>
      <c r="F1293">
        <v>12.36877597359749</v>
      </c>
      <c r="G1293">
        <v>13.559707957954377</v>
      </c>
      <c r="H1293">
        <v>14.834360368765337</v>
      </c>
    </row>
    <row r="1294" spans="1:11" x14ac:dyDescent="0.25">
      <c r="A1294" t="str">
        <f t="shared" si="30"/>
        <v>1996FMaori</v>
      </c>
      <c r="B1294" s="5">
        <v>1996</v>
      </c>
      <c r="C1294" s="5"/>
      <c r="D1294" s="5" t="s">
        <v>73</v>
      </c>
      <c r="E1294" s="5" t="s">
        <v>9</v>
      </c>
      <c r="F1294">
        <v>124.640321478535</v>
      </c>
      <c r="G1294">
        <v>147.43635638495218</v>
      </c>
      <c r="H1294">
        <v>173.1949178847012</v>
      </c>
      <c r="I1294">
        <v>4.0891513431690489</v>
      </c>
      <c r="J1294">
        <v>4.9656261894943032</v>
      </c>
      <c r="K1294">
        <v>6.0299659720303849</v>
      </c>
    </row>
    <row r="1295" spans="1:11" x14ac:dyDescent="0.25">
      <c r="A1295" t="str">
        <f t="shared" si="30"/>
        <v>1997FMaori</v>
      </c>
      <c r="B1295" s="5">
        <v>1997</v>
      </c>
      <c r="C1295" s="5"/>
      <c r="D1295" s="5" t="s">
        <v>73</v>
      </c>
      <c r="E1295" s="5" t="s">
        <v>9</v>
      </c>
      <c r="F1295">
        <v>97.533554942917618</v>
      </c>
      <c r="G1295">
        <v>117.3550918709857</v>
      </c>
      <c r="H1295">
        <v>140.02124495795033</v>
      </c>
      <c r="I1295">
        <v>3.124362898587282</v>
      </c>
      <c r="J1295">
        <v>3.8375848829477759</v>
      </c>
      <c r="K1295">
        <v>4.713619451981172</v>
      </c>
    </row>
    <row r="1296" spans="1:11" x14ac:dyDescent="0.25">
      <c r="A1296" t="str">
        <f t="shared" si="30"/>
        <v>1998FMaori</v>
      </c>
      <c r="B1296" s="5">
        <v>1998</v>
      </c>
      <c r="C1296" s="5"/>
      <c r="D1296" s="5" t="s">
        <v>73</v>
      </c>
      <c r="E1296" s="5" t="s">
        <v>9</v>
      </c>
      <c r="F1296">
        <v>84.320370811214801</v>
      </c>
      <c r="G1296">
        <v>102.31297322686376</v>
      </c>
      <c r="H1296">
        <v>123.00841158374421</v>
      </c>
      <c r="I1296">
        <v>2.7698089756207618</v>
      </c>
      <c r="J1296">
        <v>3.4238484081051053</v>
      </c>
      <c r="K1296">
        <v>4.2323272199869297</v>
      </c>
    </row>
    <row r="1297" spans="1:11" x14ac:dyDescent="0.25">
      <c r="A1297" t="str">
        <f t="shared" si="30"/>
        <v>1999FMaori</v>
      </c>
      <c r="B1297" s="5">
        <v>1999</v>
      </c>
      <c r="C1297" s="5"/>
      <c r="D1297" s="5" t="s">
        <v>73</v>
      </c>
      <c r="E1297" s="5" t="s">
        <v>9</v>
      </c>
      <c r="F1297">
        <v>62.759547302880115</v>
      </c>
      <c r="G1297">
        <v>78.047674907929419</v>
      </c>
      <c r="H1297">
        <v>95.93384304045945</v>
      </c>
      <c r="I1297">
        <v>1.8855457388849608</v>
      </c>
      <c r="J1297">
        <v>2.3700052832251046</v>
      </c>
      <c r="K1297">
        <v>2.9789386312296733</v>
      </c>
    </row>
    <row r="1298" spans="1:11" x14ac:dyDescent="0.25">
      <c r="A1298" t="str">
        <f t="shared" si="30"/>
        <v>2000FMaori</v>
      </c>
      <c r="B1298" s="5">
        <v>2000</v>
      </c>
      <c r="C1298" s="5"/>
      <c r="D1298" s="5" t="s">
        <v>73</v>
      </c>
      <c r="E1298" s="5" t="s">
        <v>9</v>
      </c>
      <c r="F1298">
        <v>62.394414343308419</v>
      </c>
      <c r="G1298">
        <v>77.304135504965785</v>
      </c>
      <c r="H1298">
        <v>94.702788615536804</v>
      </c>
      <c r="I1298">
        <v>1.8840789617731122</v>
      </c>
      <c r="J1298">
        <v>2.3602025563161493</v>
      </c>
      <c r="K1298">
        <v>2.9566468390469254</v>
      </c>
    </row>
    <row r="1299" spans="1:11" x14ac:dyDescent="0.25">
      <c r="A1299" t="str">
        <f t="shared" si="30"/>
        <v>2001FMaori</v>
      </c>
      <c r="B1299" s="5">
        <v>2001</v>
      </c>
      <c r="C1299" s="5"/>
      <c r="D1299" s="5" t="s">
        <v>73</v>
      </c>
      <c r="E1299" s="5" t="s">
        <v>9</v>
      </c>
      <c r="F1299">
        <v>67.070609098503041</v>
      </c>
      <c r="G1299">
        <v>82.17097016143191</v>
      </c>
      <c r="H1299">
        <v>99.656199069708691</v>
      </c>
      <c r="I1299">
        <v>2.2265487591646416</v>
      </c>
      <c r="J1299">
        <v>2.7690565134977412</v>
      </c>
      <c r="K1299">
        <v>3.4437485114051714</v>
      </c>
    </row>
    <row r="1300" spans="1:11" x14ac:dyDescent="0.25">
      <c r="A1300" t="str">
        <f t="shared" si="30"/>
        <v>2002FMaori</v>
      </c>
      <c r="B1300" s="5">
        <v>2002</v>
      </c>
      <c r="C1300" s="5"/>
      <c r="D1300" s="5" t="s">
        <v>73</v>
      </c>
      <c r="E1300" s="5" t="s">
        <v>9</v>
      </c>
      <c r="F1300">
        <v>88.146967218205859</v>
      </c>
      <c r="G1300">
        <v>104.92155863086909</v>
      </c>
      <c r="H1300">
        <v>123.95929550438167</v>
      </c>
      <c r="I1300">
        <v>3.2983002255825666</v>
      </c>
      <c r="J1300">
        <v>4.0213068148474527</v>
      </c>
      <c r="K1300">
        <v>4.9028006528066603</v>
      </c>
    </row>
    <row r="1301" spans="1:11" x14ac:dyDescent="0.25">
      <c r="A1301" t="str">
        <f t="shared" si="30"/>
        <v>2003FMaori</v>
      </c>
      <c r="B1301" s="5">
        <v>2003</v>
      </c>
      <c r="C1301" s="5"/>
      <c r="D1301" s="5" t="s">
        <v>73</v>
      </c>
      <c r="E1301" s="5" t="s">
        <v>9</v>
      </c>
      <c r="F1301">
        <v>86.800770586362347</v>
      </c>
      <c r="G1301">
        <v>103.05310435422656</v>
      </c>
      <c r="H1301">
        <v>121.4648302851157</v>
      </c>
      <c r="I1301">
        <v>3.6711973520915389</v>
      </c>
      <c r="J1301">
        <v>4.4768536349979664</v>
      </c>
      <c r="K1301">
        <v>5.4593138278921822</v>
      </c>
    </row>
    <row r="1302" spans="1:11" x14ac:dyDescent="0.25">
      <c r="A1302" t="str">
        <f t="shared" si="30"/>
        <v>2004FMaori</v>
      </c>
      <c r="B1302" s="5">
        <v>2004</v>
      </c>
      <c r="C1302" s="5"/>
      <c r="D1302" s="5" t="s">
        <v>73</v>
      </c>
      <c r="E1302" s="5" t="s">
        <v>9</v>
      </c>
      <c r="F1302">
        <v>72.426720968233795</v>
      </c>
      <c r="G1302">
        <v>86.944056507375336</v>
      </c>
      <c r="H1302">
        <v>103.51797606050567</v>
      </c>
      <c r="I1302">
        <v>3.1865691931471591</v>
      </c>
      <c r="J1302">
        <v>3.9184253975886398</v>
      </c>
      <c r="K1302">
        <v>4.8183662948500183</v>
      </c>
    </row>
    <row r="1303" spans="1:11" x14ac:dyDescent="0.25">
      <c r="A1303" t="str">
        <f t="shared" si="30"/>
        <v>2005FMaori</v>
      </c>
      <c r="B1303" s="5">
        <v>2005</v>
      </c>
      <c r="C1303" s="5"/>
      <c r="D1303" s="5" t="s">
        <v>73</v>
      </c>
      <c r="E1303" s="5" t="s">
        <v>9</v>
      </c>
      <c r="F1303">
        <v>55.553057079329818</v>
      </c>
      <c r="G1303">
        <v>67.990367429567229</v>
      </c>
      <c r="H1303">
        <v>82.381710025403919</v>
      </c>
      <c r="I1303">
        <v>2.9849012631283367</v>
      </c>
      <c r="J1303">
        <v>3.7434938281891474</v>
      </c>
      <c r="K1303">
        <v>4.6948775876770812</v>
      </c>
    </row>
    <row r="1304" spans="1:11" x14ac:dyDescent="0.25">
      <c r="A1304" t="str">
        <f t="shared" si="30"/>
        <v>2006FMaori</v>
      </c>
      <c r="B1304" s="5">
        <v>2006</v>
      </c>
      <c r="C1304" s="5"/>
      <c r="D1304" s="5" t="s">
        <v>73</v>
      </c>
      <c r="E1304" s="5" t="s">
        <v>9</v>
      </c>
      <c r="F1304">
        <v>56.184716053851496</v>
      </c>
      <c r="G1304">
        <v>68.361350340104167</v>
      </c>
      <c r="H1304">
        <v>82.39391395002842</v>
      </c>
      <c r="I1304">
        <v>3.156034978858941</v>
      </c>
      <c r="J1304">
        <v>3.942858717060362</v>
      </c>
      <c r="K1304">
        <v>4.9258436509216255</v>
      </c>
    </row>
    <row r="1305" spans="1:11" x14ac:dyDescent="0.25">
      <c r="A1305" t="str">
        <f t="shared" si="30"/>
        <v>2007FMaori</v>
      </c>
      <c r="B1305" s="5">
        <v>2007</v>
      </c>
      <c r="C1305" s="5"/>
      <c r="D1305" s="5" t="s">
        <v>73</v>
      </c>
      <c r="E1305" s="5" t="s">
        <v>9</v>
      </c>
      <c r="F1305">
        <v>57.302568312512378</v>
      </c>
      <c r="G1305">
        <v>69.34675845537086</v>
      </c>
      <c r="H1305">
        <v>83.174831176591624</v>
      </c>
      <c r="I1305">
        <v>3.1593506125052198</v>
      </c>
      <c r="J1305">
        <v>3.9240963857932467</v>
      </c>
      <c r="K1305">
        <v>4.8739549146732069</v>
      </c>
    </row>
    <row r="1306" spans="1:11" x14ac:dyDescent="0.25">
      <c r="A1306" t="str">
        <f t="shared" si="30"/>
        <v>2008FMaori</v>
      </c>
      <c r="B1306" s="5">
        <v>2008</v>
      </c>
      <c r="C1306" s="5"/>
      <c r="D1306" s="5" t="s">
        <v>73</v>
      </c>
      <c r="E1306" s="5" t="s">
        <v>9</v>
      </c>
      <c r="F1306">
        <v>61.870172102776507</v>
      </c>
      <c r="G1306">
        <v>74.105764050111375</v>
      </c>
      <c r="H1306">
        <v>88.052926465605964</v>
      </c>
      <c r="I1306">
        <v>2.757755431315744</v>
      </c>
      <c r="J1306">
        <v>3.3738721212527092</v>
      </c>
      <c r="K1306">
        <v>4.1276369040221033</v>
      </c>
    </row>
    <row r="1307" spans="1:11" x14ac:dyDescent="0.25">
      <c r="A1307" t="str">
        <f t="shared" si="30"/>
        <v>2009FMaori</v>
      </c>
      <c r="B1307" s="5">
        <v>2009</v>
      </c>
      <c r="C1307" s="5"/>
      <c r="D1307" s="5" t="s">
        <v>73</v>
      </c>
      <c r="E1307" s="5" t="s">
        <v>9</v>
      </c>
      <c r="F1307">
        <v>67.65064449153077</v>
      </c>
      <c r="G1307">
        <v>80.167990942756859</v>
      </c>
      <c r="H1307">
        <v>94.329975166438842</v>
      </c>
      <c r="I1307">
        <v>2.7692274199637237</v>
      </c>
      <c r="J1307">
        <v>3.3494345575481979</v>
      </c>
      <c r="K1307">
        <v>4.0512064030642359</v>
      </c>
    </row>
    <row r="1308" spans="1:11" x14ac:dyDescent="0.25">
      <c r="A1308" t="str">
        <f t="shared" si="30"/>
        <v>2010FMaori</v>
      </c>
      <c r="B1308" s="5">
        <v>2010</v>
      </c>
      <c r="C1308" s="5"/>
      <c r="D1308" s="5" t="s">
        <v>73</v>
      </c>
      <c r="E1308" s="5" t="s">
        <v>9</v>
      </c>
      <c r="F1308">
        <v>72.60479080486094</v>
      </c>
      <c r="G1308">
        <v>85.31170051105785</v>
      </c>
      <c r="H1308">
        <v>99.602662523101856</v>
      </c>
      <c r="I1308">
        <v>2.9972523948139571</v>
      </c>
      <c r="J1308">
        <v>3.6009336239918963</v>
      </c>
      <c r="K1308">
        <v>4.3262032209337091</v>
      </c>
    </row>
    <row r="1309" spans="1:11" x14ac:dyDescent="0.25">
      <c r="A1309" t="str">
        <f t="shared" si="30"/>
        <v>2011FMaori</v>
      </c>
      <c r="B1309" s="5">
        <v>2011</v>
      </c>
      <c r="C1309" s="5"/>
      <c r="D1309" s="5" t="s">
        <v>73</v>
      </c>
      <c r="E1309" s="5" t="s">
        <v>9</v>
      </c>
      <c r="F1309">
        <v>64.637932708920658</v>
      </c>
      <c r="G1309">
        <v>76.459858012322243</v>
      </c>
      <c r="H1309">
        <v>89.818136819282046</v>
      </c>
      <c r="I1309">
        <v>2.8561055739572816</v>
      </c>
      <c r="J1309">
        <v>3.4583548949918064</v>
      </c>
      <c r="K1309">
        <v>4.1875968062140947</v>
      </c>
    </row>
    <row r="1310" spans="1:11" x14ac:dyDescent="0.25">
      <c r="A1310" t="str">
        <f t="shared" si="30"/>
        <v>2012FMaori</v>
      </c>
      <c r="B1310" s="5">
        <v>2012</v>
      </c>
      <c r="C1310" s="5"/>
      <c r="D1310" s="5" t="s">
        <v>73</v>
      </c>
      <c r="E1310" s="5" t="s">
        <v>9</v>
      </c>
      <c r="F1310">
        <v>54.248903389819716</v>
      </c>
      <c r="G1310">
        <v>64.930070445140615</v>
      </c>
      <c r="H1310">
        <v>77.099186075299187</v>
      </c>
      <c r="I1310">
        <v>2.511415312513043</v>
      </c>
      <c r="J1310">
        <v>3.07480131633816</v>
      </c>
      <c r="K1310">
        <v>3.7645717487858872</v>
      </c>
    </row>
    <row r="1311" spans="1:11" x14ac:dyDescent="0.25">
      <c r="A1311" t="str">
        <f t="shared" si="30"/>
        <v>2013FMaori</v>
      </c>
      <c r="B1311" s="5">
        <v>2013</v>
      </c>
      <c r="C1311" s="5"/>
      <c r="D1311" s="5" t="s">
        <v>73</v>
      </c>
      <c r="E1311" s="5" t="s">
        <v>9</v>
      </c>
      <c r="F1311">
        <v>47.861757336270493</v>
      </c>
      <c r="G1311">
        <v>57.680509512244754</v>
      </c>
      <c r="H1311">
        <v>68.920848572618269</v>
      </c>
      <c r="I1311">
        <v>2.2365328487381611</v>
      </c>
      <c r="J1311">
        <v>2.7537466195516567</v>
      </c>
      <c r="K1311">
        <v>3.3905696708056543</v>
      </c>
    </row>
    <row r="1312" spans="1:11" x14ac:dyDescent="0.25">
      <c r="A1312" t="str">
        <f t="shared" si="30"/>
        <v>2014FMaori</v>
      </c>
      <c r="B1312" s="5">
        <v>2014</v>
      </c>
      <c r="C1312" s="5"/>
      <c r="D1312" s="5" t="s">
        <v>73</v>
      </c>
      <c r="E1312" s="5" t="s">
        <v>9</v>
      </c>
      <c r="F1312">
        <v>43.976137436636009</v>
      </c>
      <c r="G1312">
        <v>53.265505258359916</v>
      </c>
      <c r="H1312">
        <v>63.937172172774972</v>
      </c>
      <c r="I1312">
        <v>2.4641555687478633</v>
      </c>
      <c r="J1312">
        <v>3.0587296284575229</v>
      </c>
      <c r="K1312">
        <v>3.7967679714142277</v>
      </c>
    </row>
    <row r="1313" spans="1:8" x14ac:dyDescent="0.25">
      <c r="A1313" t="str">
        <f t="shared" si="30"/>
        <v>1996FnonMaori</v>
      </c>
      <c r="B1313" s="5">
        <v>1996</v>
      </c>
      <c r="C1313" s="5"/>
      <c r="D1313" s="5" t="s">
        <v>73</v>
      </c>
      <c r="E1313" s="5" t="s">
        <v>74</v>
      </c>
      <c r="F1313">
        <v>26.57396663046838</v>
      </c>
      <c r="G1313">
        <v>29.691392537134778</v>
      </c>
      <c r="H1313">
        <v>33.07404472924285</v>
      </c>
    </row>
    <row r="1314" spans="1:8" x14ac:dyDescent="0.25">
      <c r="A1314" t="str">
        <f t="shared" si="30"/>
        <v>1997FnonMaori</v>
      </c>
      <c r="B1314" s="5">
        <v>1997</v>
      </c>
      <c r="C1314" s="5"/>
      <c r="D1314" s="5" t="s">
        <v>73</v>
      </c>
      <c r="E1314" s="5" t="s">
        <v>74</v>
      </c>
      <c r="F1314">
        <v>27.46457835536496</v>
      </c>
      <c r="G1314">
        <v>30.580455012852088</v>
      </c>
      <c r="H1314">
        <v>33.95301594168118</v>
      </c>
    </row>
    <row r="1315" spans="1:8" x14ac:dyDescent="0.25">
      <c r="A1315" t="str">
        <f t="shared" si="30"/>
        <v>1998FnonMaori</v>
      </c>
      <c r="B1315" s="5">
        <v>1998</v>
      </c>
      <c r="C1315" s="5"/>
      <c r="D1315" s="5" t="s">
        <v>73</v>
      </c>
      <c r="E1315" s="5" t="s">
        <v>74</v>
      </c>
      <c r="F1315">
        <v>26.850274002926092</v>
      </c>
      <c r="G1315">
        <v>29.882448353923433</v>
      </c>
      <c r="H1315">
        <v>33.163304007447877</v>
      </c>
    </row>
    <row r="1316" spans="1:8" x14ac:dyDescent="0.25">
      <c r="A1316" t="str">
        <f t="shared" si="30"/>
        <v>1999FnonMaori</v>
      </c>
      <c r="B1316" s="5">
        <v>1999</v>
      </c>
      <c r="C1316" s="5"/>
      <c r="D1316" s="5" t="s">
        <v>73</v>
      </c>
      <c r="E1316" s="5" t="s">
        <v>74</v>
      </c>
      <c r="F1316">
        <v>29.794331184927071</v>
      </c>
      <c r="G1316">
        <v>32.931434988922092</v>
      </c>
      <c r="H1316">
        <v>36.309008933050166</v>
      </c>
    </row>
    <row r="1317" spans="1:8" x14ac:dyDescent="0.25">
      <c r="A1317" t="str">
        <f t="shared" si="30"/>
        <v>2000FnonMaori</v>
      </c>
      <c r="B1317" s="5">
        <v>2000</v>
      </c>
      <c r="C1317" s="5"/>
      <c r="D1317" s="5" t="s">
        <v>73</v>
      </c>
      <c r="E1317" s="5" t="s">
        <v>74</v>
      </c>
      <c r="F1317">
        <v>29.662812535762786</v>
      </c>
      <c r="G1317">
        <v>32.753178449913896</v>
      </c>
      <c r="H1317">
        <v>36.078020023355698</v>
      </c>
    </row>
    <row r="1318" spans="1:8" x14ac:dyDescent="0.25">
      <c r="A1318" t="str">
        <f t="shared" si="30"/>
        <v>2001FnonMaori</v>
      </c>
      <c r="B1318" s="5">
        <v>2001</v>
      </c>
      <c r="C1318" s="5"/>
      <c r="D1318" s="5" t="s">
        <v>73</v>
      </c>
      <c r="E1318" s="5" t="s">
        <v>74</v>
      </c>
      <c r="F1318">
        <v>26.769462192678308</v>
      </c>
      <c r="G1318">
        <v>29.674717637899494</v>
      </c>
      <c r="H1318">
        <v>32.809281009690629</v>
      </c>
    </row>
    <row r="1319" spans="1:8" x14ac:dyDescent="0.25">
      <c r="A1319" t="str">
        <f t="shared" si="30"/>
        <v>2002FnonMaori</v>
      </c>
      <c r="B1319" s="5">
        <v>2002</v>
      </c>
      <c r="C1319" s="5"/>
      <c r="D1319" s="5" t="s">
        <v>73</v>
      </c>
      <c r="E1319" s="5" t="s">
        <v>74</v>
      </c>
      <c r="F1319">
        <v>23.402943099513859</v>
      </c>
      <c r="G1319">
        <v>26.091408455449887</v>
      </c>
      <c r="H1319">
        <v>29.004031566229987</v>
      </c>
    </row>
    <row r="1320" spans="1:8" x14ac:dyDescent="0.25">
      <c r="A1320" t="str">
        <f t="shared" ref="A1320:A1383" si="31">B1320&amp;C1320&amp;D1320&amp;E1320</f>
        <v>2003FnonMaori</v>
      </c>
      <c r="B1320" s="5">
        <v>2003</v>
      </c>
      <c r="C1320" s="5"/>
      <c r="D1320" s="5" t="s">
        <v>73</v>
      </c>
      <c r="E1320" s="5" t="s">
        <v>74</v>
      </c>
      <c r="F1320">
        <v>20.565806480419443</v>
      </c>
      <c r="G1320">
        <v>23.019091700609813</v>
      </c>
      <c r="H1320">
        <v>25.684486005317016</v>
      </c>
    </row>
    <row r="1321" spans="1:8" x14ac:dyDescent="0.25">
      <c r="A1321" t="str">
        <f t="shared" si="31"/>
        <v>2004FnonMaori</v>
      </c>
      <c r="B1321" s="5">
        <v>2004</v>
      </c>
      <c r="C1321" s="5"/>
      <c r="D1321" s="5" t="s">
        <v>73</v>
      </c>
      <c r="E1321" s="5" t="s">
        <v>74</v>
      </c>
      <c r="F1321">
        <v>19.830900821276472</v>
      </c>
      <c r="G1321">
        <v>22.188519031363938</v>
      </c>
      <c r="H1321">
        <v>24.749311572507356</v>
      </c>
    </row>
    <row r="1322" spans="1:8" x14ac:dyDescent="0.25">
      <c r="A1322" t="str">
        <f t="shared" si="31"/>
        <v>2005FnonMaori</v>
      </c>
      <c r="B1322" s="5">
        <v>2005</v>
      </c>
      <c r="C1322" s="5"/>
      <c r="D1322" s="5" t="s">
        <v>73</v>
      </c>
      <c r="E1322" s="5" t="s">
        <v>74</v>
      </c>
      <c r="F1322">
        <v>16.078893800426727</v>
      </c>
      <c r="G1322">
        <v>18.162275817736937</v>
      </c>
      <c r="H1322">
        <v>20.440679144431904</v>
      </c>
    </row>
    <row r="1323" spans="1:8" x14ac:dyDescent="0.25">
      <c r="A1323" t="str">
        <f t="shared" si="31"/>
        <v>2006FnonMaori</v>
      </c>
      <c r="B1323" s="5">
        <v>2006</v>
      </c>
      <c r="C1323" s="5"/>
      <c r="D1323" s="5" t="s">
        <v>73</v>
      </c>
      <c r="E1323" s="5" t="s">
        <v>74</v>
      </c>
      <c r="F1323">
        <v>15.331421467965157</v>
      </c>
      <c r="G1323">
        <v>17.338016714702793</v>
      </c>
      <c r="H1323">
        <v>19.534264542522116</v>
      </c>
    </row>
    <row r="1324" spans="1:8" x14ac:dyDescent="0.25">
      <c r="A1324" t="str">
        <f t="shared" si="31"/>
        <v>2007FnonMaori</v>
      </c>
      <c r="B1324" s="5">
        <v>2007</v>
      </c>
      <c r="C1324" s="5"/>
      <c r="D1324" s="5" t="s">
        <v>73</v>
      </c>
      <c r="E1324" s="5" t="s">
        <v>74</v>
      </c>
      <c r="F1324">
        <v>15.679686990413094</v>
      </c>
      <c r="G1324">
        <v>17.672032396154457</v>
      </c>
      <c r="H1324">
        <v>19.847413198959025</v>
      </c>
    </row>
    <row r="1325" spans="1:8" x14ac:dyDescent="0.25">
      <c r="A1325" t="str">
        <f t="shared" si="31"/>
        <v>2008FnonMaori</v>
      </c>
      <c r="B1325" s="5">
        <v>2008</v>
      </c>
      <c r="C1325" s="5"/>
      <c r="D1325" s="5" t="s">
        <v>73</v>
      </c>
      <c r="E1325" s="5" t="s">
        <v>74</v>
      </c>
      <c r="F1325">
        <v>19.765865061606473</v>
      </c>
      <c r="G1325">
        <v>21.96460369179497</v>
      </c>
      <c r="H1325">
        <v>24.341066980032672</v>
      </c>
    </row>
    <row r="1326" spans="1:8" x14ac:dyDescent="0.25">
      <c r="A1326" t="str">
        <f t="shared" si="31"/>
        <v>2009FnonMaori</v>
      </c>
      <c r="B1326" s="5">
        <v>2009</v>
      </c>
      <c r="C1326" s="5"/>
      <c r="D1326" s="5" t="s">
        <v>73</v>
      </c>
      <c r="E1326" s="5" t="s">
        <v>74</v>
      </c>
      <c r="F1326">
        <v>21.673777114000906</v>
      </c>
      <c r="G1326">
        <v>23.934783488183815</v>
      </c>
      <c r="H1326">
        <v>26.367557106979302</v>
      </c>
    </row>
    <row r="1327" spans="1:8" x14ac:dyDescent="0.25">
      <c r="A1327" t="str">
        <f t="shared" si="31"/>
        <v>2010FnonMaori</v>
      </c>
      <c r="B1327" s="5">
        <v>2010</v>
      </c>
      <c r="C1327" s="5"/>
      <c r="D1327" s="5" t="s">
        <v>73</v>
      </c>
      <c r="E1327" s="5" t="s">
        <v>74</v>
      </c>
      <c r="F1327">
        <v>21.46670968658082</v>
      </c>
      <c r="G1327">
        <v>23.691550419772422</v>
      </c>
      <c r="H1327">
        <v>26.084347942144273</v>
      </c>
    </row>
    <row r="1328" spans="1:8" x14ac:dyDescent="0.25">
      <c r="A1328" t="str">
        <f t="shared" si="31"/>
        <v>2011FnonMaori</v>
      </c>
      <c r="B1328" s="5">
        <v>2011</v>
      </c>
      <c r="C1328" s="5"/>
      <c r="D1328" s="5" t="s">
        <v>73</v>
      </c>
      <c r="E1328" s="5" t="s">
        <v>74</v>
      </c>
      <c r="F1328">
        <v>19.952470103796543</v>
      </c>
      <c r="G1328">
        <v>22.108736764710606</v>
      </c>
      <c r="H1328">
        <v>24.434500268638171</v>
      </c>
    </row>
    <row r="1329" spans="1:11" x14ac:dyDescent="0.25">
      <c r="A1329" t="str">
        <f t="shared" si="31"/>
        <v>2012FnonMaori</v>
      </c>
      <c r="B1329" s="5">
        <v>2012</v>
      </c>
      <c r="C1329" s="5"/>
      <c r="D1329" s="5" t="s">
        <v>73</v>
      </c>
      <c r="E1329" s="5" t="s">
        <v>74</v>
      </c>
      <c r="F1329">
        <v>19.005781802287011</v>
      </c>
      <c r="G1329">
        <v>21.116834476468576</v>
      </c>
      <c r="H1329">
        <v>23.398280026484152</v>
      </c>
    </row>
    <row r="1330" spans="1:11" x14ac:dyDescent="0.25">
      <c r="A1330" t="str">
        <f t="shared" si="31"/>
        <v>2013FnonMaori</v>
      </c>
      <c r="B1330" s="5">
        <v>2013</v>
      </c>
      <c r="C1330" s="5"/>
      <c r="D1330" s="5" t="s">
        <v>73</v>
      </c>
      <c r="E1330" s="5" t="s">
        <v>74</v>
      </c>
      <c r="F1330">
        <v>18.854986852579394</v>
      </c>
      <c r="G1330">
        <v>20.94619348879522</v>
      </c>
      <c r="H1330">
        <v>23.205950347795234</v>
      </c>
    </row>
    <row r="1331" spans="1:11" x14ac:dyDescent="0.25">
      <c r="A1331" t="str">
        <f t="shared" si="31"/>
        <v>2014FnonMaori</v>
      </c>
      <c r="B1331" s="5">
        <v>2014</v>
      </c>
      <c r="C1331" s="5"/>
      <c r="D1331" s="5" t="s">
        <v>73</v>
      </c>
      <c r="E1331" s="5" t="s">
        <v>74</v>
      </c>
      <c r="F1331">
        <v>15.549801550888759</v>
      </c>
      <c r="G1331">
        <v>17.414257462573119</v>
      </c>
      <c r="H1331">
        <v>19.440709340795777</v>
      </c>
    </row>
    <row r="1332" spans="1:11" x14ac:dyDescent="0.25">
      <c r="A1332" t="str">
        <f t="shared" si="31"/>
        <v>1996MMaori</v>
      </c>
      <c r="B1332" s="5">
        <v>1996</v>
      </c>
      <c r="C1332" s="5"/>
      <c r="D1332" s="5" t="s">
        <v>75</v>
      </c>
      <c r="E1332" s="5" t="s">
        <v>9</v>
      </c>
      <c r="F1332">
        <v>64.624272189632748</v>
      </c>
      <c r="G1332">
        <v>81.626251734335767</v>
      </c>
      <c r="H1332">
        <v>101.73066441821642</v>
      </c>
      <c r="I1332">
        <v>4.3957141221633433</v>
      </c>
      <c r="J1332">
        <v>5.7663715381405254</v>
      </c>
      <c r="K1332">
        <v>7.5644229337445372</v>
      </c>
    </row>
    <row r="1333" spans="1:11" x14ac:dyDescent="0.25">
      <c r="A1333" t="str">
        <f t="shared" si="31"/>
        <v>1997MMaori</v>
      </c>
      <c r="B1333" s="5">
        <v>1997</v>
      </c>
      <c r="C1333" s="5"/>
      <c r="D1333" s="5" t="s">
        <v>75</v>
      </c>
      <c r="E1333" s="5" t="s">
        <v>9</v>
      </c>
      <c r="F1333">
        <v>69.02599141331531</v>
      </c>
      <c r="G1333">
        <v>86.179181309593758</v>
      </c>
      <c r="H1333">
        <v>106.30170176038442</v>
      </c>
      <c r="I1333">
        <v>5.0441407165206158</v>
      </c>
      <c r="J1333">
        <v>6.5737233312438903</v>
      </c>
      <c r="K1333">
        <v>8.5671357847345355</v>
      </c>
    </row>
    <row r="1334" spans="1:11" x14ac:dyDescent="0.25">
      <c r="A1334" t="str">
        <f t="shared" si="31"/>
        <v>1998MMaori</v>
      </c>
      <c r="B1334" s="5">
        <v>1998</v>
      </c>
      <c r="C1334" s="5"/>
      <c r="D1334" s="5" t="s">
        <v>75</v>
      </c>
      <c r="E1334" s="5" t="s">
        <v>9</v>
      </c>
      <c r="F1334">
        <v>75.83416474077778</v>
      </c>
      <c r="G1334">
        <v>93.409275154670837</v>
      </c>
      <c r="H1334">
        <v>113.8359871302218</v>
      </c>
      <c r="I1334">
        <v>5.3590020020311133</v>
      </c>
      <c r="J1334">
        <v>6.8932158261504775</v>
      </c>
      <c r="K1334">
        <v>8.8666554720230053</v>
      </c>
    </row>
    <row r="1335" spans="1:11" x14ac:dyDescent="0.25">
      <c r="A1335" t="str">
        <f t="shared" si="31"/>
        <v>1999MMaori</v>
      </c>
      <c r="B1335" s="5">
        <v>1999</v>
      </c>
      <c r="C1335" s="5"/>
      <c r="D1335" s="5" t="s">
        <v>75</v>
      </c>
      <c r="E1335" s="5" t="s">
        <v>9</v>
      </c>
      <c r="F1335">
        <v>70.554065525759427</v>
      </c>
      <c r="G1335">
        <v>87.205016008960044</v>
      </c>
      <c r="H1335">
        <v>106.60360991583046</v>
      </c>
      <c r="I1335">
        <v>4.4689965948321628</v>
      </c>
      <c r="J1335">
        <v>5.7268908763932806</v>
      </c>
      <c r="K1335">
        <v>7.3388462967375174</v>
      </c>
    </row>
    <row r="1336" spans="1:11" x14ac:dyDescent="0.25">
      <c r="A1336" t="str">
        <f t="shared" si="31"/>
        <v>2000MMaori</v>
      </c>
      <c r="B1336" s="5">
        <v>2000</v>
      </c>
      <c r="C1336" s="5"/>
      <c r="D1336" s="5" t="s">
        <v>75</v>
      </c>
      <c r="E1336" s="5" t="s">
        <v>9</v>
      </c>
      <c r="F1336">
        <v>75.445267418109154</v>
      </c>
      <c r="G1336">
        <v>92.242550338914469</v>
      </c>
      <c r="H1336">
        <v>111.66523123009742</v>
      </c>
      <c r="I1336">
        <v>5.3017562377264378</v>
      </c>
      <c r="J1336">
        <v>6.7634552686080962</v>
      </c>
      <c r="K1336">
        <v>8.6281460556321719</v>
      </c>
    </row>
    <row r="1337" spans="1:11" x14ac:dyDescent="0.25">
      <c r="A1337" t="str">
        <f t="shared" si="31"/>
        <v>2001MMaori</v>
      </c>
      <c r="B1337" s="5">
        <v>2001</v>
      </c>
      <c r="C1337" s="5"/>
      <c r="D1337" s="5" t="s">
        <v>75</v>
      </c>
      <c r="E1337" s="5" t="s">
        <v>9</v>
      </c>
      <c r="F1337">
        <v>77.596591631492601</v>
      </c>
      <c r="G1337">
        <v>94.239595771006293</v>
      </c>
      <c r="H1337">
        <v>113.39472194900669</v>
      </c>
      <c r="I1337">
        <v>6.4475867033050251</v>
      </c>
      <c r="J1337">
        <v>8.2479460142418315</v>
      </c>
      <c r="K1337">
        <v>10.551019565037613</v>
      </c>
    </row>
    <row r="1338" spans="1:11" x14ac:dyDescent="0.25">
      <c r="A1338" t="str">
        <f t="shared" si="31"/>
        <v>2002MMaori</v>
      </c>
      <c r="B1338" s="5">
        <v>2002</v>
      </c>
      <c r="C1338" s="5"/>
      <c r="D1338" s="5" t="s">
        <v>75</v>
      </c>
      <c r="E1338" s="5" t="s">
        <v>9</v>
      </c>
      <c r="F1338">
        <v>79.582699687043458</v>
      </c>
      <c r="G1338">
        <v>96.065980624729349</v>
      </c>
      <c r="H1338">
        <v>114.95726842385567</v>
      </c>
      <c r="I1338">
        <v>8.0330034518933413</v>
      </c>
      <c r="J1338">
        <v>10.343653356474233</v>
      </c>
      <c r="K1338">
        <v>13.318949182535622</v>
      </c>
    </row>
    <row r="1339" spans="1:11" x14ac:dyDescent="0.25">
      <c r="A1339" t="str">
        <f t="shared" si="31"/>
        <v>2003MMaori</v>
      </c>
      <c r="B1339" s="5">
        <v>2003</v>
      </c>
      <c r="C1339" s="5"/>
      <c r="D1339" s="5" t="s">
        <v>75</v>
      </c>
      <c r="E1339" s="5" t="s">
        <v>9</v>
      </c>
      <c r="F1339">
        <v>72.199940438979695</v>
      </c>
      <c r="G1339">
        <v>87.606239180959605</v>
      </c>
      <c r="H1339">
        <v>105.32686116530468</v>
      </c>
      <c r="I1339">
        <v>7.2877518013868094</v>
      </c>
      <c r="J1339">
        <v>9.3996930890652965</v>
      </c>
      <c r="K1339">
        <v>12.123660708616436</v>
      </c>
    </row>
    <row r="1340" spans="1:11" x14ac:dyDescent="0.25">
      <c r="A1340" t="str">
        <f t="shared" si="31"/>
        <v>2004MMaori</v>
      </c>
      <c r="B1340" s="5">
        <v>2004</v>
      </c>
      <c r="C1340" s="5"/>
      <c r="D1340" s="5" t="s">
        <v>75</v>
      </c>
      <c r="E1340" s="5" t="s">
        <v>9</v>
      </c>
      <c r="F1340">
        <v>59.599242754443587</v>
      </c>
      <c r="G1340">
        <v>73.330291868706638</v>
      </c>
      <c r="H1340">
        <v>89.276999165323019</v>
      </c>
      <c r="I1340">
        <v>5.4415161760842503</v>
      </c>
      <c r="J1340">
        <v>7.0347936794604289</v>
      </c>
      <c r="K1340">
        <v>9.0945832946486824</v>
      </c>
    </row>
    <row r="1341" spans="1:11" x14ac:dyDescent="0.25">
      <c r="A1341" t="str">
        <f t="shared" si="31"/>
        <v>2005MMaori</v>
      </c>
      <c r="B1341" s="5">
        <v>2005</v>
      </c>
      <c r="C1341" s="5"/>
      <c r="D1341" s="5" t="s">
        <v>75</v>
      </c>
      <c r="E1341" s="5" t="s">
        <v>9</v>
      </c>
      <c r="F1341">
        <v>50.765551871653479</v>
      </c>
      <c r="G1341">
        <v>63.13196094100271</v>
      </c>
      <c r="H1341">
        <v>77.599898253154095</v>
      </c>
      <c r="I1341">
        <v>4.4171733832369116</v>
      </c>
      <c r="J1341">
        <v>5.7315173345832378</v>
      </c>
      <c r="K1341">
        <v>7.4369484977190101</v>
      </c>
    </row>
    <row r="1342" spans="1:11" x14ac:dyDescent="0.25">
      <c r="A1342" t="str">
        <f t="shared" si="31"/>
        <v>2006MMaori</v>
      </c>
      <c r="B1342" s="5">
        <v>2006</v>
      </c>
      <c r="C1342" s="5"/>
      <c r="D1342" s="5" t="s">
        <v>75</v>
      </c>
      <c r="E1342" s="5" t="s">
        <v>9</v>
      </c>
      <c r="F1342">
        <v>47.976749789945622</v>
      </c>
      <c r="G1342">
        <v>59.663811032188704</v>
      </c>
      <c r="H1342">
        <v>73.336953208533117</v>
      </c>
      <c r="I1342">
        <v>4.5977301490805944</v>
      </c>
      <c r="J1342">
        <v>5.9916140982567585</v>
      </c>
      <c r="K1342">
        <v>7.8080788429064159</v>
      </c>
    </row>
    <row r="1343" spans="1:11" x14ac:dyDescent="0.25">
      <c r="A1343" t="str">
        <f t="shared" si="31"/>
        <v>2007MMaori</v>
      </c>
      <c r="B1343" s="5">
        <v>2007</v>
      </c>
      <c r="C1343" s="5"/>
      <c r="D1343" s="5" t="s">
        <v>75</v>
      </c>
      <c r="E1343" s="5" t="s">
        <v>9</v>
      </c>
      <c r="F1343">
        <v>60.390926554453181</v>
      </c>
      <c r="G1343">
        <v>73.212066247505362</v>
      </c>
      <c r="H1343">
        <v>87.950055657006544</v>
      </c>
      <c r="I1343">
        <v>6.1391961329757914</v>
      </c>
      <c r="J1343">
        <v>7.876811947147333</v>
      </c>
      <c r="K1343">
        <v>10.10623624116875</v>
      </c>
    </row>
    <row r="1344" spans="1:11" x14ac:dyDescent="0.25">
      <c r="A1344" t="str">
        <f t="shared" si="31"/>
        <v>2008MMaori</v>
      </c>
      <c r="B1344" s="5">
        <v>2008</v>
      </c>
      <c r="C1344" s="5"/>
      <c r="D1344" s="5" t="s">
        <v>75</v>
      </c>
      <c r="E1344" s="5" t="s">
        <v>9</v>
      </c>
      <c r="F1344">
        <v>60.347034566459548</v>
      </c>
      <c r="G1344">
        <v>72.968617279587178</v>
      </c>
      <c r="H1344">
        <v>87.450972665686947</v>
      </c>
      <c r="I1344">
        <v>5.9420863596750131</v>
      </c>
      <c r="J1344">
        <v>7.5879238258138031</v>
      </c>
      <c r="K1344">
        <v>9.6896249063437985</v>
      </c>
    </row>
    <row r="1345" spans="1:11" x14ac:dyDescent="0.25">
      <c r="A1345" t="str">
        <f t="shared" si="31"/>
        <v>2009MMaori</v>
      </c>
      <c r="B1345" s="5">
        <v>2009</v>
      </c>
      <c r="C1345" s="5"/>
      <c r="D1345" s="5" t="s">
        <v>75</v>
      </c>
      <c r="E1345" s="5" t="s">
        <v>9</v>
      </c>
      <c r="F1345">
        <v>63.293368428163518</v>
      </c>
      <c r="G1345">
        <v>75.979999199107354</v>
      </c>
      <c r="H1345">
        <v>90.463868999524252</v>
      </c>
      <c r="I1345">
        <v>5.0057380849401776</v>
      </c>
      <c r="J1345">
        <v>6.2870709349797558</v>
      </c>
      <c r="K1345">
        <v>7.8963901568053361</v>
      </c>
    </row>
    <row r="1346" spans="1:11" x14ac:dyDescent="0.25">
      <c r="A1346" t="str">
        <f t="shared" si="31"/>
        <v>2010MMaori</v>
      </c>
      <c r="B1346" s="5">
        <v>2010</v>
      </c>
      <c r="C1346" s="5"/>
      <c r="D1346" s="5" t="s">
        <v>75</v>
      </c>
      <c r="E1346" s="5" t="s">
        <v>9</v>
      </c>
      <c r="F1346">
        <v>46.327471846779332</v>
      </c>
      <c r="G1346">
        <v>57.064195006938959</v>
      </c>
      <c r="H1346">
        <v>69.542975873114301</v>
      </c>
      <c r="I1346">
        <v>3.4902741987100319</v>
      </c>
      <c r="J1346">
        <v>4.4574986437192869</v>
      </c>
      <c r="K1346">
        <v>5.6927602324490039</v>
      </c>
    </row>
    <row r="1347" spans="1:11" x14ac:dyDescent="0.25">
      <c r="A1347" t="str">
        <f t="shared" si="31"/>
        <v>2011MMaori</v>
      </c>
      <c r="B1347" s="5">
        <v>2011</v>
      </c>
      <c r="C1347" s="5"/>
      <c r="D1347" s="5" t="s">
        <v>75</v>
      </c>
      <c r="E1347" s="5" t="s">
        <v>9</v>
      </c>
      <c r="F1347">
        <v>45.153077956410634</v>
      </c>
      <c r="G1347">
        <v>55.617626927493539</v>
      </c>
      <c r="H1347">
        <v>67.780072724555779</v>
      </c>
      <c r="I1347">
        <v>3.6005431324455826</v>
      </c>
      <c r="J1347">
        <v>4.6111603288024838</v>
      </c>
      <c r="K1347">
        <v>5.9054422612845041</v>
      </c>
    </row>
    <row r="1348" spans="1:11" x14ac:dyDescent="0.25">
      <c r="A1348" t="str">
        <f t="shared" si="31"/>
        <v>2012MMaori</v>
      </c>
      <c r="B1348" s="5">
        <v>2012</v>
      </c>
      <c r="C1348" s="5"/>
      <c r="D1348" s="5" t="s">
        <v>75</v>
      </c>
      <c r="E1348" s="5" t="s">
        <v>9</v>
      </c>
      <c r="F1348">
        <v>33.950859532495237</v>
      </c>
      <c r="G1348">
        <v>42.950843617470618</v>
      </c>
      <c r="H1348">
        <v>53.604596663614487</v>
      </c>
      <c r="I1348">
        <v>2.9477038406563176</v>
      </c>
      <c r="J1348">
        <v>3.8644923382082883</v>
      </c>
      <c r="K1348">
        <v>5.0664184190041919</v>
      </c>
    </row>
    <row r="1349" spans="1:11" x14ac:dyDescent="0.25">
      <c r="A1349" t="str">
        <f t="shared" si="31"/>
        <v>2013MMaori</v>
      </c>
      <c r="B1349" s="5">
        <v>2013</v>
      </c>
      <c r="C1349" s="5"/>
      <c r="D1349" s="5" t="s">
        <v>75</v>
      </c>
      <c r="E1349" s="5" t="s">
        <v>9</v>
      </c>
      <c r="F1349">
        <v>41.278737900613592</v>
      </c>
      <c r="G1349">
        <v>50.961202822171536</v>
      </c>
      <c r="H1349">
        <v>62.232350973885502</v>
      </c>
      <c r="I1349">
        <v>3.7231499071656358</v>
      </c>
      <c r="J1349">
        <v>4.7964399427831461</v>
      </c>
      <c r="K1349">
        <v>6.1791323740277502</v>
      </c>
    </row>
    <row r="1350" spans="1:11" x14ac:dyDescent="0.25">
      <c r="A1350" t="str">
        <f t="shared" si="31"/>
        <v>2014MMaori</v>
      </c>
      <c r="B1350" s="5">
        <v>2014</v>
      </c>
      <c r="C1350" s="5"/>
      <c r="D1350" s="5" t="s">
        <v>75</v>
      </c>
      <c r="E1350" s="5" t="s">
        <v>9</v>
      </c>
      <c r="F1350">
        <v>49.114951127357628</v>
      </c>
      <c r="G1350">
        <v>59.287709036508481</v>
      </c>
      <c r="H1350">
        <v>70.946583146530585</v>
      </c>
      <c r="I1350">
        <v>4.9093555656453018</v>
      </c>
      <c r="J1350">
        <v>6.2475292931106994</v>
      </c>
      <c r="K1350">
        <v>7.950457396366204</v>
      </c>
    </row>
    <row r="1351" spans="1:11" x14ac:dyDescent="0.25">
      <c r="A1351" t="str">
        <f t="shared" si="31"/>
        <v>1996MnonMaori</v>
      </c>
      <c r="B1351" s="5">
        <v>1996</v>
      </c>
      <c r="C1351" s="5"/>
      <c r="D1351" s="5" t="s">
        <v>75</v>
      </c>
      <c r="E1351" s="5" t="s">
        <v>74</v>
      </c>
      <c r="F1351">
        <v>12.014801515908283</v>
      </c>
      <c r="G1351">
        <v>14.155565799816236</v>
      </c>
      <c r="H1351">
        <v>16.567757088883731</v>
      </c>
    </row>
    <row r="1352" spans="1:11" x14ac:dyDescent="0.25">
      <c r="A1352" t="str">
        <f t="shared" si="31"/>
        <v>1997MnonMaori</v>
      </c>
      <c r="B1352" s="5">
        <v>1997</v>
      </c>
      <c r="C1352" s="5"/>
      <c r="D1352" s="5" t="s">
        <v>75</v>
      </c>
      <c r="E1352" s="5" t="s">
        <v>74</v>
      </c>
      <c r="F1352">
        <v>11.089207379883019</v>
      </c>
      <c r="G1352">
        <v>13.109645320787601</v>
      </c>
      <c r="H1352">
        <v>15.391712057581032</v>
      </c>
    </row>
    <row r="1353" spans="1:11" x14ac:dyDescent="0.25">
      <c r="A1353" t="str">
        <f t="shared" si="31"/>
        <v>1998MnonMaori</v>
      </c>
      <c r="B1353" s="5">
        <v>1998</v>
      </c>
      <c r="C1353" s="5"/>
      <c r="D1353" s="5" t="s">
        <v>75</v>
      </c>
      <c r="E1353" s="5" t="s">
        <v>74</v>
      </c>
      <c r="F1353">
        <v>11.532535634483033</v>
      </c>
      <c r="G1353">
        <v>13.550899538109391</v>
      </c>
      <c r="H1353">
        <v>15.8208741062877</v>
      </c>
    </row>
    <row r="1354" spans="1:11" x14ac:dyDescent="0.25">
      <c r="A1354" t="str">
        <f t="shared" si="31"/>
        <v>1999MnonMaori</v>
      </c>
      <c r="B1354" s="5">
        <v>1999</v>
      </c>
      <c r="C1354" s="5"/>
      <c r="D1354" s="5" t="s">
        <v>75</v>
      </c>
      <c r="E1354" s="5" t="s">
        <v>74</v>
      </c>
      <c r="F1354">
        <v>13.10649084543393</v>
      </c>
      <c r="G1354">
        <v>15.227287875944407</v>
      </c>
      <c r="H1354">
        <v>17.593521292552079</v>
      </c>
    </row>
    <row r="1355" spans="1:11" x14ac:dyDescent="0.25">
      <c r="A1355" t="str">
        <f t="shared" si="31"/>
        <v>2000MnonMaori</v>
      </c>
      <c r="B1355" s="5">
        <v>2000</v>
      </c>
      <c r="C1355" s="5"/>
      <c r="D1355" s="5" t="s">
        <v>75</v>
      </c>
      <c r="E1355" s="5" t="s">
        <v>74</v>
      </c>
      <c r="F1355">
        <v>11.670784300093887</v>
      </c>
      <c r="G1355">
        <v>13.638376639681359</v>
      </c>
      <c r="H1355">
        <v>15.842716845573401</v>
      </c>
    </row>
    <row r="1356" spans="1:11" x14ac:dyDescent="0.25">
      <c r="A1356" t="str">
        <f t="shared" si="31"/>
        <v>2001MnonMaori</v>
      </c>
      <c r="B1356" s="5">
        <v>2001</v>
      </c>
      <c r="C1356" s="5"/>
      <c r="D1356" s="5" t="s">
        <v>75</v>
      </c>
      <c r="E1356" s="5" t="s">
        <v>74</v>
      </c>
      <c r="F1356">
        <v>9.6592092819723483</v>
      </c>
      <c r="G1356">
        <v>11.425825970281764</v>
      </c>
      <c r="H1356">
        <v>13.422028590566885</v>
      </c>
    </row>
    <row r="1357" spans="1:11" x14ac:dyDescent="0.25">
      <c r="A1357" t="str">
        <f t="shared" si="31"/>
        <v>2002MnonMaori</v>
      </c>
      <c r="B1357" s="5">
        <v>2002</v>
      </c>
      <c r="C1357" s="5"/>
      <c r="D1357" s="5" t="s">
        <v>75</v>
      </c>
      <c r="E1357" s="5" t="s">
        <v>74</v>
      </c>
      <c r="F1357">
        <v>7.7248057031806052</v>
      </c>
      <c r="G1357">
        <v>9.2874323330451087</v>
      </c>
      <c r="H1357">
        <v>11.073339217183118</v>
      </c>
    </row>
    <row r="1358" spans="1:11" x14ac:dyDescent="0.25">
      <c r="A1358" t="str">
        <f t="shared" si="31"/>
        <v>2003MnonMaori</v>
      </c>
      <c r="B1358" s="5">
        <v>2003</v>
      </c>
      <c r="C1358" s="5"/>
      <c r="D1358" s="5" t="s">
        <v>75</v>
      </c>
      <c r="E1358" s="5" t="s">
        <v>74</v>
      </c>
      <c r="F1358">
        <v>7.7755503367261101</v>
      </c>
      <c r="G1358">
        <v>9.3201169815716973</v>
      </c>
      <c r="H1358">
        <v>11.081649557449785</v>
      </c>
    </row>
    <row r="1359" spans="1:11" x14ac:dyDescent="0.25">
      <c r="A1359" t="str">
        <f t="shared" si="31"/>
        <v>2004MnonMaori</v>
      </c>
      <c r="B1359" s="5">
        <v>2004</v>
      </c>
      <c r="C1359" s="5"/>
      <c r="D1359" s="5" t="s">
        <v>75</v>
      </c>
      <c r="E1359" s="5" t="s">
        <v>74</v>
      </c>
      <c r="F1359">
        <v>8.8017039090576095</v>
      </c>
      <c r="G1359">
        <v>10.42394350282226</v>
      </c>
      <c r="H1359">
        <v>12.258545077026877</v>
      </c>
    </row>
    <row r="1360" spans="1:11" x14ac:dyDescent="0.25">
      <c r="A1360" t="str">
        <f t="shared" si="31"/>
        <v>2005MnonMaori</v>
      </c>
      <c r="B1360" s="5">
        <v>2005</v>
      </c>
      <c r="C1360" s="5"/>
      <c r="D1360" s="5" t="s">
        <v>75</v>
      </c>
      <c r="E1360" s="5" t="s">
        <v>74</v>
      </c>
      <c r="F1360">
        <v>9.3643202770555636</v>
      </c>
      <c r="G1360">
        <v>11.014877432206752</v>
      </c>
      <c r="H1360">
        <v>12.872578961529006</v>
      </c>
    </row>
    <row r="1361" spans="1:11" x14ac:dyDescent="0.25">
      <c r="A1361" t="str">
        <f t="shared" si="31"/>
        <v>2006MnonMaori</v>
      </c>
      <c r="B1361" s="5">
        <v>2006</v>
      </c>
      <c r="C1361" s="5"/>
      <c r="D1361" s="5" t="s">
        <v>75</v>
      </c>
      <c r="E1361" s="5" t="s">
        <v>74</v>
      </c>
      <c r="F1361">
        <v>8.4030721956743495</v>
      </c>
      <c r="G1361">
        <v>9.9578861478324701</v>
      </c>
      <c r="H1361">
        <v>11.716985070836804</v>
      </c>
    </row>
    <row r="1362" spans="1:11" x14ac:dyDescent="0.25">
      <c r="A1362" t="str">
        <f t="shared" si="31"/>
        <v>2007MnonMaori</v>
      </c>
      <c r="B1362" s="5">
        <v>2007</v>
      </c>
      <c r="C1362" s="5"/>
      <c r="D1362" s="5" t="s">
        <v>75</v>
      </c>
      <c r="E1362" s="5" t="s">
        <v>74</v>
      </c>
      <c r="F1362">
        <v>7.8188149152126174</v>
      </c>
      <c r="G1362">
        <v>9.294631729023294</v>
      </c>
      <c r="H1362">
        <v>10.968029949198996</v>
      </c>
    </row>
    <row r="1363" spans="1:11" x14ac:dyDescent="0.25">
      <c r="A1363" t="str">
        <f t="shared" si="31"/>
        <v>2008MnonMaori</v>
      </c>
      <c r="B1363" s="5">
        <v>2008</v>
      </c>
      <c r="C1363" s="5"/>
      <c r="D1363" s="5" t="s">
        <v>75</v>
      </c>
      <c r="E1363" s="5" t="s">
        <v>74</v>
      </c>
      <c r="F1363">
        <v>8.1343474234644777</v>
      </c>
      <c r="G1363">
        <v>9.6164140487745762</v>
      </c>
      <c r="H1363">
        <v>11.290395158938054</v>
      </c>
    </row>
    <row r="1364" spans="1:11" x14ac:dyDescent="0.25">
      <c r="A1364" t="str">
        <f t="shared" si="31"/>
        <v>2009MnonMaori</v>
      </c>
      <c r="B1364" s="5">
        <v>2009</v>
      </c>
      <c r="C1364" s="5"/>
      <c r="D1364" s="5" t="s">
        <v>75</v>
      </c>
      <c r="E1364" s="5" t="s">
        <v>74</v>
      </c>
      <c r="F1364">
        <v>10.419278133480491</v>
      </c>
      <c r="G1364">
        <v>12.085118807292732</v>
      </c>
      <c r="H1364">
        <v>13.941556770792838</v>
      </c>
    </row>
    <row r="1365" spans="1:11" x14ac:dyDescent="0.25">
      <c r="A1365" t="str">
        <f t="shared" si="31"/>
        <v>2010MnonMaori</v>
      </c>
      <c r="B1365" s="5">
        <v>2010</v>
      </c>
      <c r="C1365" s="5"/>
      <c r="D1365" s="5" t="s">
        <v>75</v>
      </c>
      <c r="E1365" s="5" t="s">
        <v>74</v>
      </c>
      <c r="F1365">
        <v>11.076494566771258</v>
      </c>
      <c r="G1365">
        <v>12.801842371246407</v>
      </c>
      <c r="H1365">
        <v>14.719762268915327</v>
      </c>
    </row>
    <row r="1366" spans="1:11" x14ac:dyDescent="0.25">
      <c r="A1366" t="str">
        <f t="shared" si="31"/>
        <v>2011MnonMaori</v>
      </c>
      <c r="B1366" s="5">
        <v>2011</v>
      </c>
      <c r="C1366" s="5"/>
      <c r="D1366" s="5" t="s">
        <v>75</v>
      </c>
      <c r="E1366" s="5" t="s">
        <v>74</v>
      </c>
      <c r="F1366">
        <v>10.390357930542839</v>
      </c>
      <c r="G1366">
        <v>12.061525291170565</v>
      </c>
      <c r="H1366">
        <v>13.924987557119117</v>
      </c>
    </row>
    <row r="1367" spans="1:11" x14ac:dyDescent="0.25">
      <c r="A1367" t="str">
        <f t="shared" si="31"/>
        <v>2012MnonMaori</v>
      </c>
      <c r="B1367" s="5">
        <v>2012</v>
      </c>
      <c r="C1367" s="5"/>
      <c r="D1367" s="5" t="s">
        <v>75</v>
      </c>
      <c r="E1367" s="5" t="s">
        <v>74</v>
      </c>
      <c r="F1367">
        <v>9.5197215936115658</v>
      </c>
      <c r="G1367">
        <v>11.114226619836982</v>
      </c>
      <c r="H1367">
        <v>12.8994052639218</v>
      </c>
    </row>
    <row r="1368" spans="1:11" x14ac:dyDescent="0.25">
      <c r="A1368" t="str">
        <f t="shared" si="31"/>
        <v>2013MnonMaori</v>
      </c>
      <c r="B1368" s="5">
        <v>2013</v>
      </c>
      <c r="C1368" s="5"/>
      <c r="D1368" s="5" t="s">
        <v>75</v>
      </c>
      <c r="E1368" s="5" t="s">
        <v>74</v>
      </c>
      <c r="F1368">
        <v>9.0962576307090952</v>
      </c>
      <c r="G1368">
        <v>10.624797439369411</v>
      </c>
      <c r="H1368">
        <v>12.336687099476046</v>
      </c>
    </row>
    <row r="1369" spans="1:11" x14ac:dyDescent="0.25">
      <c r="A1369" t="str">
        <f t="shared" si="31"/>
        <v>2014MnonMaori</v>
      </c>
      <c r="B1369" s="5">
        <v>2014</v>
      </c>
      <c r="C1369" s="5"/>
      <c r="D1369" s="5" t="s">
        <v>75</v>
      </c>
      <c r="E1369" s="5" t="s">
        <v>74</v>
      </c>
      <c r="F1369">
        <v>8.072055093499932</v>
      </c>
      <c r="G1369">
        <v>9.4897848821431641</v>
      </c>
      <c r="H1369">
        <v>11.084841649036948</v>
      </c>
    </row>
    <row r="1370" spans="1:11" x14ac:dyDescent="0.25">
      <c r="A1370" t="str">
        <f t="shared" si="31"/>
        <v>1996TMaori</v>
      </c>
      <c r="B1370" s="5">
        <v>1996</v>
      </c>
      <c r="C1370" s="5"/>
      <c r="D1370" s="5" t="s">
        <v>76</v>
      </c>
      <c r="E1370" s="5" t="s">
        <v>9</v>
      </c>
      <c r="F1370">
        <v>219.66606095919599</v>
      </c>
      <c r="G1370">
        <v>263.49758088416036</v>
      </c>
      <c r="H1370">
        <v>313.51212943525428</v>
      </c>
      <c r="I1370">
        <v>4.9228456394775462</v>
      </c>
      <c r="J1370">
        <v>5.9836556203526472</v>
      </c>
      <c r="K1370">
        <v>7.273056521588936</v>
      </c>
    </row>
    <row r="1371" spans="1:11" x14ac:dyDescent="0.25">
      <c r="A1371" t="str">
        <f t="shared" si="31"/>
        <v>1997TMaori</v>
      </c>
      <c r="B1371" s="5">
        <v>1997</v>
      </c>
      <c r="C1371" s="5"/>
      <c r="D1371" s="5" t="s">
        <v>76</v>
      </c>
      <c r="E1371" s="5" t="s">
        <v>9</v>
      </c>
      <c r="F1371">
        <v>188.6683429853301</v>
      </c>
      <c r="G1371">
        <v>228.32376269462739</v>
      </c>
      <c r="H1371">
        <v>273.85260448693657</v>
      </c>
      <c r="I1371">
        <v>4.1185440210350013</v>
      </c>
      <c r="J1371">
        <v>5.0382000969337026</v>
      </c>
      <c r="K1371">
        <v>6.1632120689009513</v>
      </c>
    </row>
    <row r="1372" spans="1:11" x14ac:dyDescent="0.25">
      <c r="A1372" t="str">
        <f t="shared" si="31"/>
        <v>1998TMaori</v>
      </c>
      <c r="B1372" s="5">
        <v>1998</v>
      </c>
      <c r="C1372" s="5"/>
      <c r="D1372" s="5" t="s">
        <v>76</v>
      </c>
      <c r="E1372" s="5" t="s">
        <v>9</v>
      </c>
      <c r="F1372">
        <v>166.87465237363756</v>
      </c>
      <c r="G1372">
        <v>203.23204038445019</v>
      </c>
      <c r="H1372">
        <v>245.15832848323811</v>
      </c>
      <c r="I1372">
        <v>3.7208036795279549</v>
      </c>
      <c r="J1372">
        <v>4.5776532262067269</v>
      </c>
      <c r="K1372">
        <v>5.6318233543725507</v>
      </c>
    </row>
    <row r="1373" spans="1:11" x14ac:dyDescent="0.25">
      <c r="A1373" t="str">
        <f t="shared" si="31"/>
        <v>1999TMaori</v>
      </c>
      <c r="B1373" s="5">
        <v>1999</v>
      </c>
      <c r="C1373" s="5"/>
      <c r="D1373" s="5" t="s">
        <v>76</v>
      </c>
      <c r="E1373" s="5" t="s">
        <v>9</v>
      </c>
      <c r="F1373">
        <v>144.20933376205224</v>
      </c>
      <c r="G1373">
        <v>177.23974886791959</v>
      </c>
      <c r="H1373">
        <v>215.57102387379899</v>
      </c>
      <c r="I1373">
        <v>3.0264481918308985</v>
      </c>
      <c r="J1373">
        <v>3.7485618511159813</v>
      </c>
      <c r="K1373">
        <v>4.6429725741121173</v>
      </c>
    </row>
    <row r="1374" spans="1:11" x14ac:dyDescent="0.25">
      <c r="A1374" t="str">
        <f t="shared" si="31"/>
        <v>2000TMaori</v>
      </c>
      <c r="B1374" s="5">
        <v>2000</v>
      </c>
      <c r="C1374" s="5"/>
      <c r="D1374" s="5" t="s">
        <v>76</v>
      </c>
      <c r="E1374" s="5" t="s">
        <v>9</v>
      </c>
      <c r="F1374">
        <v>161.87915911656307</v>
      </c>
      <c r="G1374">
        <v>195.90387092237228</v>
      </c>
      <c r="H1374">
        <v>234.96803244661439</v>
      </c>
      <c r="I1374">
        <v>3.1048947709871095</v>
      </c>
      <c r="J1374">
        <v>3.7916173932920865</v>
      </c>
      <c r="K1374">
        <v>4.630225343367929</v>
      </c>
    </row>
    <row r="1375" spans="1:11" x14ac:dyDescent="0.25">
      <c r="A1375" t="str">
        <f t="shared" si="31"/>
        <v>2001TMaori</v>
      </c>
      <c r="B1375" s="5">
        <v>2001</v>
      </c>
      <c r="C1375" s="5"/>
      <c r="D1375" s="5" t="s">
        <v>76</v>
      </c>
      <c r="E1375" s="5" t="s">
        <v>9</v>
      </c>
      <c r="F1375">
        <v>147.65020041901673</v>
      </c>
      <c r="G1375">
        <v>179.31838126442912</v>
      </c>
      <c r="H1375">
        <v>215.7666086899938</v>
      </c>
      <c r="I1375">
        <v>2.6518407512168771</v>
      </c>
      <c r="J1375">
        <v>3.2437625599875091</v>
      </c>
      <c r="K1375">
        <v>3.9678082255687421</v>
      </c>
    </row>
    <row r="1376" spans="1:11" x14ac:dyDescent="0.25">
      <c r="A1376" t="str">
        <f t="shared" si="31"/>
        <v>2002TMaori</v>
      </c>
      <c r="B1376" s="5">
        <v>2002</v>
      </c>
      <c r="C1376" s="5"/>
      <c r="D1376" s="5" t="s">
        <v>76</v>
      </c>
      <c r="E1376" s="5" t="s">
        <v>9</v>
      </c>
      <c r="F1376">
        <v>156.05026429472139</v>
      </c>
      <c r="G1376">
        <v>187.61718105017113</v>
      </c>
      <c r="H1376">
        <v>223.69462454635524</v>
      </c>
      <c r="I1376">
        <v>2.7450383694843192</v>
      </c>
      <c r="J1376">
        <v>3.327142675907099</v>
      </c>
      <c r="K1376">
        <v>4.032686212660054</v>
      </c>
    </row>
    <row r="1377" spans="1:11" x14ac:dyDescent="0.25">
      <c r="A1377" t="str">
        <f t="shared" si="31"/>
        <v>2003TMaori</v>
      </c>
      <c r="B1377" s="5">
        <v>2003</v>
      </c>
      <c r="C1377" s="5"/>
      <c r="D1377" s="5" t="s">
        <v>76</v>
      </c>
      <c r="E1377" s="5" t="s">
        <v>9</v>
      </c>
      <c r="F1377">
        <v>142.76479366158051</v>
      </c>
      <c r="G1377">
        <v>172.1926189648822</v>
      </c>
      <c r="H1377">
        <v>205.90016409627313</v>
      </c>
      <c r="I1377">
        <v>2.5243946410259213</v>
      </c>
      <c r="J1377">
        <v>3.0669729460888457</v>
      </c>
      <c r="K1377">
        <v>3.7261697910347866</v>
      </c>
    </row>
    <row r="1378" spans="1:11" x14ac:dyDescent="0.25">
      <c r="A1378" t="str">
        <f t="shared" si="31"/>
        <v>2004TMaori</v>
      </c>
      <c r="B1378" s="5">
        <v>2004</v>
      </c>
      <c r="C1378" s="5"/>
      <c r="D1378" s="5" t="s">
        <v>76</v>
      </c>
      <c r="E1378" s="5" t="s">
        <v>9</v>
      </c>
      <c r="F1378">
        <v>135.22018133762361</v>
      </c>
      <c r="G1378">
        <v>163.09285058489627</v>
      </c>
      <c r="H1378">
        <v>195.01907166652558</v>
      </c>
      <c r="I1378">
        <v>2.190220789638857</v>
      </c>
      <c r="J1378">
        <v>2.6560704621640876</v>
      </c>
      <c r="K1378">
        <v>3.2210041715218098</v>
      </c>
    </row>
    <row r="1379" spans="1:11" x14ac:dyDescent="0.25">
      <c r="A1379" t="str">
        <f t="shared" si="31"/>
        <v>2005TMaori</v>
      </c>
      <c r="B1379" s="5">
        <v>2005</v>
      </c>
      <c r="C1379" s="5"/>
      <c r="D1379" s="5" t="s">
        <v>76</v>
      </c>
      <c r="E1379" s="5" t="s">
        <v>9</v>
      </c>
      <c r="F1379">
        <v>132.09694495450645</v>
      </c>
      <c r="G1379">
        <v>158.94272612215846</v>
      </c>
      <c r="H1379">
        <v>189.64118244738441</v>
      </c>
      <c r="I1379">
        <v>1.9862415562488749</v>
      </c>
      <c r="J1379">
        <v>2.4005040516057425</v>
      </c>
      <c r="K1379">
        <v>2.9011676266899924</v>
      </c>
    </row>
    <row r="1380" spans="1:11" x14ac:dyDescent="0.25">
      <c r="A1380" t="str">
        <f t="shared" si="31"/>
        <v>2006TMaori</v>
      </c>
      <c r="B1380" s="5">
        <v>2006</v>
      </c>
      <c r="C1380" s="5"/>
      <c r="D1380" s="5" t="s">
        <v>76</v>
      </c>
      <c r="E1380" s="5" t="s">
        <v>9</v>
      </c>
      <c r="F1380">
        <v>123.36486797366801</v>
      </c>
      <c r="G1380">
        <v>148.67294551342215</v>
      </c>
      <c r="H1380">
        <v>177.64519854666804</v>
      </c>
      <c r="I1380">
        <v>1.6896306527311815</v>
      </c>
      <c r="J1380">
        <v>2.042406191000985</v>
      </c>
      <c r="K1380">
        <v>2.4688372232690674</v>
      </c>
    </row>
    <row r="1381" spans="1:11" x14ac:dyDescent="0.25">
      <c r="A1381" t="str">
        <f t="shared" si="31"/>
        <v>2007TMaori</v>
      </c>
      <c r="B1381" s="5">
        <v>2007</v>
      </c>
      <c r="C1381" s="5"/>
      <c r="D1381" s="5" t="s">
        <v>76</v>
      </c>
      <c r="E1381" s="5" t="s">
        <v>9</v>
      </c>
      <c r="F1381">
        <v>128.17840767554867</v>
      </c>
      <c r="G1381">
        <v>153.41569174430802</v>
      </c>
      <c r="H1381">
        <v>182.16867598594098</v>
      </c>
      <c r="I1381">
        <v>1.7643130587244666</v>
      </c>
      <c r="J1381">
        <v>2.1200451385675132</v>
      </c>
      <c r="K1381">
        <v>2.5475021948843763</v>
      </c>
    </row>
    <row r="1382" spans="1:11" x14ac:dyDescent="0.25">
      <c r="A1382" t="str">
        <f t="shared" si="31"/>
        <v>2008TMaori</v>
      </c>
      <c r="B1382" s="5">
        <v>2008</v>
      </c>
      <c r="C1382" s="5"/>
      <c r="D1382" s="5" t="s">
        <v>76</v>
      </c>
      <c r="E1382" s="5" t="s">
        <v>9</v>
      </c>
      <c r="F1382">
        <v>124.6091321167121</v>
      </c>
      <c r="G1382">
        <v>148.8262775464047</v>
      </c>
      <c r="H1382">
        <v>176.37596166547553</v>
      </c>
      <c r="I1382">
        <v>1.6529708793527469</v>
      </c>
      <c r="J1382">
        <v>1.9815046332821942</v>
      </c>
      <c r="K1382">
        <v>2.3753356219174573</v>
      </c>
    </row>
    <row r="1383" spans="1:11" x14ac:dyDescent="0.25">
      <c r="A1383" t="str">
        <f t="shared" si="31"/>
        <v>2009TMaori</v>
      </c>
      <c r="B1383" s="5">
        <v>2009</v>
      </c>
      <c r="C1383" s="5"/>
      <c r="D1383" s="5" t="s">
        <v>76</v>
      </c>
      <c r="E1383" s="5" t="s">
        <v>9</v>
      </c>
      <c r="F1383">
        <v>146.38978132906686</v>
      </c>
      <c r="G1383">
        <v>172.01015310670752</v>
      </c>
      <c r="H1383">
        <v>200.82437845924528</v>
      </c>
      <c r="I1383">
        <v>1.8505231486833511</v>
      </c>
      <c r="J1383">
        <v>2.1853635812237253</v>
      </c>
      <c r="K1383">
        <v>2.5807912673434981</v>
      </c>
    </row>
    <row r="1384" spans="1:11" x14ac:dyDescent="0.25">
      <c r="A1384" t="str">
        <f t="shared" ref="A1384:A1447" si="32">B1384&amp;C1384&amp;D1384&amp;E1384</f>
        <v>2010TMaori</v>
      </c>
      <c r="B1384" s="5">
        <v>2010</v>
      </c>
      <c r="C1384" s="5"/>
      <c r="D1384" s="5" t="s">
        <v>76</v>
      </c>
      <c r="E1384" s="5" t="s">
        <v>9</v>
      </c>
      <c r="F1384">
        <v>153.24709074743237</v>
      </c>
      <c r="G1384">
        <v>178.66899678151321</v>
      </c>
      <c r="H1384">
        <v>207.10323517405155</v>
      </c>
      <c r="I1384">
        <v>1.9334712871830038</v>
      </c>
      <c r="J1384">
        <v>2.2670991130779785</v>
      </c>
      <c r="K1384">
        <v>2.6582956895146683</v>
      </c>
    </row>
    <row r="1385" spans="1:11" x14ac:dyDescent="0.25">
      <c r="A1385" t="str">
        <f t="shared" si="32"/>
        <v>2011TMaori</v>
      </c>
      <c r="B1385" s="5">
        <v>2011</v>
      </c>
      <c r="C1385" s="5"/>
      <c r="D1385" s="5" t="s">
        <v>76</v>
      </c>
      <c r="E1385" s="5" t="s">
        <v>9</v>
      </c>
      <c r="F1385">
        <v>164.86188956434501</v>
      </c>
      <c r="G1385">
        <v>190.54186417064153</v>
      </c>
      <c r="H1385">
        <v>219.08807041456529</v>
      </c>
      <c r="I1385">
        <v>2.0820244800138457</v>
      </c>
      <c r="J1385">
        <v>2.4211738912088743</v>
      </c>
      <c r="K1385">
        <v>2.8155687254131316</v>
      </c>
    </row>
    <row r="1386" spans="1:11" x14ac:dyDescent="0.25">
      <c r="A1386" t="str">
        <f t="shared" si="32"/>
        <v>2012TMaori</v>
      </c>
      <c r="B1386" s="5">
        <v>2012</v>
      </c>
      <c r="C1386" s="5"/>
      <c r="D1386" s="5" t="s">
        <v>76</v>
      </c>
      <c r="E1386" s="5" t="s">
        <v>9</v>
      </c>
      <c r="F1386">
        <v>149.08395400537432</v>
      </c>
      <c r="G1386">
        <v>172.64127157964592</v>
      </c>
      <c r="H1386">
        <v>198.8639738107494</v>
      </c>
      <c r="I1386">
        <v>1.9059940576453416</v>
      </c>
      <c r="J1386">
        <v>2.2193368485320306</v>
      </c>
      <c r="K1386">
        <v>2.5841927615120568</v>
      </c>
    </row>
    <row r="1387" spans="1:11" x14ac:dyDescent="0.25">
      <c r="A1387" t="str">
        <f t="shared" si="32"/>
        <v>2013TMaori</v>
      </c>
      <c r="B1387" s="5">
        <v>2013</v>
      </c>
      <c r="C1387" s="5"/>
      <c r="D1387" s="5" t="s">
        <v>76</v>
      </c>
      <c r="E1387" s="5" t="s">
        <v>9</v>
      </c>
      <c r="F1387">
        <v>162.37056435462017</v>
      </c>
      <c r="G1387">
        <v>185.98111904607291</v>
      </c>
      <c r="H1387">
        <v>212.0596950736462</v>
      </c>
      <c r="I1387">
        <v>2.0312004998161233</v>
      </c>
      <c r="J1387">
        <v>2.3411628038905326</v>
      </c>
      <c r="K1387">
        <v>2.6984255246179578</v>
      </c>
    </row>
    <row r="1388" spans="1:11" x14ac:dyDescent="0.25">
      <c r="A1388" t="str">
        <f t="shared" si="32"/>
        <v>2014TMaori</v>
      </c>
      <c r="B1388" s="5">
        <v>2014</v>
      </c>
      <c r="C1388" s="5"/>
      <c r="D1388" s="5" t="s">
        <v>76</v>
      </c>
      <c r="E1388" s="5" t="s">
        <v>9</v>
      </c>
      <c r="F1388">
        <v>159.46265452362675</v>
      </c>
      <c r="G1388">
        <v>181.98867729301818</v>
      </c>
      <c r="H1388">
        <v>206.80513172660207</v>
      </c>
      <c r="I1388">
        <v>2.0169613135301119</v>
      </c>
      <c r="J1388">
        <v>2.3169532719777819</v>
      </c>
      <c r="K1388">
        <v>2.6615644179773232</v>
      </c>
    </row>
    <row r="1389" spans="1:11" x14ac:dyDescent="0.25">
      <c r="A1389" t="str">
        <f t="shared" si="32"/>
        <v>1996TnonMaori</v>
      </c>
      <c r="B1389" s="5">
        <v>1996</v>
      </c>
      <c r="C1389" s="5"/>
      <c r="D1389" s="5" t="s">
        <v>76</v>
      </c>
      <c r="E1389" s="5" t="s">
        <v>74</v>
      </c>
      <c r="F1389">
        <v>40.457764414756539</v>
      </c>
      <c r="G1389">
        <v>44.036220932887026</v>
      </c>
      <c r="H1389">
        <v>47.84634393925824</v>
      </c>
    </row>
    <row r="1390" spans="1:11" x14ac:dyDescent="0.25">
      <c r="A1390" t="str">
        <f t="shared" si="32"/>
        <v>1997TnonMaori</v>
      </c>
      <c r="B1390" s="5">
        <v>1997</v>
      </c>
      <c r="C1390" s="5"/>
      <c r="D1390" s="5" t="s">
        <v>76</v>
      </c>
      <c r="E1390" s="5" t="s">
        <v>74</v>
      </c>
      <c r="F1390">
        <v>41.735033538325823</v>
      </c>
      <c r="G1390">
        <v>45.318518181440922</v>
      </c>
      <c r="H1390">
        <v>49.127397870931496</v>
      </c>
    </row>
    <row r="1391" spans="1:11" x14ac:dyDescent="0.25">
      <c r="A1391" t="str">
        <f t="shared" si="32"/>
        <v>1998TnonMaori</v>
      </c>
      <c r="B1391" s="5">
        <v>1998</v>
      </c>
      <c r="C1391" s="5"/>
      <c r="D1391" s="5" t="s">
        <v>76</v>
      </c>
      <c r="E1391" s="5" t="s">
        <v>74</v>
      </c>
      <c r="F1391">
        <v>40.862427799707376</v>
      </c>
      <c r="G1391">
        <v>44.396556563297928</v>
      </c>
      <c r="H1391">
        <v>48.154550932136452</v>
      </c>
    </row>
    <row r="1392" spans="1:11" x14ac:dyDescent="0.25">
      <c r="A1392" t="str">
        <f t="shared" si="32"/>
        <v>1999TnonMaori</v>
      </c>
      <c r="B1392" s="5">
        <v>1999</v>
      </c>
      <c r="C1392" s="5"/>
      <c r="D1392" s="5" t="s">
        <v>76</v>
      </c>
      <c r="E1392" s="5" t="s">
        <v>74</v>
      </c>
      <c r="F1392">
        <v>43.612696655198633</v>
      </c>
      <c r="G1392">
        <v>47.282066004900969</v>
      </c>
      <c r="H1392">
        <v>51.177714701399204</v>
      </c>
    </row>
    <row r="1393" spans="1:11" x14ac:dyDescent="0.25">
      <c r="A1393" t="str">
        <f t="shared" si="32"/>
        <v>2000TnonMaori</v>
      </c>
      <c r="B1393" s="5">
        <v>2000</v>
      </c>
      <c r="C1393" s="5"/>
      <c r="D1393" s="5" t="s">
        <v>76</v>
      </c>
      <c r="E1393" s="5" t="s">
        <v>74</v>
      </c>
      <c r="F1393">
        <v>47.814772394554524</v>
      </c>
      <c r="G1393">
        <v>51.66762639842149</v>
      </c>
      <c r="H1393">
        <v>55.748291429145176</v>
      </c>
    </row>
    <row r="1394" spans="1:11" x14ac:dyDescent="0.25">
      <c r="A1394" t="str">
        <f t="shared" si="32"/>
        <v>2001TnonMaori</v>
      </c>
      <c r="B1394" s="5">
        <v>2001</v>
      </c>
      <c r="C1394" s="5"/>
      <c r="D1394" s="5" t="s">
        <v>76</v>
      </c>
      <c r="E1394" s="5" t="s">
        <v>74</v>
      </c>
      <c r="F1394">
        <v>51.324351174807497</v>
      </c>
      <c r="G1394">
        <v>55.280982485080422</v>
      </c>
      <c r="H1394">
        <v>59.46168568348164</v>
      </c>
    </row>
    <row r="1395" spans="1:11" x14ac:dyDescent="0.25">
      <c r="A1395" t="str">
        <f t="shared" si="32"/>
        <v>2002TnonMaori</v>
      </c>
      <c r="B1395" s="5">
        <v>2002</v>
      </c>
      <c r="C1395" s="5"/>
      <c r="D1395" s="5" t="s">
        <v>76</v>
      </c>
      <c r="E1395" s="5" t="s">
        <v>74</v>
      </c>
      <c r="F1395">
        <v>52.474252996934858</v>
      </c>
      <c r="G1395">
        <v>56.389881446553815</v>
      </c>
      <c r="H1395">
        <v>60.520323842358991</v>
      </c>
    </row>
    <row r="1396" spans="1:11" x14ac:dyDescent="0.25">
      <c r="A1396" t="str">
        <f t="shared" si="32"/>
        <v>2003TnonMaori</v>
      </c>
      <c r="B1396" s="5">
        <v>2003</v>
      </c>
      <c r="C1396" s="5"/>
      <c r="D1396" s="5" t="s">
        <v>76</v>
      </c>
      <c r="E1396" s="5" t="s">
        <v>74</v>
      </c>
      <c r="F1396">
        <v>52.299224323541111</v>
      </c>
      <c r="G1396">
        <v>56.144159727418092</v>
      </c>
      <c r="H1396">
        <v>60.196989695503525</v>
      </c>
    </row>
    <row r="1397" spans="1:11" x14ac:dyDescent="0.25">
      <c r="A1397" t="str">
        <f t="shared" si="32"/>
        <v>2004TnonMaori</v>
      </c>
      <c r="B1397" s="5">
        <v>2004</v>
      </c>
      <c r="C1397" s="5"/>
      <c r="D1397" s="5" t="s">
        <v>76</v>
      </c>
      <c r="E1397" s="5" t="s">
        <v>74</v>
      </c>
      <c r="F1397">
        <v>57.44417465317381</v>
      </c>
      <c r="G1397">
        <v>61.403811724186362</v>
      </c>
      <c r="H1397">
        <v>65.564482615676013</v>
      </c>
    </row>
    <row r="1398" spans="1:11" x14ac:dyDescent="0.25">
      <c r="A1398" t="str">
        <f t="shared" si="32"/>
        <v>2005TnonMaori</v>
      </c>
      <c r="B1398" s="5">
        <v>2005</v>
      </c>
      <c r="C1398" s="5"/>
      <c r="D1398" s="5" t="s">
        <v>76</v>
      </c>
      <c r="E1398" s="5" t="s">
        <v>74</v>
      </c>
      <c r="F1398">
        <v>62.145392745255499</v>
      </c>
      <c r="G1398">
        <v>66.21222989223395</v>
      </c>
      <c r="H1398">
        <v>70.475312571801737</v>
      </c>
    </row>
    <row r="1399" spans="1:11" x14ac:dyDescent="0.25">
      <c r="A1399" t="str">
        <f t="shared" si="32"/>
        <v>2006TnonMaori</v>
      </c>
      <c r="B1399" s="5">
        <v>2006</v>
      </c>
      <c r="C1399" s="5"/>
      <c r="D1399" s="5" t="s">
        <v>76</v>
      </c>
      <c r="E1399" s="5" t="s">
        <v>74</v>
      </c>
      <c r="F1399">
        <v>68.554337910926364</v>
      </c>
      <c r="G1399">
        <v>72.793035082094718</v>
      </c>
      <c r="H1399">
        <v>77.225211196502116</v>
      </c>
    </row>
    <row r="1400" spans="1:11" x14ac:dyDescent="0.25">
      <c r="A1400" t="str">
        <f t="shared" si="32"/>
        <v>2007TnonMaori</v>
      </c>
      <c r="B1400" s="5">
        <v>2007</v>
      </c>
      <c r="C1400" s="5"/>
      <c r="D1400" s="5" t="s">
        <v>76</v>
      </c>
      <c r="E1400" s="5" t="s">
        <v>74</v>
      </c>
      <c r="F1400">
        <v>68.198826503767719</v>
      </c>
      <c r="G1400">
        <v>72.364351566575138</v>
      </c>
      <c r="H1400">
        <v>76.717753070071097</v>
      </c>
    </row>
    <row r="1401" spans="1:11" x14ac:dyDescent="0.25">
      <c r="A1401" t="str">
        <f t="shared" si="32"/>
        <v>2008TnonMaori</v>
      </c>
      <c r="B1401" s="5">
        <v>2008</v>
      </c>
      <c r="C1401" s="5"/>
      <c r="D1401" s="5" t="s">
        <v>76</v>
      </c>
      <c r="E1401" s="5" t="s">
        <v>74</v>
      </c>
      <c r="F1401">
        <v>70.929753621713985</v>
      </c>
      <c r="G1401">
        <v>75.107711103297589</v>
      </c>
      <c r="H1401">
        <v>79.467519894716276</v>
      </c>
    </row>
    <row r="1402" spans="1:11" x14ac:dyDescent="0.25">
      <c r="A1402" t="str">
        <f t="shared" si="32"/>
        <v>2009TnonMaori</v>
      </c>
      <c r="B1402" s="5">
        <v>2009</v>
      </c>
      <c r="C1402" s="5"/>
      <c r="D1402" s="5" t="s">
        <v>76</v>
      </c>
      <c r="E1402" s="5" t="s">
        <v>74</v>
      </c>
      <c r="F1402">
        <v>74.516025329218863</v>
      </c>
      <c r="G1402">
        <v>78.710084941741371</v>
      </c>
      <c r="H1402">
        <v>83.078729317967841</v>
      </c>
    </row>
    <row r="1403" spans="1:11" x14ac:dyDescent="0.25">
      <c r="A1403" t="str">
        <f t="shared" si="32"/>
        <v>2010TnonMaori</v>
      </c>
      <c r="B1403" s="5">
        <v>2010</v>
      </c>
      <c r="C1403" s="5"/>
      <c r="D1403" s="5" t="s">
        <v>76</v>
      </c>
      <c r="E1403" s="5" t="s">
        <v>74</v>
      </c>
      <c r="F1403">
        <v>74.716077994292419</v>
      </c>
      <c r="G1403">
        <v>78.809521714707557</v>
      </c>
      <c r="H1403">
        <v>83.068909661351626</v>
      </c>
    </row>
    <row r="1404" spans="1:11" x14ac:dyDescent="0.25">
      <c r="A1404" t="str">
        <f t="shared" si="32"/>
        <v>2011TnonMaori</v>
      </c>
      <c r="B1404" s="5">
        <v>2011</v>
      </c>
      <c r="C1404" s="5"/>
      <c r="D1404" s="5" t="s">
        <v>76</v>
      </c>
      <c r="E1404" s="5" t="s">
        <v>74</v>
      </c>
      <c r="F1404">
        <v>74.736668012660502</v>
      </c>
      <c r="G1404">
        <v>78.698132696080492</v>
      </c>
      <c r="H1404">
        <v>82.815060886274267</v>
      </c>
    </row>
    <row r="1405" spans="1:11" x14ac:dyDescent="0.25">
      <c r="A1405" t="str">
        <f t="shared" si="32"/>
        <v>2012TnonMaori</v>
      </c>
      <c r="B1405" s="5">
        <v>2012</v>
      </c>
      <c r="C1405" s="5"/>
      <c r="D1405" s="5" t="s">
        <v>76</v>
      </c>
      <c r="E1405" s="5" t="s">
        <v>74</v>
      </c>
      <c r="F1405">
        <v>73.964718236066219</v>
      </c>
      <c r="G1405">
        <v>77.789575608515051</v>
      </c>
      <c r="H1405">
        <v>81.760933686203515</v>
      </c>
    </row>
    <row r="1406" spans="1:11" x14ac:dyDescent="0.25">
      <c r="A1406" t="str">
        <f t="shared" si="32"/>
        <v>2013TnonMaori</v>
      </c>
      <c r="B1406" s="5">
        <v>2013</v>
      </c>
      <c r="C1406" s="5"/>
      <c r="D1406" s="5" t="s">
        <v>76</v>
      </c>
      <c r="E1406" s="5" t="s">
        <v>74</v>
      </c>
      <c r="F1406">
        <v>75.681533165619783</v>
      </c>
      <c r="G1406">
        <v>79.439635183426972</v>
      </c>
      <c r="H1406">
        <v>83.336053168066883</v>
      </c>
    </row>
    <row r="1407" spans="1:11" x14ac:dyDescent="0.25">
      <c r="A1407" t="str">
        <f t="shared" si="32"/>
        <v>2014TnonMaori</v>
      </c>
      <c r="B1407" s="5">
        <v>2014</v>
      </c>
      <c r="C1407" s="5"/>
      <c r="D1407" s="5" t="s">
        <v>76</v>
      </c>
      <c r="E1407" s="5" t="s">
        <v>74</v>
      </c>
      <c r="F1407">
        <v>74.872681159711576</v>
      </c>
      <c r="G1407">
        <v>78.546546231236775</v>
      </c>
      <c r="H1407">
        <v>82.354049806439079</v>
      </c>
    </row>
    <row r="1408" spans="1:11" x14ac:dyDescent="0.25">
      <c r="A1408" t="str">
        <f t="shared" si="32"/>
        <v>1996FMaori</v>
      </c>
      <c r="B1408" s="5">
        <v>1996</v>
      </c>
      <c r="C1408" s="5"/>
      <c r="D1408" s="5" t="s">
        <v>73</v>
      </c>
      <c r="E1408" s="5" t="s">
        <v>9</v>
      </c>
      <c r="F1408">
        <v>271.04924385512135</v>
      </c>
      <c r="G1408">
        <v>337.51124467075402</v>
      </c>
      <c r="H1408">
        <v>415.33662919667643</v>
      </c>
      <c r="I1408">
        <v>5.5842698194448896</v>
      </c>
      <c r="J1408">
        <v>7.0939981554671148</v>
      </c>
      <c r="K1408">
        <v>9.0118872219489923</v>
      </c>
    </row>
    <row r="1409" spans="1:11" x14ac:dyDescent="0.25">
      <c r="A1409" t="str">
        <f t="shared" si="32"/>
        <v>1997FMaori</v>
      </c>
      <c r="B1409" s="5">
        <v>1997</v>
      </c>
      <c r="C1409" s="5"/>
      <c r="D1409" s="5" t="s">
        <v>73</v>
      </c>
      <c r="E1409" s="5" t="s">
        <v>9</v>
      </c>
      <c r="F1409">
        <v>224.5141199103943</v>
      </c>
      <c r="G1409">
        <v>283.58146945070973</v>
      </c>
      <c r="H1409">
        <v>353.42712290413374</v>
      </c>
      <c r="I1409">
        <v>4.5355904941272875</v>
      </c>
      <c r="J1409">
        <v>5.819181158320105</v>
      </c>
      <c r="K1409">
        <v>7.4660332314378008</v>
      </c>
    </row>
    <row r="1410" spans="1:11" x14ac:dyDescent="0.25">
      <c r="A1410" t="str">
        <f t="shared" si="32"/>
        <v>1998FMaori</v>
      </c>
      <c r="B1410" s="5">
        <v>1998</v>
      </c>
      <c r="C1410" s="5"/>
      <c r="D1410" s="5" t="s">
        <v>73</v>
      </c>
      <c r="E1410" s="5" t="s">
        <v>9</v>
      </c>
      <c r="F1410">
        <v>191.54477355696483</v>
      </c>
      <c r="G1410">
        <v>244.80492078387721</v>
      </c>
      <c r="H1410">
        <v>308.29128266474368</v>
      </c>
      <c r="I1410">
        <v>3.5275222181316996</v>
      </c>
      <c r="J1410">
        <v>4.5601674560427714</v>
      </c>
      <c r="K1410">
        <v>5.8951087877670219</v>
      </c>
    </row>
    <row r="1411" spans="1:11" x14ac:dyDescent="0.25">
      <c r="A1411" t="str">
        <f t="shared" si="32"/>
        <v>1999FMaori</v>
      </c>
      <c r="B1411" s="5">
        <v>1999</v>
      </c>
      <c r="C1411" s="5"/>
      <c r="D1411" s="5" t="s">
        <v>73</v>
      </c>
      <c r="E1411" s="5" t="s">
        <v>9</v>
      </c>
      <c r="F1411">
        <v>151.62408318394733</v>
      </c>
      <c r="G1411">
        <v>198.22194723914484</v>
      </c>
      <c r="H1411">
        <v>254.62438377832083</v>
      </c>
      <c r="I1411">
        <v>2.5313995400649691</v>
      </c>
      <c r="J1411">
        <v>3.3272784167933303</v>
      </c>
      <c r="K1411">
        <v>4.3733837695864466</v>
      </c>
    </row>
    <row r="1412" spans="1:11" x14ac:dyDescent="0.25">
      <c r="A1412" t="str">
        <f t="shared" si="32"/>
        <v>2000FMaori</v>
      </c>
      <c r="B1412" s="5">
        <v>2000</v>
      </c>
      <c r="C1412" s="5"/>
      <c r="D1412" s="5" t="s">
        <v>73</v>
      </c>
      <c r="E1412" s="5" t="s">
        <v>9</v>
      </c>
      <c r="F1412">
        <v>180.05766814509042</v>
      </c>
      <c r="G1412">
        <v>229.30999636829011</v>
      </c>
      <c r="H1412">
        <v>287.87770153828717</v>
      </c>
      <c r="I1412">
        <v>2.6272959258133919</v>
      </c>
      <c r="J1412">
        <v>3.3721594035898668</v>
      </c>
      <c r="K1412">
        <v>4.3281987885316129</v>
      </c>
    </row>
    <row r="1413" spans="1:11" x14ac:dyDescent="0.25">
      <c r="A1413" t="str">
        <f t="shared" si="32"/>
        <v>2001FMaori</v>
      </c>
      <c r="B1413" s="5">
        <v>2001</v>
      </c>
      <c r="C1413" s="5"/>
      <c r="D1413" s="5" t="s">
        <v>73</v>
      </c>
      <c r="E1413" s="5" t="s">
        <v>9</v>
      </c>
      <c r="F1413">
        <v>162.2846462132097</v>
      </c>
      <c r="G1413">
        <v>207.78863288865548</v>
      </c>
      <c r="H1413">
        <v>262.09708681540445</v>
      </c>
      <c r="I1413">
        <v>2.1108936356272761</v>
      </c>
      <c r="J1413">
        <v>2.7156650495733237</v>
      </c>
      <c r="K1413">
        <v>3.4937035845875606</v>
      </c>
    </row>
    <row r="1414" spans="1:11" x14ac:dyDescent="0.25">
      <c r="A1414" t="str">
        <f t="shared" si="32"/>
        <v>2002FMaori</v>
      </c>
      <c r="B1414" s="5">
        <v>2002</v>
      </c>
      <c r="C1414" s="5"/>
      <c r="D1414" s="5" t="s">
        <v>73</v>
      </c>
      <c r="E1414" s="5" t="s">
        <v>9</v>
      </c>
      <c r="F1414">
        <v>162.3402706876862</v>
      </c>
      <c r="G1414">
        <v>206.04531213930062</v>
      </c>
      <c r="H1414">
        <v>257.89643319453376</v>
      </c>
      <c r="I1414">
        <v>2.0356742554476059</v>
      </c>
      <c r="J1414">
        <v>2.598287982256573</v>
      </c>
      <c r="K1414">
        <v>3.3163952536475416</v>
      </c>
    </row>
    <row r="1415" spans="1:11" x14ac:dyDescent="0.25">
      <c r="A1415" t="str">
        <f t="shared" si="32"/>
        <v>2003FMaori</v>
      </c>
      <c r="B1415" s="5">
        <v>2003</v>
      </c>
      <c r="C1415" s="5"/>
      <c r="D1415" s="5" t="s">
        <v>73</v>
      </c>
      <c r="E1415" s="5" t="s">
        <v>9</v>
      </c>
      <c r="F1415">
        <v>145.92349478932772</v>
      </c>
      <c r="G1415">
        <v>186.1648118640185</v>
      </c>
      <c r="H1415">
        <v>234.07430116183465</v>
      </c>
      <c r="I1415">
        <v>1.8187545165777588</v>
      </c>
      <c r="J1415">
        <v>2.3300540238540024</v>
      </c>
      <c r="K1415">
        <v>2.9850932077925152</v>
      </c>
    </row>
    <row r="1416" spans="1:11" x14ac:dyDescent="0.25">
      <c r="A1416" t="str">
        <f t="shared" si="32"/>
        <v>2004FMaori</v>
      </c>
      <c r="B1416" s="5">
        <v>2004</v>
      </c>
      <c r="C1416" s="5"/>
      <c r="D1416" s="5" t="s">
        <v>73</v>
      </c>
      <c r="E1416" s="5" t="s">
        <v>9</v>
      </c>
      <c r="F1416">
        <v>150.24003584391195</v>
      </c>
      <c r="G1416">
        <v>190.06694892183137</v>
      </c>
      <c r="H1416">
        <v>237.21215412621939</v>
      </c>
      <c r="I1416">
        <v>1.7023149676682565</v>
      </c>
      <c r="J1416">
        <v>2.1603005255976981</v>
      </c>
      <c r="K1416">
        <v>2.7415011026368217</v>
      </c>
    </row>
    <row r="1417" spans="1:11" x14ac:dyDescent="0.25">
      <c r="A1417" t="str">
        <f t="shared" si="32"/>
        <v>2005FMaori</v>
      </c>
      <c r="B1417" s="5">
        <v>2005</v>
      </c>
      <c r="C1417" s="5"/>
      <c r="D1417" s="5" t="s">
        <v>73</v>
      </c>
      <c r="E1417" s="5" t="s">
        <v>9</v>
      </c>
      <c r="F1417">
        <v>141.22526317085524</v>
      </c>
      <c r="G1417">
        <v>179.24574912145283</v>
      </c>
      <c r="H1417">
        <v>224.35278378210535</v>
      </c>
      <c r="I1417">
        <v>1.469571650682935</v>
      </c>
      <c r="J1417">
        <v>1.8665268640606778</v>
      </c>
      <c r="K1417">
        <v>2.3707061391944717</v>
      </c>
    </row>
    <row r="1418" spans="1:11" x14ac:dyDescent="0.25">
      <c r="A1418" t="str">
        <f t="shared" si="32"/>
        <v>2006FMaori</v>
      </c>
      <c r="B1418" s="5">
        <v>2006</v>
      </c>
      <c r="C1418" s="5"/>
      <c r="D1418" s="5" t="s">
        <v>73</v>
      </c>
      <c r="E1418" s="5" t="s">
        <v>9</v>
      </c>
      <c r="F1418">
        <v>122.41223566182244</v>
      </c>
      <c r="G1418">
        <v>157.02954714399422</v>
      </c>
      <c r="H1418">
        <v>198.39738599075275</v>
      </c>
      <c r="I1418">
        <v>1.1751029801834683</v>
      </c>
      <c r="J1418">
        <v>1.5046138534112039</v>
      </c>
      <c r="K1418">
        <v>1.9265229397371249</v>
      </c>
    </row>
    <row r="1419" spans="1:11" x14ac:dyDescent="0.25">
      <c r="A1419" t="str">
        <f t="shared" si="32"/>
        <v>2007FMaori</v>
      </c>
      <c r="B1419" s="5">
        <v>2007</v>
      </c>
      <c r="C1419" s="5"/>
      <c r="D1419" s="5" t="s">
        <v>73</v>
      </c>
      <c r="E1419" s="5" t="s">
        <v>9</v>
      </c>
      <c r="F1419">
        <v>129.49530688381159</v>
      </c>
      <c r="G1419">
        <v>164.35786890352495</v>
      </c>
      <c r="H1419">
        <v>205.71838163936073</v>
      </c>
      <c r="I1419">
        <v>1.3045066985751703</v>
      </c>
      <c r="J1419">
        <v>1.6564471929309663</v>
      </c>
      <c r="K1419">
        <v>2.1033370744403039</v>
      </c>
    </row>
    <row r="1420" spans="1:11" x14ac:dyDescent="0.25">
      <c r="A1420" t="str">
        <f t="shared" si="32"/>
        <v>2008FMaori</v>
      </c>
      <c r="B1420" s="5">
        <v>2008</v>
      </c>
      <c r="C1420" s="5"/>
      <c r="D1420" s="5" t="s">
        <v>73</v>
      </c>
      <c r="E1420" s="5" t="s">
        <v>9</v>
      </c>
      <c r="F1420">
        <v>146.21003008904546</v>
      </c>
      <c r="G1420">
        <v>182.06112120747656</v>
      </c>
      <c r="H1420">
        <v>224.04187589022627</v>
      </c>
      <c r="I1420">
        <v>1.4728269827561331</v>
      </c>
      <c r="J1420">
        <v>1.8400589016151927</v>
      </c>
      <c r="K1420">
        <v>2.2988557386946815</v>
      </c>
    </row>
    <row r="1421" spans="1:11" x14ac:dyDescent="0.25">
      <c r="A1421" t="str">
        <f t="shared" si="32"/>
        <v>2009FMaori</v>
      </c>
      <c r="B1421" s="5">
        <v>2009</v>
      </c>
      <c r="C1421" s="5"/>
      <c r="D1421" s="5" t="s">
        <v>73</v>
      </c>
      <c r="E1421" s="5" t="s">
        <v>9</v>
      </c>
      <c r="F1421">
        <v>175.90853734916118</v>
      </c>
      <c r="G1421">
        <v>214.43908446424669</v>
      </c>
      <c r="H1421">
        <v>258.90086495799477</v>
      </c>
      <c r="I1421">
        <v>1.7443700382963023</v>
      </c>
      <c r="J1421">
        <v>2.138114705684091</v>
      </c>
      <c r="K1421">
        <v>2.6207366523719413</v>
      </c>
    </row>
    <row r="1422" spans="1:11" x14ac:dyDescent="0.25">
      <c r="A1422" t="str">
        <f t="shared" si="32"/>
        <v>2010FMaori</v>
      </c>
      <c r="B1422" s="5">
        <v>2010</v>
      </c>
      <c r="C1422" s="5"/>
      <c r="D1422" s="5" t="s">
        <v>73</v>
      </c>
      <c r="E1422" s="5" t="s">
        <v>9</v>
      </c>
      <c r="F1422">
        <v>169.14553829315892</v>
      </c>
      <c r="G1422">
        <v>205.80361019607733</v>
      </c>
      <c r="H1422">
        <v>248.04900524548285</v>
      </c>
      <c r="I1422">
        <v>1.7444342373022483</v>
      </c>
      <c r="J1422">
        <v>2.1345413774505881</v>
      </c>
      <c r="K1422">
        <v>2.6118880234171966</v>
      </c>
    </row>
    <row r="1423" spans="1:11" x14ac:dyDescent="0.25">
      <c r="A1423" t="str">
        <f t="shared" si="32"/>
        <v>2011FMaori</v>
      </c>
      <c r="B1423" s="5">
        <v>2011</v>
      </c>
      <c r="C1423" s="5"/>
      <c r="D1423" s="5" t="s">
        <v>73</v>
      </c>
      <c r="E1423" s="5" t="s">
        <v>9</v>
      </c>
      <c r="F1423">
        <v>183.35620656690301</v>
      </c>
      <c r="G1423">
        <v>220.61929844931637</v>
      </c>
      <c r="H1423">
        <v>263.23006814722038</v>
      </c>
      <c r="I1423">
        <v>1.9278720221640318</v>
      </c>
      <c r="J1423">
        <v>2.3348119948447255</v>
      </c>
      <c r="K1423">
        <v>2.8276498588073715</v>
      </c>
    </row>
    <row r="1424" spans="1:11" x14ac:dyDescent="0.25">
      <c r="A1424" t="str">
        <f t="shared" si="32"/>
        <v>2012FMaori</v>
      </c>
      <c r="B1424" s="5">
        <v>2012</v>
      </c>
      <c r="C1424" s="5"/>
      <c r="D1424" s="5" t="s">
        <v>73</v>
      </c>
      <c r="E1424" s="5" t="s">
        <v>9</v>
      </c>
      <c r="F1424">
        <v>170.95359098145445</v>
      </c>
      <c r="G1424">
        <v>205.37650146391226</v>
      </c>
      <c r="H1424">
        <v>244.69682989027905</v>
      </c>
      <c r="I1424">
        <v>1.8224668245748021</v>
      </c>
      <c r="J1424">
        <v>2.2039410053055106</v>
      </c>
      <c r="K1424">
        <v>2.6652644039214977</v>
      </c>
    </row>
    <row r="1425" spans="1:11" x14ac:dyDescent="0.25">
      <c r="A1425" t="str">
        <f t="shared" si="32"/>
        <v>2013FMaori</v>
      </c>
      <c r="B1425" s="5">
        <v>2013</v>
      </c>
      <c r="C1425" s="5"/>
      <c r="D1425" s="5" t="s">
        <v>73</v>
      </c>
      <c r="E1425" s="5" t="s">
        <v>9</v>
      </c>
      <c r="F1425">
        <v>184.82007624651291</v>
      </c>
      <c r="G1425">
        <v>219.28769257609639</v>
      </c>
      <c r="H1425">
        <v>258.31773751872595</v>
      </c>
      <c r="I1425">
        <v>1.9035303984677789</v>
      </c>
      <c r="J1425">
        <v>2.2752699683691722</v>
      </c>
      <c r="K1425">
        <v>2.7196063867063494</v>
      </c>
    </row>
    <row r="1426" spans="1:11" x14ac:dyDescent="0.25">
      <c r="A1426" t="str">
        <f t="shared" si="32"/>
        <v>2014FMaori</v>
      </c>
      <c r="B1426" s="5">
        <v>2014</v>
      </c>
      <c r="C1426" s="5"/>
      <c r="D1426" s="5" t="s">
        <v>73</v>
      </c>
      <c r="E1426" s="5" t="s">
        <v>9</v>
      </c>
      <c r="F1426">
        <v>185.67836762392312</v>
      </c>
      <c r="G1426">
        <v>218.88318012881092</v>
      </c>
      <c r="H1426">
        <v>256.31259192881157</v>
      </c>
      <c r="I1426">
        <v>1.9203280565743033</v>
      </c>
      <c r="J1426">
        <v>2.2818239752326552</v>
      </c>
      <c r="K1426">
        <v>2.7113704015942406</v>
      </c>
    </row>
    <row r="1427" spans="1:11" x14ac:dyDescent="0.25">
      <c r="A1427" t="str">
        <f t="shared" si="32"/>
        <v>1996FnonMaori</v>
      </c>
      <c r="B1427" s="5">
        <v>1996</v>
      </c>
      <c r="C1427" s="5"/>
      <c r="D1427" s="5" t="s">
        <v>73</v>
      </c>
      <c r="E1427" s="5" t="s">
        <v>74</v>
      </c>
      <c r="F1427">
        <v>42.559477821623609</v>
      </c>
      <c r="G1427">
        <v>47.577013310983887</v>
      </c>
      <c r="H1427">
        <v>53.023477514475942</v>
      </c>
    </row>
    <row r="1428" spans="1:11" x14ac:dyDescent="0.25">
      <c r="A1428" t="str">
        <f t="shared" si="32"/>
        <v>1997FnonMaori</v>
      </c>
      <c r="B1428" s="5">
        <v>1997</v>
      </c>
      <c r="C1428" s="5"/>
      <c r="D1428" s="5" t="s">
        <v>73</v>
      </c>
      <c r="E1428" s="5" t="s">
        <v>74</v>
      </c>
      <c r="F1428">
        <v>43.752994381706792</v>
      </c>
      <c r="G1428">
        <v>48.732194742769401</v>
      </c>
      <c r="H1428">
        <v>54.122804946866715</v>
      </c>
    </row>
    <row r="1429" spans="1:11" x14ac:dyDescent="0.25">
      <c r="A1429" t="str">
        <f t="shared" si="32"/>
        <v>1998FnonMaori</v>
      </c>
      <c r="B1429" s="5">
        <v>1998</v>
      </c>
      <c r="C1429" s="5"/>
      <c r="D1429" s="5" t="s">
        <v>73</v>
      </c>
      <c r="E1429" s="5" t="s">
        <v>74</v>
      </c>
      <c r="F1429">
        <v>48.447580416475667</v>
      </c>
      <c r="G1429">
        <v>53.683318242947678</v>
      </c>
      <c r="H1429">
        <v>59.330619744970463</v>
      </c>
    </row>
    <row r="1430" spans="1:11" x14ac:dyDescent="0.25">
      <c r="A1430" t="str">
        <f t="shared" si="32"/>
        <v>1999FnonMaori</v>
      </c>
      <c r="B1430" s="5">
        <v>1999</v>
      </c>
      <c r="C1430" s="5"/>
      <c r="D1430" s="5" t="s">
        <v>73</v>
      </c>
      <c r="E1430" s="5" t="s">
        <v>74</v>
      </c>
      <c r="F1430">
        <v>53.993314312764376</v>
      </c>
      <c r="G1430">
        <v>59.574800304863437</v>
      </c>
      <c r="H1430">
        <v>65.576588745706204</v>
      </c>
    </row>
    <row r="1431" spans="1:11" x14ac:dyDescent="0.25">
      <c r="A1431" t="str">
        <f t="shared" si="32"/>
        <v>2000FnonMaori</v>
      </c>
      <c r="B1431" s="5">
        <v>2000</v>
      </c>
      <c r="C1431" s="5"/>
      <c r="D1431" s="5" t="s">
        <v>73</v>
      </c>
      <c r="E1431" s="5" t="s">
        <v>74</v>
      </c>
      <c r="F1431">
        <v>61.959907195605751</v>
      </c>
      <c r="G1431">
        <v>68.000936172879548</v>
      </c>
      <c r="H1431">
        <v>74.471825067163408</v>
      </c>
    </row>
    <row r="1432" spans="1:11" x14ac:dyDescent="0.25">
      <c r="A1432" t="str">
        <f t="shared" si="32"/>
        <v>2001FnonMaori</v>
      </c>
      <c r="B1432" s="5">
        <v>2001</v>
      </c>
      <c r="C1432" s="5"/>
      <c r="D1432" s="5" t="s">
        <v>73</v>
      </c>
      <c r="E1432" s="5" t="s">
        <v>74</v>
      </c>
      <c r="F1432">
        <v>70.066685006616709</v>
      </c>
      <c r="G1432">
        <v>76.51482384445849</v>
      </c>
      <c r="H1432">
        <v>83.39680579108925</v>
      </c>
    </row>
    <row r="1433" spans="1:11" x14ac:dyDescent="0.25">
      <c r="A1433" t="str">
        <f t="shared" si="32"/>
        <v>2002FnonMaori</v>
      </c>
      <c r="B1433" s="5">
        <v>2002</v>
      </c>
      <c r="C1433" s="5"/>
      <c r="D1433" s="5" t="s">
        <v>73</v>
      </c>
      <c r="E1433" s="5" t="s">
        <v>74</v>
      </c>
      <c r="F1433">
        <v>72.816396749745252</v>
      </c>
      <c r="G1433">
        <v>79.300413790296432</v>
      </c>
      <c r="H1433">
        <v>86.206953092838575</v>
      </c>
    </row>
    <row r="1434" spans="1:11" x14ac:dyDescent="0.25">
      <c r="A1434" t="str">
        <f t="shared" si="32"/>
        <v>2003FnonMaori</v>
      </c>
      <c r="B1434" s="5">
        <v>2003</v>
      </c>
      <c r="C1434" s="5"/>
      <c r="D1434" s="5" t="s">
        <v>73</v>
      </c>
      <c r="E1434" s="5" t="s">
        <v>74</v>
      </c>
      <c r="F1434">
        <v>73.520984057468652</v>
      </c>
      <c r="G1434">
        <v>79.89720837291766</v>
      </c>
      <c r="H1434">
        <v>86.678408862816042</v>
      </c>
    </row>
    <row r="1435" spans="1:11" x14ac:dyDescent="0.25">
      <c r="A1435" t="str">
        <f t="shared" si="32"/>
        <v>2004FnonMaori</v>
      </c>
      <c r="B1435" s="5">
        <v>2004</v>
      </c>
      <c r="C1435" s="5"/>
      <c r="D1435" s="5" t="s">
        <v>73</v>
      </c>
      <c r="E1435" s="5" t="s">
        <v>74</v>
      </c>
      <c r="F1435">
        <v>81.401485430849021</v>
      </c>
      <c r="G1435">
        <v>87.981716742509647</v>
      </c>
      <c r="H1435">
        <v>94.95223646701757</v>
      </c>
    </row>
    <row r="1436" spans="1:11" x14ac:dyDescent="0.25">
      <c r="A1436" t="str">
        <f t="shared" si="32"/>
        <v>2005FnonMaori</v>
      </c>
      <c r="B1436" s="5">
        <v>2005</v>
      </c>
      <c r="C1436" s="5"/>
      <c r="D1436" s="5" t="s">
        <v>73</v>
      </c>
      <c r="E1436" s="5" t="s">
        <v>74</v>
      </c>
      <c r="F1436">
        <v>89.245363850921379</v>
      </c>
      <c r="G1436">
        <v>96.031700680427946</v>
      </c>
      <c r="H1436">
        <v>103.19725799385914</v>
      </c>
    </row>
    <row r="1437" spans="1:11" x14ac:dyDescent="0.25">
      <c r="A1437" t="str">
        <f t="shared" si="32"/>
        <v>2006FnonMaori</v>
      </c>
      <c r="B1437" s="5">
        <v>2006</v>
      </c>
      <c r="C1437" s="5"/>
      <c r="D1437" s="5" t="s">
        <v>73</v>
      </c>
      <c r="E1437" s="5" t="s">
        <v>74</v>
      </c>
      <c r="F1437">
        <v>97.322240573550431</v>
      </c>
      <c r="G1437">
        <v>104.36534715401081</v>
      </c>
      <c r="H1437">
        <v>111.78345945762412</v>
      </c>
    </row>
    <row r="1438" spans="1:11" x14ac:dyDescent="0.25">
      <c r="A1438" t="str">
        <f t="shared" si="32"/>
        <v>2007FnonMaori</v>
      </c>
      <c r="B1438" s="5">
        <v>2007</v>
      </c>
      <c r="C1438" s="5"/>
      <c r="D1438" s="5" t="s">
        <v>73</v>
      </c>
      <c r="E1438" s="5" t="s">
        <v>74</v>
      </c>
      <c r="F1438">
        <v>92.502691617972914</v>
      </c>
      <c r="G1438">
        <v>99.223126221552107</v>
      </c>
      <c r="H1438">
        <v>106.30274915245921</v>
      </c>
    </row>
    <row r="1439" spans="1:11" x14ac:dyDescent="0.25">
      <c r="A1439" t="str">
        <f t="shared" si="32"/>
        <v>2008FnonMaori</v>
      </c>
      <c r="B1439" s="5">
        <v>2008</v>
      </c>
      <c r="C1439" s="5"/>
      <c r="D1439" s="5" t="s">
        <v>73</v>
      </c>
      <c r="E1439" s="5" t="s">
        <v>74</v>
      </c>
      <c r="F1439">
        <v>92.344974197208884</v>
      </c>
      <c r="G1439">
        <v>98.943094184465735</v>
      </c>
      <c r="H1439">
        <v>105.88817263294889</v>
      </c>
    </row>
    <row r="1440" spans="1:11" x14ac:dyDescent="0.25">
      <c r="A1440" t="str">
        <f t="shared" si="32"/>
        <v>2009FnonMaori</v>
      </c>
      <c r="B1440" s="5">
        <v>2009</v>
      </c>
      <c r="C1440" s="5"/>
      <c r="D1440" s="5" t="s">
        <v>73</v>
      </c>
      <c r="E1440" s="5" t="s">
        <v>74</v>
      </c>
      <c r="F1440">
        <v>93.826087399386381</v>
      </c>
      <c r="G1440">
        <v>100.29353612047525</v>
      </c>
      <c r="H1440">
        <v>107.08934218892266</v>
      </c>
    </row>
    <row r="1441" spans="1:11" x14ac:dyDescent="0.25">
      <c r="A1441" t="str">
        <f t="shared" si="32"/>
        <v>2010FnonMaori</v>
      </c>
      <c r="B1441" s="5">
        <v>2010</v>
      </c>
      <c r="C1441" s="5"/>
      <c r="D1441" s="5" t="s">
        <v>73</v>
      </c>
      <c r="E1441" s="5" t="s">
        <v>74</v>
      </c>
      <c r="F1441">
        <v>90.255773968583185</v>
      </c>
      <c r="G1441">
        <v>96.415844813409535</v>
      </c>
      <c r="H1441">
        <v>102.88565487950996</v>
      </c>
    </row>
    <row r="1442" spans="1:11" x14ac:dyDescent="0.25">
      <c r="A1442" t="str">
        <f t="shared" si="32"/>
        <v>2011FnonMaori</v>
      </c>
      <c r="B1442" s="5">
        <v>2011</v>
      </c>
      <c r="C1442" s="5"/>
      <c r="D1442" s="5" t="s">
        <v>73</v>
      </c>
      <c r="E1442" s="5" t="s">
        <v>74</v>
      </c>
      <c r="F1442">
        <v>88.619751009862071</v>
      </c>
      <c r="G1442">
        <v>94.491247662100719</v>
      </c>
      <c r="H1442">
        <v>100.64952352564704</v>
      </c>
    </row>
    <row r="1443" spans="1:11" x14ac:dyDescent="0.25">
      <c r="A1443" t="str">
        <f t="shared" si="32"/>
        <v>2012FnonMaori</v>
      </c>
      <c r="B1443" s="5">
        <v>2012</v>
      </c>
      <c r="C1443" s="5"/>
      <c r="D1443" s="5" t="s">
        <v>73</v>
      </c>
      <c r="E1443" s="5" t="s">
        <v>74</v>
      </c>
      <c r="F1443">
        <v>87.482295149948172</v>
      </c>
      <c r="G1443">
        <v>93.186024929665919</v>
      </c>
      <c r="H1443">
        <v>99.163992269601366</v>
      </c>
    </row>
    <row r="1444" spans="1:11" x14ac:dyDescent="0.25">
      <c r="A1444" t="str">
        <f t="shared" si="32"/>
        <v>2013FnonMaori</v>
      </c>
      <c r="B1444" s="5">
        <v>2013</v>
      </c>
      <c r="C1444" s="5"/>
      <c r="D1444" s="5" t="s">
        <v>73</v>
      </c>
      <c r="E1444" s="5" t="s">
        <v>74</v>
      </c>
      <c r="F1444">
        <v>90.720889361724574</v>
      </c>
      <c r="G1444">
        <v>96.378757520925546</v>
      </c>
      <c r="H1444">
        <v>102.29707705857146</v>
      </c>
    </row>
    <row r="1445" spans="1:11" x14ac:dyDescent="0.25">
      <c r="A1445" t="str">
        <f t="shared" si="32"/>
        <v>2014FnonMaori</v>
      </c>
      <c r="B1445" s="5">
        <v>2014</v>
      </c>
      <c r="C1445" s="5"/>
      <c r="D1445" s="5" t="s">
        <v>73</v>
      </c>
      <c r="E1445" s="5" t="s">
        <v>74</v>
      </c>
      <c r="F1445">
        <v>90.348994751473839</v>
      </c>
      <c r="G1445">
        <v>95.924656110466884</v>
      </c>
      <c r="H1445">
        <v>101.75435030361491</v>
      </c>
    </row>
    <row r="1446" spans="1:11" x14ac:dyDescent="0.25">
      <c r="A1446" t="str">
        <f t="shared" si="32"/>
        <v>1996MMaori</v>
      </c>
      <c r="B1446" s="5">
        <v>1996</v>
      </c>
      <c r="C1446" s="5"/>
      <c r="D1446" s="5" t="s">
        <v>75</v>
      </c>
      <c r="E1446" s="5" t="s">
        <v>9</v>
      </c>
      <c r="F1446">
        <v>127.78781570331975</v>
      </c>
      <c r="G1446">
        <v>180.57810661386142</v>
      </c>
      <c r="H1446">
        <v>247.85755979643523</v>
      </c>
      <c r="I1446">
        <v>3.1378044254588802</v>
      </c>
      <c r="J1446">
        <v>4.4339047872755986</v>
      </c>
      <c r="K1446">
        <v>6.2653718960672364</v>
      </c>
    </row>
    <row r="1447" spans="1:11" x14ac:dyDescent="0.25">
      <c r="A1447" t="str">
        <f t="shared" si="32"/>
        <v>1997MMaori</v>
      </c>
      <c r="B1447" s="5">
        <v>1997</v>
      </c>
      <c r="C1447" s="5"/>
      <c r="D1447" s="5" t="s">
        <v>75</v>
      </c>
      <c r="E1447" s="5" t="s">
        <v>9</v>
      </c>
      <c r="F1447">
        <v>114.75873282733133</v>
      </c>
      <c r="G1447">
        <v>162.98819796037438</v>
      </c>
      <c r="H1447">
        <v>224.65776112232749</v>
      </c>
      <c r="I1447">
        <v>2.7471720357017158</v>
      </c>
      <c r="J1447">
        <v>3.8935124228033144</v>
      </c>
      <c r="K1447">
        <v>5.5181979102562941</v>
      </c>
    </row>
    <row r="1448" spans="1:11" x14ac:dyDescent="0.25">
      <c r="A1448" t="str">
        <f t="shared" ref="A1448:A1483" si="33">B1448&amp;C1448&amp;D1448&amp;E1448</f>
        <v>1998MMaori</v>
      </c>
      <c r="B1448" s="5">
        <v>1998</v>
      </c>
      <c r="C1448" s="5"/>
      <c r="D1448" s="5" t="s">
        <v>75</v>
      </c>
      <c r="E1448" s="5" t="s">
        <v>9</v>
      </c>
      <c r="F1448">
        <v>108.17657843308292</v>
      </c>
      <c r="G1448">
        <v>153.63977229389644</v>
      </c>
      <c r="H1448">
        <v>211.77218777081384</v>
      </c>
      <c r="I1448">
        <v>3.1787099801642058</v>
      </c>
      <c r="J1448">
        <v>4.5302426235023479</v>
      </c>
      <c r="K1448">
        <v>6.4564236296691808</v>
      </c>
    </row>
    <row r="1449" spans="1:11" x14ac:dyDescent="0.25">
      <c r="A1449" t="str">
        <f t="shared" si="33"/>
        <v>1999MMaori</v>
      </c>
      <c r="B1449" s="5">
        <v>1999</v>
      </c>
      <c r="C1449" s="5"/>
      <c r="D1449" s="5" t="s">
        <v>75</v>
      </c>
      <c r="E1449" s="5" t="s">
        <v>9</v>
      </c>
      <c r="F1449">
        <v>108.87140678302094</v>
      </c>
      <c r="G1449">
        <v>153.10329113410788</v>
      </c>
      <c r="H1449">
        <v>209.29723908505349</v>
      </c>
      <c r="I1449">
        <v>3.2372402799687752</v>
      </c>
      <c r="J1449">
        <v>4.580885725919682</v>
      </c>
      <c r="K1449">
        <v>6.4822231960295191</v>
      </c>
    </row>
    <row r="1450" spans="1:11" x14ac:dyDescent="0.25">
      <c r="A1450" t="str">
        <f t="shared" si="33"/>
        <v>2000MMaori</v>
      </c>
      <c r="B1450" s="5">
        <v>2000</v>
      </c>
      <c r="C1450" s="5"/>
      <c r="D1450" s="5" t="s">
        <v>75</v>
      </c>
      <c r="E1450" s="5" t="s">
        <v>9</v>
      </c>
      <c r="F1450">
        <v>112.5027829019448</v>
      </c>
      <c r="G1450">
        <v>156.09949114614943</v>
      </c>
      <c r="H1450">
        <v>211.00116430414241</v>
      </c>
      <c r="I1450">
        <v>3.3270597199720542</v>
      </c>
      <c r="J1450">
        <v>4.6573999658157383</v>
      </c>
      <c r="K1450">
        <v>6.5196829234440772</v>
      </c>
    </row>
    <row r="1451" spans="1:11" x14ac:dyDescent="0.25">
      <c r="A1451" t="str">
        <f t="shared" si="33"/>
        <v>2001MMaori</v>
      </c>
      <c r="B1451" s="5">
        <v>2001</v>
      </c>
      <c r="C1451" s="5"/>
      <c r="D1451" s="5" t="s">
        <v>75</v>
      </c>
      <c r="E1451" s="5" t="s">
        <v>9</v>
      </c>
      <c r="F1451">
        <v>103.81284811596235</v>
      </c>
      <c r="G1451">
        <v>144.66325319496161</v>
      </c>
      <c r="H1451">
        <v>196.25203778921187</v>
      </c>
      <c r="I1451">
        <v>3.2043644857660878</v>
      </c>
      <c r="J1451">
        <v>4.4988370864215526</v>
      </c>
      <c r="K1451">
        <v>6.3162399970623735</v>
      </c>
    </row>
    <row r="1452" spans="1:11" x14ac:dyDescent="0.25">
      <c r="A1452" t="str">
        <f t="shared" si="33"/>
        <v>2002MMaori</v>
      </c>
      <c r="B1452" s="5">
        <v>2002</v>
      </c>
      <c r="C1452" s="5"/>
      <c r="D1452" s="5" t="s">
        <v>75</v>
      </c>
      <c r="E1452" s="5" t="s">
        <v>9</v>
      </c>
      <c r="F1452">
        <v>118.54473517092006</v>
      </c>
      <c r="G1452">
        <v>160.77763377628858</v>
      </c>
      <c r="H1452">
        <v>213.16781684236639</v>
      </c>
      <c r="I1452">
        <v>3.6966931091783666</v>
      </c>
      <c r="J1452">
        <v>5.0743570394971949</v>
      </c>
      <c r="K1452">
        <v>6.9654414374737685</v>
      </c>
    </row>
    <row r="1453" spans="1:11" x14ac:dyDescent="0.25">
      <c r="A1453" t="str">
        <f t="shared" si="33"/>
        <v>2003MMaori</v>
      </c>
      <c r="B1453" s="5">
        <v>2003</v>
      </c>
      <c r="C1453" s="5"/>
      <c r="D1453" s="5" t="s">
        <v>75</v>
      </c>
      <c r="E1453" s="5" t="s">
        <v>9</v>
      </c>
      <c r="F1453">
        <v>110.21186525874135</v>
      </c>
      <c r="G1453">
        <v>149.99660744575201</v>
      </c>
      <c r="H1453">
        <v>199.4636897092181</v>
      </c>
      <c r="I1453">
        <v>3.6063981132802554</v>
      </c>
      <c r="J1453">
        <v>4.9685085171177423</v>
      </c>
      <c r="K1453">
        <v>6.8450781387022035</v>
      </c>
    </row>
    <row r="1454" spans="1:11" x14ac:dyDescent="0.25">
      <c r="A1454" t="str">
        <f t="shared" si="33"/>
        <v>2004MMaori</v>
      </c>
      <c r="B1454" s="5">
        <v>2004</v>
      </c>
      <c r="C1454" s="5"/>
      <c r="D1454" s="5" t="s">
        <v>75</v>
      </c>
      <c r="E1454" s="5" t="s">
        <v>9</v>
      </c>
      <c r="F1454">
        <v>91.461437225060735</v>
      </c>
      <c r="G1454">
        <v>126.90427242827492</v>
      </c>
      <c r="H1454">
        <v>171.53770996259013</v>
      </c>
      <c r="I1454">
        <v>2.8217453480287968</v>
      </c>
      <c r="J1454">
        <v>3.9344600408262451</v>
      </c>
      <c r="K1454">
        <v>5.4859577685393894</v>
      </c>
    </row>
    <row r="1455" spans="1:11" x14ac:dyDescent="0.25">
      <c r="A1455" t="str">
        <f t="shared" si="33"/>
        <v>2005MMaori</v>
      </c>
      <c r="B1455" s="5">
        <v>2005</v>
      </c>
      <c r="C1455" s="5"/>
      <c r="D1455" s="5" t="s">
        <v>75</v>
      </c>
      <c r="E1455" s="5" t="s">
        <v>9</v>
      </c>
      <c r="F1455">
        <v>98.951282147525191</v>
      </c>
      <c r="G1455">
        <v>134.67113173060989</v>
      </c>
      <c r="H1455">
        <v>179.0840558978546</v>
      </c>
      <c r="I1455">
        <v>2.9376728080129846</v>
      </c>
      <c r="J1455">
        <v>4.028315430916531</v>
      </c>
      <c r="K1455">
        <v>5.5238708567875721</v>
      </c>
    </row>
    <row r="1456" spans="1:11" x14ac:dyDescent="0.25">
      <c r="A1456" t="str">
        <f t="shared" si="33"/>
        <v>2006MMaori</v>
      </c>
      <c r="B1456" s="5">
        <v>2006</v>
      </c>
      <c r="C1456" s="5"/>
      <c r="D1456" s="5" t="s">
        <v>75</v>
      </c>
      <c r="E1456" s="5" t="s">
        <v>9</v>
      </c>
      <c r="F1456">
        <v>102.99163718057133</v>
      </c>
      <c r="G1456">
        <v>138.3244480879755</v>
      </c>
      <c r="H1456">
        <v>181.87110363013812</v>
      </c>
      <c r="I1456">
        <v>2.6700011503958638</v>
      </c>
      <c r="J1456">
        <v>3.6081846332477836</v>
      </c>
      <c r="K1456">
        <v>4.8760264937246198</v>
      </c>
    </row>
    <row r="1457" spans="1:11" x14ac:dyDescent="0.25">
      <c r="A1457" t="str">
        <f t="shared" si="33"/>
        <v>2007MMaori</v>
      </c>
      <c r="B1457" s="5">
        <v>2007</v>
      </c>
      <c r="C1457" s="5"/>
      <c r="D1457" s="5" t="s">
        <v>75</v>
      </c>
      <c r="E1457" s="5" t="s">
        <v>9</v>
      </c>
      <c r="F1457">
        <v>105.02600985645282</v>
      </c>
      <c r="G1457">
        <v>139.80525430309498</v>
      </c>
      <c r="H1457">
        <v>182.41553050061151</v>
      </c>
      <c r="I1457">
        <v>2.4341357120688034</v>
      </c>
      <c r="J1457">
        <v>3.2576001112045092</v>
      </c>
      <c r="K1457">
        <v>4.3596412607168853</v>
      </c>
    </row>
    <row r="1458" spans="1:11" x14ac:dyDescent="0.25">
      <c r="A1458" t="str">
        <f t="shared" si="33"/>
        <v>2008MMaori</v>
      </c>
      <c r="B1458" s="5">
        <v>2008</v>
      </c>
      <c r="C1458" s="5"/>
      <c r="D1458" s="5" t="s">
        <v>75</v>
      </c>
      <c r="E1458" s="5" t="s">
        <v>9</v>
      </c>
      <c r="F1458">
        <v>78.47340733353434</v>
      </c>
      <c r="G1458">
        <v>108.0006083112801</v>
      </c>
      <c r="H1458">
        <v>144.9857756811648</v>
      </c>
      <c r="I1458">
        <v>1.6066338728023246</v>
      </c>
      <c r="J1458">
        <v>2.2014161248293402</v>
      </c>
      <c r="K1458">
        <v>3.016389133017424</v>
      </c>
    </row>
    <row r="1459" spans="1:11" x14ac:dyDescent="0.25">
      <c r="A1459" t="str">
        <f t="shared" si="33"/>
        <v>2009MMaori</v>
      </c>
      <c r="B1459" s="5">
        <v>2009</v>
      </c>
      <c r="C1459" s="5"/>
      <c r="D1459" s="5" t="s">
        <v>75</v>
      </c>
      <c r="E1459" s="5" t="s">
        <v>9</v>
      </c>
      <c r="F1459">
        <v>90.780001475565541</v>
      </c>
      <c r="G1459">
        <v>121.55086717060789</v>
      </c>
      <c r="H1459">
        <v>159.39779074817127</v>
      </c>
      <c r="I1459">
        <v>1.6579255053095443</v>
      </c>
      <c r="J1459">
        <v>2.2168715294728347</v>
      </c>
      <c r="K1459">
        <v>2.9642582627798202</v>
      </c>
    </row>
    <row r="1460" spans="1:11" x14ac:dyDescent="0.25">
      <c r="A1460" t="str">
        <f t="shared" si="33"/>
        <v>2010MMaori</v>
      </c>
      <c r="B1460" s="5">
        <v>2010</v>
      </c>
      <c r="C1460" s="5"/>
      <c r="D1460" s="5" t="s">
        <v>75</v>
      </c>
      <c r="E1460" s="5" t="s">
        <v>9</v>
      </c>
      <c r="F1460">
        <v>114.11336537593641</v>
      </c>
      <c r="G1460">
        <v>147.54768045642987</v>
      </c>
      <c r="H1460">
        <v>187.71682653839699</v>
      </c>
      <c r="I1460">
        <v>1.9204651874089975</v>
      </c>
      <c r="J1460">
        <v>2.4911156308133324</v>
      </c>
      <c r="K1460">
        <v>3.2313301624878137</v>
      </c>
    </row>
    <row r="1461" spans="1:11" x14ac:dyDescent="0.25">
      <c r="A1461" t="str">
        <f t="shared" si="33"/>
        <v>2011MMaori</v>
      </c>
      <c r="B1461" s="5">
        <v>2011</v>
      </c>
      <c r="C1461" s="5"/>
      <c r="D1461" s="5" t="s">
        <v>75</v>
      </c>
      <c r="E1461" s="5" t="s">
        <v>9</v>
      </c>
      <c r="F1461">
        <v>122.86743651509153</v>
      </c>
      <c r="G1461">
        <v>156.47615406389446</v>
      </c>
      <c r="H1461">
        <v>196.44148223314869</v>
      </c>
      <c r="I1461">
        <v>2.0106763828272647</v>
      </c>
      <c r="J1461">
        <v>2.5716908760125219</v>
      </c>
      <c r="K1461">
        <v>3.2892383967162857</v>
      </c>
    </row>
    <row r="1462" spans="1:11" x14ac:dyDescent="0.25">
      <c r="A1462" t="str">
        <f t="shared" si="33"/>
        <v>2012MMaori</v>
      </c>
      <c r="B1462" s="5">
        <v>2012</v>
      </c>
      <c r="C1462" s="5"/>
      <c r="D1462" s="5" t="s">
        <v>75</v>
      </c>
      <c r="E1462" s="5" t="s">
        <v>9</v>
      </c>
      <c r="F1462">
        <v>103.51620872570365</v>
      </c>
      <c r="G1462">
        <v>133.571668892883</v>
      </c>
      <c r="H1462">
        <v>169.63129789056146</v>
      </c>
      <c r="I1462">
        <v>1.7031396879286822</v>
      </c>
      <c r="J1462">
        <v>2.1993228066622197</v>
      </c>
      <c r="K1462">
        <v>2.84006111899562</v>
      </c>
    </row>
    <row r="1463" spans="1:11" x14ac:dyDescent="0.25">
      <c r="A1463" t="str">
        <f t="shared" si="33"/>
        <v>2013MMaori</v>
      </c>
      <c r="B1463" s="5">
        <v>2013</v>
      </c>
      <c r="C1463" s="5"/>
      <c r="D1463" s="5" t="s">
        <v>75</v>
      </c>
      <c r="E1463" s="5" t="s">
        <v>9</v>
      </c>
      <c r="F1463">
        <v>116.86597687885151</v>
      </c>
      <c r="G1463">
        <v>147.38353473636067</v>
      </c>
      <c r="H1463">
        <v>183.43156680663856</v>
      </c>
      <c r="I1463">
        <v>1.9155744390777198</v>
      </c>
      <c r="J1463">
        <v>2.424690327897451</v>
      </c>
      <c r="K1463">
        <v>3.069117579701071</v>
      </c>
    </row>
    <row r="1464" spans="1:11" x14ac:dyDescent="0.25">
      <c r="A1464" t="str">
        <f t="shared" si="33"/>
        <v>2014MMaori</v>
      </c>
      <c r="B1464" s="5">
        <v>2014</v>
      </c>
      <c r="C1464" s="5"/>
      <c r="D1464" s="5" t="s">
        <v>75</v>
      </c>
      <c r="E1464" s="5" t="s">
        <v>9</v>
      </c>
      <c r="F1464">
        <v>110.61671875182262</v>
      </c>
      <c r="G1464">
        <v>139.2904443175384</v>
      </c>
      <c r="H1464">
        <v>173.12530417514569</v>
      </c>
      <c r="I1464">
        <v>1.8494063376642556</v>
      </c>
      <c r="J1464">
        <v>2.3372311513708763</v>
      </c>
      <c r="K1464">
        <v>2.9537313372882639</v>
      </c>
    </row>
    <row r="1465" spans="1:11" x14ac:dyDescent="0.25">
      <c r="A1465" t="str">
        <f t="shared" si="33"/>
        <v>1996MnonMaori</v>
      </c>
      <c r="B1465" s="5">
        <v>1996</v>
      </c>
      <c r="C1465" s="5"/>
      <c r="D1465" s="5" t="s">
        <v>75</v>
      </c>
      <c r="E1465" s="5" t="s">
        <v>74</v>
      </c>
      <c r="F1465">
        <v>35.643630675746095</v>
      </c>
      <c r="G1465">
        <v>40.72665410680078</v>
      </c>
      <c r="H1465">
        <v>46.331216623057685</v>
      </c>
    </row>
    <row r="1466" spans="1:11" x14ac:dyDescent="0.25">
      <c r="A1466" t="str">
        <f t="shared" si="33"/>
        <v>1997MnonMaori</v>
      </c>
      <c r="B1466" s="5">
        <v>1997</v>
      </c>
      <c r="C1466" s="5"/>
      <c r="D1466" s="5" t="s">
        <v>75</v>
      </c>
      <c r="E1466" s="5" t="s">
        <v>74</v>
      </c>
      <c r="F1466">
        <v>36.742762734104836</v>
      </c>
      <c r="G1466">
        <v>41.861481423763756</v>
      </c>
      <c r="H1466">
        <v>47.493797893210321</v>
      </c>
    </row>
    <row r="1467" spans="1:11" x14ac:dyDescent="0.25">
      <c r="A1467" t="str">
        <f t="shared" si="33"/>
        <v>1998MnonMaori</v>
      </c>
      <c r="B1467" s="5">
        <v>1998</v>
      </c>
      <c r="C1467" s="5"/>
      <c r="D1467" s="5" t="s">
        <v>75</v>
      </c>
      <c r="E1467" s="5" t="s">
        <v>74</v>
      </c>
      <c r="F1467">
        <v>29.354645114881123</v>
      </c>
      <c r="G1467">
        <v>33.914248101598794</v>
      </c>
      <c r="H1467">
        <v>38.981401057928224</v>
      </c>
    </row>
    <row r="1468" spans="1:11" x14ac:dyDescent="0.25">
      <c r="A1468" t="str">
        <f t="shared" si="33"/>
        <v>1999MnonMaori</v>
      </c>
      <c r="B1468" s="5">
        <v>1999</v>
      </c>
      <c r="C1468" s="5"/>
      <c r="D1468" s="5" t="s">
        <v>75</v>
      </c>
      <c r="E1468" s="5" t="s">
        <v>74</v>
      </c>
      <c r="F1468">
        <v>28.906723172810935</v>
      </c>
      <c r="G1468">
        <v>33.422202668757926</v>
      </c>
      <c r="H1468">
        <v>38.4430313704311</v>
      </c>
    </row>
    <row r="1469" spans="1:11" x14ac:dyDescent="0.25">
      <c r="A1469" t="str">
        <f t="shared" si="33"/>
        <v>2000MnonMaori</v>
      </c>
      <c r="B1469" s="5">
        <v>2000</v>
      </c>
      <c r="C1469" s="5"/>
      <c r="D1469" s="5" t="s">
        <v>75</v>
      </c>
      <c r="E1469" s="5" t="s">
        <v>74</v>
      </c>
      <c r="F1469">
        <v>29.032092831594234</v>
      </c>
      <c r="G1469">
        <v>33.516445289621757</v>
      </c>
      <c r="H1469">
        <v>38.497321151567711</v>
      </c>
    </row>
    <row r="1470" spans="1:11" x14ac:dyDescent="0.25">
      <c r="A1470" t="str">
        <f t="shared" si="33"/>
        <v>2001MnonMaori</v>
      </c>
      <c r="B1470" s="5">
        <v>2001</v>
      </c>
      <c r="C1470" s="5"/>
      <c r="D1470" s="5" t="s">
        <v>75</v>
      </c>
      <c r="E1470" s="5" t="s">
        <v>74</v>
      </c>
      <c r="F1470">
        <v>27.904308952093274</v>
      </c>
      <c r="G1470">
        <v>32.155699443215241</v>
      </c>
      <c r="H1470">
        <v>36.871705705801737</v>
      </c>
    </row>
    <row r="1471" spans="1:11" x14ac:dyDescent="0.25">
      <c r="A1471" t="str">
        <f t="shared" si="33"/>
        <v>2002MnonMaori</v>
      </c>
      <c r="B1471" s="5">
        <v>2002</v>
      </c>
      <c r="C1471" s="5"/>
      <c r="D1471" s="5" t="s">
        <v>75</v>
      </c>
      <c r="E1471" s="5" t="s">
        <v>74</v>
      </c>
      <c r="F1471">
        <v>27.617688540606569</v>
      </c>
      <c r="G1471">
        <v>31.68433606954461</v>
      </c>
      <c r="H1471">
        <v>36.181193641483993</v>
      </c>
    </row>
    <row r="1472" spans="1:11" x14ac:dyDescent="0.25">
      <c r="A1472" t="str">
        <f t="shared" si="33"/>
        <v>2003MnonMaori</v>
      </c>
      <c r="B1472" s="5">
        <v>2003</v>
      </c>
      <c r="C1472" s="5"/>
      <c r="D1472" s="5" t="s">
        <v>75</v>
      </c>
      <c r="E1472" s="5" t="s">
        <v>74</v>
      </c>
      <c r="F1472">
        <v>26.262145405544601</v>
      </c>
      <c r="G1472">
        <v>30.189463684922057</v>
      </c>
      <c r="H1472">
        <v>34.538425927476219</v>
      </c>
    </row>
    <row r="1473" spans="1:8" x14ac:dyDescent="0.25">
      <c r="A1473" t="str">
        <f t="shared" si="33"/>
        <v>2004MnonMaori</v>
      </c>
      <c r="B1473" s="5">
        <v>2004</v>
      </c>
      <c r="C1473" s="5"/>
      <c r="D1473" s="5" t="s">
        <v>75</v>
      </c>
      <c r="E1473" s="5" t="s">
        <v>74</v>
      </c>
      <c r="F1473">
        <v>28.245658213033828</v>
      </c>
      <c r="G1473">
        <v>32.254558722529239</v>
      </c>
      <c r="H1473">
        <v>36.672922928616856</v>
      </c>
    </row>
    <row r="1474" spans="1:8" x14ac:dyDescent="0.25">
      <c r="A1474" t="str">
        <f t="shared" si="33"/>
        <v>2005MnonMaori</v>
      </c>
      <c r="B1474" s="5">
        <v>2005</v>
      </c>
      <c r="C1474" s="5"/>
      <c r="D1474" s="5" t="s">
        <v>75</v>
      </c>
      <c r="E1474" s="5" t="s">
        <v>74</v>
      </c>
      <c r="F1474">
        <v>29.375668489511348</v>
      </c>
      <c r="G1474">
        <v>33.431128728657981</v>
      </c>
      <c r="H1474">
        <v>37.889989104847459</v>
      </c>
    </row>
    <row r="1475" spans="1:8" x14ac:dyDescent="0.25">
      <c r="A1475" t="str">
        <f t="shared" si="33"/>
        <v>2006MnonMaori</v>
      </c>
      <c r="B1475" s="5">
        <v>2006</v>
      </c>
      <c r="C1475" s="5"/>
      <c r="D1475" s="5" t="s">
        <v>75</v>
      </c>
      <c r="E1475" s="5" t="s">
        <v>74</v>
      </c>
      <c r="F1475">
        <v>34.014264396061932</v>
      </c>
      <c r="G1475">
        <v>38.336299870405327</v>
      </c>
      <c r="H1475">
        <v>43.055397760175296</v>
      </c>
    </row>
    <row r="1476" spans="1:8" x14ac:dyDescent="0.25">
      <c r="A1476" t="str">
        <f t="shared" si="33"/>
        <v>2007MnonMaori</v>
      </c>
      <c r="B1476" s="5">
        <v>2007</v>
      </c>
      <c r="C1476" s="5"/>
      <c r="D1476" s="5" t="s">
        <v>75</v>
      </c>
      <c r="E1476" s="5" t="s">
        <v>74</v>
      </c>
      <c r="F1476">
        <v>38.321774632260052</v>
      </c>
      <c r="G1476">
        <v>42.916640941358978</v>
      </c>
      <c r="H1476">
        <v>47.910738899858671</v>
      </c>
    </row>
    <row r="1477" spans="1:8" x14ac:dyDescent="0.25">
      <c r="A1477" t="str">
        <f t="shared" si="33"/>
        <v>2008MnonMaori</v>
      </c>
      <c r="B1477" s="5">
        <v>2008</v>
      </c>
      <c r="C1477" s="5"/>
      <c r="D1477" s="5" t="s">
        <v>75</v>
      </c>
      <c r="E1477" s="5" t="s">
        <v>74</v>
      </c>
      <c r="F1477">
        <v>44.200260752959387</v>
      </c>
      <c r="G1477">
        <v>49.059606265786122</v>
      </c>
      <c r="H1477">
        <v>54.307304381769974</v>
      </c>
    </row>
    <row r="1478" spans="1:8" x14ac:dyDescent="0.25">
      <c r="A1478" t="str">
        <f t="shared" si="33"/>
        <v>2009MnonMaori</v>
      </c>
      <c r="B1478" s="5">
        <v>2009</v>
      </c>
      <c r="C1478" s="5"/>
      <c r="D1478" s="5" t="s">
        <v>75</v>
      </c>
      <c r="E1478" s="5" t="s">
        <v>74</v>
      </c>
      <c r="F1478">
        <v>49.728634061481465</v>
      </c>
      <c r="G1478">
        <v>54.82991032841327</v>
      </c>
      <c r="H1478">
        <v>60.312483135305193</v>
      </c>
    </row>
    <row r="1479" spans="1:8" x14ac:dyDescent="0.25">
      <c r="A1479" t="str">
        <f t="shared" si="33"/>
        <v>2010MnonMaori</v>
      </c>
      <c r="B1479" s="5">
        <v>2010</v>
      </c>
      <c r="C1479" s="5"/>
      <c r="D1479" s="5" t="s">
        <v>75</v>
      </c>
      <c r="E1479" s="5" t="s">
        <v>74</v>
      </c>
      <c r="F1479">
        <v>54.027501895799652</v>
      </c>
      <c r="G1479">
        <v>59.22955909046123</v>
      </c>
      <c r="H1479">
        <v>64.797311767733206</v>
      </c>
    </row>
    <row r="1480" spans="1:8" x14ac:dyDescent="0.25">
      <c r="A1480" t="str">
        <f t="shared" si="33"/>
        <v>2011MnonMaori</v>
      </c>
      <c r="B1480" s="5">
        <v>2011</v>
      </c>
      <c r="C1480" s="5"/>
      <c r="D1480" s="5" t="s">
        <v>75</v>
      </c>
      <c r="E1480" s="5" t="s">
        <v>74</v>
      </c>
      <c r="F1480">
        <v>55.698510297947429</v>
      </c>
      <c r="G1480">
        <v>60.845630990655877</v>
      </c>
      <c r="H1480">
        <v>66.340453980429487</v>
      </c>
    </row>
    <row r="1481" spans="1:8" x14ac:dyDescent="0.25">
      <c r="A1481" t="str">
        <f t="shared" si="33"/>
        <v>2012MnonMaori</v>
      </c>
      <c r="B1481" s="5">
        <v>2012</v>
      </c>
      <c r="C1481" s="5"/>
      <c r="D1481" s="5" t="s">
        <v>75</v>
      </c>
      <c r="E1481" s="5" t="s">
        <v>74</v>
      </c>
      <c r="F1481">
        <v>55.789137639707597</v>
      </c>
      <c r="G1481">
        <v>60.733089516584748</v>
      </c>
      <c r="H1481">
        <v>65.99770438843386</v>
      </c>
    </row>
    <row r="1482" spans="1:8" x14ac:dyDescent="0.25">
      <c r="A1482" t="str">
        <f t="shared" si="33"/>
        <v>2013MnonMaori</v>
      </c>
      <c r="B1482" s="5">
        <v>2013</v>
      </c>
      <c r="C1482" s="5"/>
      <c r="D1482" s="5" t="s">
        <v>75</v>
      </c>
      <c r="E1482" s="5" t="s">
        <v>74</v>
      </c>
      <c r="F1482">
        <v>55.993926315264936</v>
      </c>
      <c r="G1482">
        <v>60.784477523017557</v>
      </c>
      <c r="H1482">
        <v>65.875295332041546</v>
      </c>
    </row>
    <row r="1483" spans="1:8" x14ac:dyDescent="0.25">
      <c r="A1483" t="str">
        <f t="shared" si="33"/>
        <v>2014MnonMaori</v>
      </c>
      <c r="B1483" s="5">
        <v>2014</v>
      </c>
      <c r="C1483" s="5"/>
      <c r="D1483" s="5" t="s">
        <v>75</v>
      </c>
      <c r="E1483" s="5" t="s">
        <v>74</v>
      </c>
      <c r="F1483">
        <v>54.963908030514133</v>
      </c>
      <c r="G1483">
        <v>59.596349396523834</v>
      </c>
      <c r="H1483">
        <v>64.514942811690972</v>
      </c>
    </row>
  </sheetData>
  <sortState xmlns:xlrd2="http://schemas.microsoft.com/office/spreadsheetml/2017/richdata2" ref="A2:K1219">
    <sortCondition ref="C2:C1219"/>
  </sortState>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11"/>
  <sheetViews>
    <sheetView workbookViewId="0">
      <selection activeCell="B6" sqref="B6"/>
    </sheetView>
  </sheetViews>
  <sheetFormatPr defaultRowHeight="13.2" x14ac:dyDescent="0.25"/>
  <cols>
    <col min="10" max="10" width="20.6640625" customWidth="1"/>
  </cols>
  <sheetData>
    <row r="1" spans="1:10" x14ac:dyDescent="0.25">
      <c r="A1">
        <v>1</v>
      </c>
      <c r="C1" s="4" t="s">
        <v>131</v>
      </c>
      <c r="J1" s="1"/>
    </row>
    <row r="2" spans="1:10" x14ac:dyDescent="0.25">
      <c r="A2">
        <v>2</v>
      </c>
      <c r="C2" s="1" t="s">
        <v>132</v>
      </c>
      <c r="J2" s="3"/>
    </row>
    <row r="3" spans="1:10" x14ac:dyDescent="0.25">
      <c r="A3">
        <v>3</v>
      </c>
      <c r="C3" s="1" t="s">
        <v>133</v>
      </c>
      <c r="J3" s="3"/>
    </row>
    <row r="4" spans="1:10" x14ac:dyDescent="0.25">
      <c r="A4">
        <v>4</v>
      </c>
      <c r="C4" s="1" t="s">
        <v>134</v>
      </c>
      <c r="J4" s="3"/>
    </row>
    <row r="5" spans="1:10" x14ac:dyDescent="0.25">
      <c r="A5">
        <v>5</v>
      </c>
      <c r="C5" s="1"/>
      <c r="J5" s="3"/>
    </row>
    <row r="6" spans="1:10" x14ac:dyDescent="0.25">
      <c r="A6">
        <v>6</v>
      </c>
      <c r="C6" s="1"/>
      <c r="J6" s="3"/>
    </row>
    <row r="7" spans="1:10" x14ac:dyDescent="0.25">
      <c r="A7">
        <v>7</v>
      </c>
      <c r="C7" s="1"/>
      <c r="J7" s="3"/>
    </row>
    <row r="8" spans="1:10" x14ac:dyDescent="0.25">
      <c r="A8">
        <v>8</v>
      </c>
      <c r="C8" s="1"/>
      <c r="J8" s="3"/>
    </row>
    <row r="9" spans="1:10" x14ac:dyDescent="0.25">
      <c r="A9">
        <v>9</v>
      </c>
      <c r="C9" s="1"/>
      <c r="J9" s="2"/>
    </row>
    <row r="10" spans="1:10" x14ac:dyDescent="0.25">
      <c r="A10">
        <v>10</v>
      </c>
      <c r="C10" s="1"/>
      <c r="J10" s="2"/>
    </row>
    <row r="11" spans="1:10" x14ac:dyDescent="0.25">
      <c r="A11">
        <v>11</v>
      </c>
      <c r="C11" s="1"/>
      <c r="J11" s="2"/>
    </row>
  </sheetData>
  <sortState xmlns:xlrd2="http://schemas.microsoft.com/office/spreadsheetml/2017/richdata2" ref="A1:C11">
    <sortCondition ref="C1:C11"/>
  </sortState>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Notes</vt:lpstr>
      <vt:lpstr>Māori vs Non-Māori</vt:lpstr>
      <vt:lpstr>Māori vs Non-Māori by sex</vt:lpstr>
      <vt:lpstr>Māori_Non-Māori historic data</vt:lpstr>
      <vt:lpstr>ref</vt:lpstr>
      <vt:lpstr>ethnicdata</vt:lpstr>
      <vt:lpstr>'Māori vs Non-Māori'!Print_Area</vt:lpstr>
      <vt:lpstr>'Māori vs Non-Māori by sex'!Print_Area</vt:lpstr>
      <vt:lpstr>RefCauseofDeath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Melissa Perks</dc:creator>
  <cp:lastModifiedBy>Li-Chia Yeh</cp:lastModifiedBy>
  <cp:lastPrinted>2017-10-08T22:45:18Z</cp:lastPrinted>
  <dcterms:created xsi:type="dcterms:W3CDTF">2017-03-05T22:29:50Z</dcterms:created>
  <dcterms:modified xsi:type="dcterms:W3CDTF">2019-08-08T01:37:44Z</dcterms:modified>
</cp:coreProperties>
</file>