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04 Cancer\"/>
    </mc:Choice>
  </mc:AlternateContent>
  <xr:revisionPtr revIDLastSave="0" documentId="13_ncr:1_{1707E6EB-9DBE-4A8D-BEA6-2B798A74C7D1}" xr6:coauthVersionLast="41" xr6:coauthVersionMax="41" xr10:uidLastSave="{00000000-0000-0000-0000-000000000000}"/>
  <bookViews>
    <workbookView xWindow="-108" yWindow="-108" windowWidth="20376" windowHeight="12240" tabRatio="829" xr2:uid="{00000000-000D-0000-FFFF-FFFF00000000}"/>
  </bookViews>
  <sheets>
    <sheet name="Notes" sheetId="19" r:id="rId1"/>
    <sheet name="Māori vs Non-Māori" sheetId="13" r:id="rId2"/>
    <sheet name="Top 5 Cancer Registration" sheetId="20" r:id="rId3"/>
    <sheet name="Māori_Non-Māori historic data" sheetId="11" state="hidden" r:id="rId4"/>
    <sheet name="ref" sheetId="4" state="hidden" r:id="rId5"/>
  </sheets>
  <externalReferences>
    <externalReference r:id="rId6"/>
    <externalReference r:id="rId7"/>
    <externalReference r:id="rId8"/>
  </externalReferences>
  <definedNames>
    <definedName name="_xlnm._FilterDatabase" localSheetId="3" hidden="1">'Māori_Non-Māori historic data'!$A$1:$K$487</definedName>
    <definedName name="abc">[1]DataAnnualUpdate!$L:$R</definedName>
    <definedName name="ethnicdata" localSheetId="0">'[2]Māori_Non-Māori historic data'!$A:$K</definedName>
    <definedName name="ethnicdata" localSheetId="2">'[3]Māori_Non-Māori historic data'!$A:$K</definedName>
    <definedName name="ethnicdata">'Māori_Non-Māori historic data'!$A:$K</definedName>
    <definedName name="joinhistrefresh" localSheetId="0">#REF!</definedName>
    <definedName name="joinhistrefresh" localSheetId="2">#REF!</definedName>
    <definedName name="joinhistrefresh">#REF!</definedName>
    <definedName name="_xlnm.Print_Area" localSheetId="1">'Māori vs Non-Māori'!$A$1:$X$56</definedName>
    <definedName name="RefCauseofDeath" localSheetId="0">[2]ref!$A:$C</definedName>
    <definedName name="RefCauseofDeath" localSheetId="2">[3]ref!$A:$C</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11" l="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458" i="11"/>
  <c r="A459" i="11"/>
  <c r="A460" i="11"/>
  <c r="A461" i="11"/>
  <c r="A462" i="11"/>
  <c r="A463" i="11"/>
  <c r="A464" i="11"/>
  <c r="A465" i="11"/>
  <c r="A466" i="11"/>
  <c r="A467" i="11"/>
  <c r="A468" i="11"/>
  <c r="A469" i="11"/>
  <c r="A470" i="11"/>
  <c r="A471" i="11"/>
  <c r="A472" i="11"/>
  <c r="A473" i="11"/>
  <c r="A474" i="11"/>
  <c r="A475" i="11"/>
  <c r="A476" i="11"/>
  <c r="A477" i="11"/>
  <c r="A478" i="11"/>
  <c r="A479" i="11"/>
  <c r="A480" i="11"/>
  <c r="A481" i="11"/>
  <c r="A482" i="11"/>
  <c r="A483" i="11"/>
  <c r="A484" i="11"/>
  <c r="A485" i="11"/>
  <c r="A486" i="11"/>
  <c r="A487" i="11"/>
  <c r="BB10" i="13" l="1"/>
  <c r="O33" i="13" l="1"/>
  <c r="C33" i="13"/>
  <c r="D56" i="13" l="1"/>
  <c r="BI52" i="13" s="1"/>
  <c r="F54" i="13"/>
  <c r="H52" i="13"/>
  <c r="E47" i="13"/>
  <c r="G45" i="13"/>
  <c r="I43" i="13"/>
  <c r="D40" i="13"/>
  <c r="D47" i="13"/>
  <c r="F45" i="13"/>
  <c r="H43" i="13"/>
  <c r="F56" i="13"/>
  <c r="H54" i="13"/>
  <c r="E49" i="13"/>
  <c r="G47" i="13"/>
  <c r="G56" i="13"/>
  <c r="I54" i="13"/>
  <c r="D51" i="13"/>
  <c r="F49" i="13"/>
  <c r="F51" i="13"/>
  <c r="D45" i="13"/>
  <c r="H41" i="13"/>
  <c r="E52" i="13"/>
  <c r="D41" i="13"/>
  <c r="G46" i="13"/>
  <c r="G54" i="13"/>
  <c r="F47" i="13"/>
  <c r="G39" i="13"/>
  <c r="I44" i="13"/>
  <c r="F55" i="13"/>
  <c r="F44" i="13"/>
  <c r="I55" i="13"/>
  <c r="D52" i="13"/>
  <c r="F50" i="13"/>
  <c r="H48" i="13"/>
  <c r="E43" i="13"/>
  <c r="G41" i="13"/>
  <c r="I39" i="13"/>
  <c r="I46" i="13"/>
  <c r="D43" i="13"/>
  <c r="F41" i="13"/>
  <c r="H39" i="13"/>
  <c r="D54" i="13"/>
  <c r="F52" i="13"/>
  <c r="H50" i="13"/>
  <c r="H46" i="13"/>
  <c r="E54" i="13"/>
  <c r="G52" i="13"/>
  <c r="BK48" i="13" s="1"/>
  <c r="I50" i="13"/>
  <c r="I56" i="13"/>
  <c r="H49" i="13"/>
  <c r="E44" i="13"/>
  <c r="I40" i="13"/>
  <c r="I48" i="13"/>
  <c r="F39" i="13"/>
  <c r="G43" i="13"/>
  <c r="I52" i="13"/>
  <c r="I45" i="13"/>
  <c r="D42" i="13"/>
  <c r="H42" i="13"/>
  <c r="E55" i="13"/>
  <c r="G53" i="13"/>
  <c r="I51" i="13"/>
  <c r="I47" i="13"/>
  <c r="D44" i="13"/>
  <c r="H40" i="13"/>
  <c r="E42" i="13"/>
  <c r="E53" i="13"/>
  <c r="I49" i="13"/>
  <c r="F53" i="13"/>
  <c r="D53" i="13"/>
  <c r="G42" i="13"/>
  <c r="E56" i="13"/>
  <c r="E45" i="13"/>
  <c r="E51" i="13"/>
  <c r="F46" i="13"/>
  <c r="E39" i="13"/>
  <c r="G44" i="13"/>
  <c r="G55" i="13"/>
  <c r="F48" i="13"/>
  <c r="H55" i="13"/>
  <c r="G48" i="13"/>
  <c r="H53" i="13"/>
  <c r="E41" i="13"/>
  <c r="H56" i="13"/>
  <c r="G49" i="13"/>
  <c r="F42" i="13"/>
  <c r="H47" i="13"/>
  <c r="BK43" i="13" s="1"/>
  <c r="G40" i="13"/>
  <c r="G51" i="13"/>
  <c r="BK47" i="13" s="1"/>
  <c r="D55" i="13"/>
  <c r="H51" i="13"/>
  <c r="D49" i="13"/>
  <c r="F40" i="13"/>
  <c r="E40" i="13"/>
  <c r="D48" i="13"/>
  <c r="H44" i="13"/>
  <c r="E46" i="13"/>
  <c r="I42" i="13"/>
  <c r="D39" i="13"/>
  <c r="I53" i="13"/>
  <c r="D50" i="13"/>
  <c r="D46" i="13"/>
  <c r="E50" i="13"/>
  <c r="F43" i="13"/>
  <c r="H45" i="13"/>
  <c r="I41" i="13"/>
  <c r="G50" i="13"/>
  <c r="E48" i="13"/>
  <c r="P50" i="13"/>
  <c r="R48" i="13"/>
  <c r="Q41" i="13"/>
  <c r="P41" i="13"/>
  <c r="R39" i="13"/>
  <c r="P52" i="13"/>
  <c r="R50" i="13"/>
  <c r="Q52" i="13"/>
  <c r="R46" i="13"/>
  <c r="R42" i="13"/>
  <c r="Q53" i="13"/>
  <c r="P46" i="13"/>
  <c r="R44" i="13"/>
  <c r="Q44" i="13"/>
  <c r="Q55" i="13"/>
  <c r="P48" i="13"/>
  <c r="R55" i="13"/>
  <c r="Q48" i="13"/>
  <c r="R53" i="13"/>
  <c r="P43" i="13"/>
  <c r="P51" i="13"/>
  <c r="R56" i="13"/>
  <c r="Q49" i="13"/>
  <c r="R52" i="13"/>
  <c r="P45" i="13"/>
  <c r="P56" i="13"/>
  <c r="Q56" i="13"/>
  <c r="P49" i="13"/>
  <c r="Q42" i="13"/>
  <c r="Q43" i="13"/>
  <c r="Q46" i="13"/>
  <c r="P42" i="13"/>
  <c r="Q40" i="13"/>
  <c r="Q51" i="13"/>
  <c r="R51" i="13"/>
  <c r="P47" i="13"/>
  <c r="P39" i="13"/>
  <c r="Q50" i="13"/>
  <c r="R41" i="13"/>
  <c r="P40" i="13"/>
  <c r="Q45" i="13"/>
  <c r="R43" i="13"/>
  <c r="R54" i="13"/>
  <c r="Q47" i="13"/>
  <c r="R47" i="13"/>
  <c r="R45" i="13"/>
  <c r="P55" i="13"/>
  <c r="R49" i="13"/>
  <c r="Q39" i="13"/>
  <c r="P54" i="13"/>
  <c r="R40" i="13"/>
  <c r="P53" i="13"/>
  <c r="Q54" i="13"/>
  <c r="P44" i="13"/>
  <c r="BH50" i="13"/>
  <c r="BI51" i="13"/>
  <c r="BU39" i="13" l="1"/>
  <c r="BV42" i="13"/>
  <c r="BH51" i="13"/>
  <c r="BI48" i="13"/>
  <c r="BK42" i="13"/>
  <c r="BK50" i="13"/>
  <c r="BL51" i="13"/>
  <c r="BV44" i="13"/>
  <c r="BV50" i="13"/>
  <c r="BH48" i="13"/>
  <c r="BK36" i="13"/>
  <c r="BK44" i="13"/>
  <c r="BU48" i="13"/>
  <c r="BI39" i="13"/>
  <c r="BH46" i="13"/>
  <c r="BK45" i="13"/>
  <c r="BV36" i="13"/>
  <c r="BV38" i="13"/>
  <c r="BU44" i="13"/>
  <c r="BK38" i="13"/>
  <c r="BK39" i="13"/>
  <c r="BU49" i="13"/>
  <c r="BV43" i="13"/>
  <c r="BU47" i="13"/>
  <c r="BV40" i="13"/>
  <c r="BK49" i="13"/>
  <c r="BU51" i="13"/>
  <c r="BK52" i="13"/>
  <c r="BV37" i="13"/>
  <c r="BV52" i="13"/>
  <c r="BH39" i="13"/>
  <c r="BU45" i="13"/>
  <c r="BI49" i="13"/>
  <c r="BH49" i="13"/>
  <c r="BU46" i="13"/>
  <c r="BU41" i="13"/>
  <c r="BV41" i="13"/>
  <c r="BH38" i="13"/>
  <c r="BI38" i="13"/>
  <c r="BH47" i="13"/>
  <c r="BI37" i="13"/>
  <c r="BH37" i="13"/>
  <c r="BU38" i="13"/>
  <c r="BU40" i="13"/>
  <c r="BV46" i="13"/>
  <c r="BV49" i="13"/>
  <c r="BU37" i="13"/>
  <c r="BU52" i="13"/>
  <c r="BV51" i="13"/>
  <c r="BI45" i="13"/>
  <c r="BH45" i="13"/>
  <c r="BI36" i="13"/>
  <c r="BH36" i="13"/>
  <c r="BH43" i="13"/>
  <c r="BH52" i="13"/>
  <c r="BI42" i="13"/>
  <c r="BV48" i="13"/>
  <c r="BK51" i="13"/>
  <c r="BI46" i="13"/>
  <c r="BI44" i="13"/>
  <c r="BH44" i="13"/>
  <c r="BK46" i="13"/>
  <c r="BK40" i="13"/>
  <c r="BV47" i="13"/>
  <c r="BI40" i="13"/>
  <c r="BH40" i="13"/>
  <c r="BI50" i="13"/>
  <c r="BU36" i="13"/>
  <c r="BV45" i="13"/>
  <c r="BV39" i="13"/>
  <c r="BU43" i="13"/>
  <c r="BU42" i="13"/>
  <c r="BK37" i="13"/>
  <c r="BK41" i="13"/>
  <c r="BU50" i="13"/>
  <c r="BI47" i="13"/>
  <c r="BI43" i="13"/>
  <c r="BI41" i="13"/>
  <c r="BH41" i="13"/>
  <c r="BH42" i="13"/>
  <c r="BL52" i="13"/>
  <c r="BL40" i="13"/>
  <c r="BL47" i="13"/>
  <c r="BL38" i="13"/>
  <c r="BL37" i="13"/>
  <c r="BL45" i="13"/>
  <c r="BL48" i="13"/>
  <c r="BL49" i="13"/>
  <c r="BL44" i="13"/>
  <c r="BL41" i="13"/>
  <c r="BL39" i="13"/>
  <c r="BH35" i="13"/>
  <c r="BL36" i="13"/>
  <c r="BK35" i="13"/>
  <c r="BL42" i="13"/>
  <c r="BL50" i="13"/>
  <c r="BL43" i="13"/>
  <c r="BL46" i="13"/>
  <c r="BL35" i="13"/>
  <c r="BI35" i="13"/>
  <c r="BU35" i="13" l="1"/>
  <c r="BB29" i="13"/>
  <c r="BD35" i="13" s="1"/>
  <c r="BQ38" i="13" l="1"/>
  <c r="BQ42" i="13"/>
  <c r="BQ46" i="13"/>
  <c r="BQ50" i="13"/>
  <c r="BE37" i="13"/>
  <c r="BE41" i="13"/>
  <c r="BE45" i="13"/>
  <c r="BE49" i="13"/>
  <c r="BD39" i="13"/>
  <c r="BD43" i="13"/>
  <c r="BD47" i="13"/>
  <c r="BD51" i="13"/>
  <c r="BQ40" i="13"/>
  <c r="BQ48" i="13"/>
  <c r="BQ39" i="13"/>
  <c r="BQ43" i="13"/>
  <c r="BQ47" i="13"/>
  <c r="BQ51" i="13"/>
  <c r="BE38" i="13"/>
  <c r="BE42" i="13"/>
  <c r="BE46" i="13"/>
  <c r="BE50" i="13"/>
  <c r="BD36" i="13"/>
  <c r="BD40" i="13"/>
  <c r="BD44" i="13"/>
  <c r="BD48" i="13"/>
  <c r="BD52" i="13"/>
  <c r="BQ36" i="13"/>
  <c r="BQ44" i="13"/>
  <c r="BQ52" i="13"/>
  <c r="BQ37" i="13"/>
  <c r="BE39" i="13"/>
  <c r="BE47" i="13"/>
  <c r="BD41" i="13"/>
  <c r="BD49" i="13"/>
  <c r="BQ49" i="13"/>
  <c r="BE36" i="13"/>
  <c r="BE52" i="13"/>
  <c r="BD46" i="13"/>
  <c r="BQ41" i="13"/>
  <c r="BE40" i="13"/>
  <c r="BE48" i="13"/>
  <c r="BD42" i="13"/>
  <c r="BD50" i="13"/>
  <c r="BQ45" i="13"/>
  <c r="BE35" i="13"/>
  <c r="BE43" i="13"/>
  <c r="BE51" i="13"/>
  <c r="BD37" i="13"/>
  <c r="BD45" i="13"/>
  <c r="BE44" i="13"/>
  <c r="BD38" i="13"/>
  <c r="BQ35" i="13"/>
  <c r="BV35" i="13"/>
  <c r="BF35" i="13" l="1"/>
  <c r="BF36" i="13"/>
  <c r="BS35" i="13"/>
  <c r="BS36" i="13"/>
</calcChain>
</file>

<file path=xl/sharedStrings.xml><?xml version="1.0" encoding="utf-8"?>
<sst xmlns="http://schemas.openxmlformats.org/spreadsheetml/2006/main" count="1708" uniqueCount="145">
  <si>
    <t>year</t>
  </si>
  <si>
    <t>type</t>
  </si>
  <si>
    <t>sex</t>
  </si>
  <si>
    <t>ethmn</t>
  </si>
  <si>
    <t>rate</t>
  </si>
  <si>
    <t>Year</t>
  </si>
  <si>
    <t>Total</t>
  </si>
  <si>
    <t>Maori</t>
  </si>
  <si>
    <t>Combo</t>
  </si>
  <si>
    <t>Māori</t>
  </si>
  <si>
    <t>Non-Māori</t>
  </si>
  <si>
    <t>ghost</t>
  </si>
  <si>
    <t>Select an indicator:</t>
  </si>
  <si>
    <t>ASR</t>
  </si>
  <si>
    <t>95% LCI</t>
  </si>
  <si>
    <t>95% UCI</t>
  </si>
  <si>
    <t>Source:</t>
  </si>
  <si>
    <t>Notes:</t>
  </si>
  <si>
    <t>95% LCI = 95% confidence interval lower bound.</t>
  </si>
  <si>
    <t>95% UCI = 95% confidence interval upper bound.</t>
  </si>
  <si>
    <t>Age-standardised percentages (rates per 100)</t>
  </si>
  <si>
    <t>error +ve</t>
  </si>
  <si>
    <t>error -ve</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</si>
  <si>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</si>
  <si>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</si>
  <si>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</si>
  <si>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</si>
  <si>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</si>
  <si>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</si>
  <si>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</si>
  <si>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</si>
  <si>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</si>
  <si>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</si>
  <si>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Reference (1.00)</t>
  </si>
  <si>
    <t>Methods and data sources</t>
  </si>
  <si>
    <t>Numerators</t>
  </si>
  <si>
    <t>Denominator</t>
  </si>
  <si>
    <t>Ethnicity classification</t>
  </si>
  <si>
    <t>2001 Census total Māori population</t>
  </si>
  <si>
    <t>Weighting</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</si>
  <si>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</si>
  <si>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</si>
  <si>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</si>
  <si>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</si>
  <si>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</si>
  <si>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</si>
  <si>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</si>
  <si>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</si>
  <si>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</si>
  <si>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</si>
  <si>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</si>
  <si>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</si>
  <si>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</si>
  <si>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</si>
  <si>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</si>
  <si>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</si>
  <si>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</si>
  <si>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</si>
  <si>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</si>
  <si>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</si>
  <si>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nonMaori</t>
  </si>
  <si>
    <t>1996-98</t>
  </si>
  <si>
    <t>1997-99</t>
  </si>
  <si>
    <t>1998-00</t>
  </si>
  <si>
    <t>1999-01</t>
  </si>
  <si>
    <t>2000-02</t>
  </si>
  <si>
    <t>2001-03</t>
  </si>
  <si>
    <t>2002-04</t>
  </si>
  <si>
    <t>2003-05</t>
  </si>
  <si>
    <t>2004-06</t>
  </si>
  <si>
    <t>2005-07</t>
  </si>
  <si>
    <t>2006-08</t>
  </si>
  <si>
    <t>2007-09</t>
  </si>
  <si>
    <t>2008-10</t>
  </si>
  <si>
    <t>2009-11</t>
  </si>
  <si>
    <t>2010-12</t>
  </si>
  <si>
    <t>2011-13</t>
  </si>
  <si>
    <t>2012-14</t>
  </si>
  <si>
    <t>Condition</t>
  </si>
  <si>
    <t>ICD-9-CMA</t>
  </si>
  <si>
    <t>ICD-10-AM</t>
  </si>
  <si>
    <t xml:space="preserve">Unless otherwise stated, all indicators used ethnicity as recorded on the relevant collection. </t>
  </si>
  <si>
    <t>Age-standardised and crude rates</t>
  </si>
  <si>
    <t>Age-standardised rates account for differences in population structure, and can be used to compare groups with different age structures, such as Māori and non-Māori. Direct age-standardisation method was used here. Rates were standardised to the 2001 Census Māori population (see Table 2) and expressed as an age standardised rate per 100,000.</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</si>
  <si>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t>
  </si>
  <si>
    <t>Table 2: 2001 Census total Māori population</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</si>
  <si>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</si>
  <si>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</si>
  <si>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</si>
  <si>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t>
  </si>
  <si>
    <t>Age group (years)</t>
  </si>
  <si>
    <t>Lung cancer</t>
  </si>
  <si>
    <t>Breast cancer</t>
  </si>
  <si>
    <t>Colorectal cancer</t>
  </si>
  <si>
    <t>2013-15</t>
  </si>
  <si>
    <t>Age-standardised rate (registrations per 100,000)</t>
  </si>
  <si>
    <t>F</t>
  </si>
  <si>
    <t>Cervical cancer</t>
  </si>
  <si>
    <t>Uterine cancer</t>
  </si>
  <si>
    <t>Three years of data were aggregated to provide stable rate estimates.</t>
  </si>
  <si>
    <t>Table 1 gives full details of the International Statistical Classification of Diseases and Related Health Problems, Ninth and Tenth Revisions, Australian Modification (ICD-9-CM-A and ICD-10-AM) codes used for data.</t>
  </si>
  <si>
    <t>Table 1: ICD codes used in this Excel tool</t>
  </si>
  <si>
    <t>Total cancer</t>
  </si>
  <si>
    <t>140-208</t>
  </si>
  <si>
    <t>C00-C96, D45-D47</t>
  </si>
  <si>
    <t>C33-C34</t>
  </si>
  <si>
    <t>Stomach cancer</t>
  </si>
  <si>
    <t>C16</t>
  </si>
  <si>
    <t>Liver cancer</t>
  </si>
  <si>
    <t>C22</t>
  </si>
  <si>
    <t>153-154</t>
  </si>
  <si>
    <t>C18-C21</t>
  </si>
  <si>
    <t>C53</t>
  </si>
  <si>
    <t>C50</t>
  </si>
  <si>
    <t>179, 182</t>
  </si>
  <si>
    <t>C54-C55</t>
  </si>
  <si>
    <t>Melanoma</t>
  </si>
  <si>
    <t>172, 184.1, 184.2, 184.4, 187.1, 187.4, 187.7, 187.9</t>
  </si>
  <si>
    <t>C43, C51.0, C51.1, C51.9, C60.0, C60.9, C63.2, C63.9</t>
  </si>
  <si>
    <t>SNZ’s mid-year (at 30 June) estimated resident population were used as denominator data in the calculation of population rates.</t>
  </si>
  <si>
    <t>Rates were not calculated for counts fewer than five in data.</t>
  </si>
  <si>
    <t>Data in this Excel tool were sourced from the New Zealand Cancer Registry (NZCR), Ministry of Health and Statistics New Zealand (SNZ).</t>
  </si>
  <si>
    <t>New Zealand Cancer Registry (NZCR), Ministry of Health.</t>
  </si>
  <si>
    <t>ASR = age-standardised rates (per 100,000), age standardised to the 2001 Census Māori population.</t>
  </si>
  <si>
    <t>Total cancer registration, 25+ years</t>
  </si>
  <si>
    <t>Lung cancer registration, 25+ years</t>
  </si>
  <si>
    <t>Stomach cancer registration, 25+ years</t>
  </si>
  <si>
    <t>Liver cancer registration, 25+ years</t>
  </si>
  <si>
    <t>Colorectal cancer registration, 25+ years</t>
  </si>
  <si>
    <t>Cervical cancer registration, 25+ years</t>
  </si>
  <si>
    <t>Breast cancer registration, 25+ years</t>
  </si>
  <si>
    <t>Uterine cancer registration, 25+ years</t>
  </si>
  <si>
    <t>Melanoma cancer registration, 25+ years</t>
  </si>
  <si>
    <t>Health Status - Cancer Registration Indicators for females</t>
  </si>
  <si>
    <t>Māori female vs non-Māori Female</t>
  </si>
  <si>
    <t>Māori female</t>
  </si>
  <si>
    <t>Non-Māori female</t>
  </si>
  <si>
    <t>Māori female vs Non-Māori female</t>
  </si>
  <si>
    <t>Note:</t>
  </si>
  <si>
    <t>Health Status - Top 5 Cancer Registration for Māori females (ranked by age-standardised rates)</t>
  </si>
  <si>
    <t>Thyroid cancer</t>
  </si>
  <si>
    <t>C73</t>
  </si>
  <si>
    <t>If the confidence intervals of two rates do not overlap, the difference in rates is said to be statistically significant.</t>
  </si>
  <si>
    <t>Age-standardised rate (registrations per 100,000), 1996–2015</t>
  </si>
  <si>
    <t>Age-standardised rate ratio 1996–2015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</si>
</sst>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sz val="11"/>
      <color theme="1"/>
      <name val="Georgia"/>
      <family val="1"/>
    </font>
    <font>
      <b/>
      <sz val="14"/>
      <color theme="1"/>
      <name val="Arial"/>
      <family val="2"/>
    </font>
    <font>
      <b/>
      <sz val="11"/>
      <color theme="1"/>
      <name val="Georgia"/>
      <family val="1"/>
    </font>
    <font>
      <sz val="10"/>
      <color theme="1"/>
      <name val="Calibri"/>
      <family val="2"/>
      <scheme val="minor"/>
    </font>
    <font>
      <sz val="8"/>
      <color theme="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107">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0" fillId="34" borderId="0" xfId="0" applyFill="1"/>
    <xf numFmtId="0" fontId="20" fillId="34" borderId="0" xfId="0" applyFont="1" applyFill="1" applyAlignment="1">
      <alignment horizontal="left" vertical="center"/>
    </xf>
    <xf numFmtId="0" fontId="0" fillId="34" borderId="0" xfId="0" applyFill="1" applyAlignment="1">
      <alignment vertical="top"/>
    </xf>
    <xf numFmtId="0" fontId="17" fillId="34" borderId="0" xfId="0" applyFont="1" applyFill="1"/>
    <xf numFmtId="49" fontId="16" fillId="0" borderId="0" xfId="0" applyNumberFormat="1" applyFont="1"/>
    <xf numFmtId="49" fontId="0" fillId="0" borderId="0" xfId="0" applyNumberFormat="1"/>
    <xf numFmtId="0" fontId="0" fillId="0" borderId="0" xfId="0" applyNumberFormat="1"/>
    <xf numFmtId="0" fontId="20" fillId="35" borderId="0" xfId="0" applyFont="1" applyFill="1" applyAlignment="1">
      <alignment horizontal="left" vertical="center"/>
    </xf>
    <xf numFmtId="0" fontId="0" fillId="35" borderId="0" xfId="0" applyFill="1"/>
    <xf numFmtId="164" fontId="0" fillId="35" borderId="0" xfId="0" applyNumberFormat="1" applyFill="1" applyAlignment="1">
      <alignment horizontal="center"/>
    </xf>
    <xf numFmtId="0" fontId="0" fillId="35" borderId="0" xfId="0" applyFill="1" applyAlignment="1">
      <alignment horizontal="center"/>
    </xf>
    <xf numFmtId="0" fontId="30" fillId="34" borderId="0" xfId="0" applyFont="1" applyFill="1" applyAlignment="1">
      <alignment vertical="top"/>
    </xf>
    <xf numFmtId="0" fontId="0" fillId="34" borderId="0" xfId="0" applyFill="1" applyAlignment="1">
      <alignment horizontal="left" vertical="top"/>
    </xf>
    <xf numFmtId="0" fontId="18" fillId="34" borderId="0" xfId="0" applyFont="1" applyFill="1" applyAlignment="1">
      <alignment vertical="top"/>
    </xf>
    <xf numFmtId="0" fontId="0" fillId="34" borderId="0" xfId="0" applyFill="1" applyAlignment="1">
      <alignment horizontal="left" vertical="top" wrapText="1"/>
    </xf>
    <xf numFmtId="0" fontId="0" fillId="34" borderId="0" xfId="0" applyFill="1" applyAlignment="1">
      <alignment vertical="top" wrapText="1"/>
    </xf>
    <xf numFmtId="0" fontId="16" fillId="34" borderId="0" xfId="0" applyFont="1" applyFill="1" applyAlignment="1">
      <alignment vertical="top"/>
    </xf>
    <xf numFmtId="0" fontId="31" fillId="34" borderId="12" xfId="0" applyFont="1" applyFill="1" applyBorder="1" applyAlignment="1">
      <alignment vertical="top"/>
    </xf>
    <xf numFmtId="0" fontId="31" fillId="34" borderId="12" xfId="0" applyFont="1" applyFill="1" applyBorder="1" applyAlignment="1">
      <alignment horizontal="left" vertical="top"/>
    </xf>
    <xf numFmtId="0" fontId="31" fillId="34" borderId="0" xfId="0" applyFont="1" applyFill="1" applyBorder="1" applyAlignment="1">
      <alignment vertical="top"/>
    </xf>
    <xf numFmtId="0" fontId="31" fillId="34" borderId="0" xfId="0" applyFont="1" applyFill="1" applyBorder="1" applyAlignment="1">
      <alignment horizontal="center" vertical="top" wrapText="1"/>
    </xf>
    <xf numFmtId="0" fontId="29" fillId="34" borderId="12" xfId="0" applyFont="1" applyFill="1" applyBorder="1" applyAlignment="1">
      <alignment vertical="top" wrapText="1"/>
    </xf>
    <xf numFmtId="0" fontId="29" fillId="34" borderId="12" xfId="0" applyFont="1" applyFill="1" applyBorder="1" applyAlignment="1">
      <alignment horizontal="left" vertical="top" wrapText="1"/>
    </xf>
    <xf numFmtId="0" fontId="29" fillId="34" borderId="0" xfId="0" applyFont="1" applyFill="1" applyBorder="1" applyAlignment="1">
      <alignment vertical="top" wrapText="1"/>
    </xf>
    <xf numFmtId="0" fontId="29" fillId="34" borderId="0" xfId="0" applyFont="1" applyFill="1" applyBorder="1" applyAlignment="1">
      <alignment horizontal="left" vertical="top" wrapText="1"/>
    </xf>
    <xf numFmtId="0" fontId="32" fillId="34" borderId="0" xfId="0" applyFont="1" applyFill="1" applyBorder="1" applyAlignment="1">
      <alignment vertical="top" wrapText="1"/>
    </xf>
    <xf numFmtId="0" fontId="32" fillId="34" borderId="0" xfId="0" quotePrefix="1" applyFont="1" applyFill="1" applyBorder="1" applyAlignment="1">
      <alignment horizontal="left"/>
    </xf>
    <xf numFmtId="0" fontId="32" fillId="34" borderId="0" xfId="0" quotePrefix="1" applyFont="1" applyFill="1" applyBorder="1"/>
    <xf numFmtId="0" fontId="32" fillId="34" borderId="0" xfId="0" applyFont="1" applyFill="1" applyBorder="1"/>
    <xf numFmtId="0" fontId="0" fillId="34" borderId="0" xfId="0" applyFont="1" applyFill="1" applyAlignment="1">
      <alignment vertical="top"/>
    </xf>
    <xf numFmtId="0" fontId="31" fillId="34" borderId="13" xfId="0" applyFont="1" applyFill="1" applyBorder="1" applyAlignment="1">
      <alignment horizontal="center" vertical="top" wrapText="1"/>
    </xf>
    <xf numFmtId="0" fontId="31" fillId="34" borderId="13" xfId="0" applyFont="1" applyFill="1" applyBorder="1" applyAlignment="1">
      <alignment horizontal="center" vertical="center" wrapText="1"/>
    </xf>
    <xf numFmtId="0" fontId="29" fillId="34" borderId="0" xfId="0" applyFont="1" applyFill="1" applyAlignment="1">
      <alignment vertical="top" wrapText="1"/>
    </xf>
    <xf numFmtId="3" fontId="29" fillId="34" borderId="0" xfId="0" applyNumberFormat="1" applyFont="1" applyFill="1" applyAlignment="1">
      <alignment vertical="top" wrapText="1"/>
    </xf>
    <xf numFmtId="0" fontId="29" fillId="34" borderId="0" xfId="0" applyFont="1" applyFill="1" applyAlignment="1">
      <alignment vertical="center" wrapText="1"/>
    </xf>
    <xf numFmtId="0" fontId="32" fillId="34" borderId="0" xfId="0" applyFont="1" applyFill="1"/>
    <xf numFmtId="0" fontId="29" fillId="34" borderId="11" xfId="0" applyFont="1" applyFill="1" applyBorder="1" applyAlignment="1">
      <alignment vertical="top" wrapText="1"/>
    </xf>
    <xf numFmtId="0" fontId="29" fillId="34" borderId="11" xfId="0" applyFont="1" applyFill="1" applyBorder="1" applyAlignment="1">
      <alignment vertical="center" wrapText="1"/>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22" fillId="34" borderId="0" xfId="0" applyFont="1" applyFill="1" applyProtection="1">
      <protection locked="0"/>
    </xf>
    <xf numFmtId="0" fontId="23"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0" fillId="34" borderId="0" xfId="0" applyFill="1" applyBorder="1" applyProtection="1">
      <protection locked="0"/>
    </xf>
    <xf numFmtId="164" fontId="21" fillId="34" borderId="0" xfId="0" applyNumberFormat="1" applyFont="1" applyFill="1" applyAlignment="1" applyProtection="1">
      <alignment vertical="center"/>
      <protection locked="0"/>
    </xf>
    <xf numFmtId="0" fontId="21" fillId="34" borderId="0" xfId="0" applyFont="1" applyFill="1" applyAlignment="1" applyProtection="1">
      <alignment vertical="top"/>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Alignment="1" applyProtection="1">
      <alignment horizontal="right" vertical="top" wrapText="1"/>
      <protection locked="0"/>
    </xf>
    <xf numFmtId="0" fontId="0" fillId="34" borderId="0" xfId="0"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164" fontId="16" fillId="33" borderId="0" xfId="0" applyNumberFormat="1" applyFont="1" applyFill="1" applyAlignment="1" applyProtection="1">
      <alignment horizontal="right"/>
      <protection locked="0"/>
    </xf>
    <xf numFmtId="164" fontId="0" fillId="33" borderId="0" xfId="0" applyNumberFormat="1" applyFill="1" applyAlignment="1" applyProtection="1">
      <alignment horizontal="right"/>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Alignment="1" applyProtection="1">
      <alignment horizontal="right"/>
      <protection locked="0"/>
    </xf>
    <xf numFmtId="0" fontId="0" fillId="33" borderId="0" xfId="0" applyFill="1" applyAlignment="1" applyProtection="1">
      <alignment horizontal="right"/>
      <protection locked="0"/>
    </xf>
    <xf numFmtId="0" fontId="21" fillId="34" borderId="0" xfId="0" applyFont="1" applyFill="1" applyBorder="1" applyAlignment="1" applyProtection="1">
      <alignment vertical="center"/>
      <protection locked="0"/>
    </xf>
    <xf numFmtId="164" fontId="16" fillId="33" borderId="0" xfId="0" applyNumberFormat="1" applyFont="1" applyFill="1" applyBorder="1" applyAlignment="1" applyProtection="1">
      <alignment horizontal="right"/>
      <protection locked="0"/>
    </xf>
    <xf numFmtId="2" fontId="0" fillId="33" borderId="0" xfId="0" applyNumberFormat="1" applyFont="1" applyFill="1" applyBorder="1" applyAlignment="1" applyProtection="1">
      <alignment horizontal="right"/>
      <protection locked="0"/>
    </xf>
    <xf numFmtId="0" fontId="21" fillId="34" borderId="0" xfId="0" applyFont="1" applyFill="1" applyBorder="1" applyProtection="1">
      <protection locked="0"/>
    </xf>
    <xf numFmtId="0" fontId="21" fillId="34" borderId="0" xfId="0" applyFont="1" applyFill="1" applyBorder="1" applyAlignment="1" applyProtection="1">
      <alignment vertical="top"/>
      <protection locked="0"/>
    </xf>
    <xf numFmtId="0" fontId="21" fillId="33" borderId="0" xfId="0" applyFont="1" applyFill="1" applyProtection="1">
      <protection locked="0"/>
    </xf>
    <xf numFmtId="0" fontId="0" fillId="33" borderId="10" xfId="0"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ont="1" applyFill="1" applyBorder="1" applyAlignment="1" applyProtection="1">
      <alignment horizontal="right"/>
      <protection locked="0"/>
    </xf>
    <xf numFmtId="2" fontId="16" fillId="33" borderId="0" xfId="0" applyNumberFormat="1" applyFont="1" applyFill="1" applyBorder="1" applyAlignment="1" applyProtection="1">
      <alignment horizontal="right"/>
      <protection locked="0"/>
    </xf>
    <xf numFmtId="164" fontId="0" fillId="33" borderId="0" xfId="0" applyNumberFormat="1" applyFill="1" applyProtection="1">
      <protection locked="0"/>
    </xf>
    <xf numFmtId="0" fontId="0" fillId="34" borderId="0" xfId="0" applyFill="1" applyAlignment="1" applyProtection="1">
      <alignment horizontal="right"/>
      <protection locked="0"/>
    </xf>
    <xf numFmtId="0" fontId="17" fillId="34" borderId="0" xfId="0" applyFont="1" applyFill="1" applyProtection="1">
      <protection locked="0"/>
    </xf>
    <xf numFmtId="0" fontId="19" fillId="34" borderId="0" xfId="0" applyFont="1" applyFill="1" applyProtection="1">
      <protection locked="0"/>
    </xf>
    <xf numFmtId="0" fontId="27" fillId="34" borderId="0" xfId="0" applyFont="1" applyFill="1" applyProtection="1">
      <protection locked="0"/>
    </xf>
    <xf numFmtId="0" fontId="13" fillId="0" borderId="0" xfId="0" applyFont="1" applyFill="1" applyAlignment="1" applyProtection="1">
      <alignment vertical="center"/>
      <protection locked="0"/>
    </xf>
    <xf numFmtId="0" fontId="13" fillId="34" borderId="0" xfId="0" applyFont="1" applyFill="1" applyProtection="1">
      <protection locked="0"/>
    </xf>
    <xf numFmtId="0" fontId="33" fillId="34" borderId="0" xfId="0" applyFont="1" applyFill="1" applyProtection="1">
      <protection locked="0"/>
    </xf>
    <xf numFmtId="0" fontId="17" fillId="34" borderId="0" xfId="0" applyFont="1" applyFill="1" applyAlignment="1" applyProtection="1">
      <alignment vertical="center"/>
      <protection locked="0"/>
    </xf>
    <xf numFmtId="0" fontId="17" fillId="34" borderId="0" xfId="0" applyFont="1" applyFill="1" applyBorder="1" applyProtection="1">
      <protection locked="0"/>
    </xf>
    <xf numFmtId="164" fontId="17" fillId="34" borderId="0" xfId="0" applyNumberFormat="1" applyFont="1" applyFill="1" applyAlignment="1" applyProtection="1">
      <alignment vertical="center"/>
      <protection locked="0"/>
    </xf>
    <xf numFmtId="0" fontId="17" fillId="34" borderId="0" xfId="0" applyFont="1" applyFill="1" applyAlignment="1" applyProtection="1">
      <alignment vertical="top"/>
      <protection locked="0"/>
    </xf>
    <xf numFmtId="0" fontId="17" fillId="34" borderId="0" xfId="0" applyFont="1" applyFill="1" applyBorder="1" applyAlignment="1" applyProtection="1">
      <alignment vertical="center"/>
      <protection locked="0"/>
    </xf>
    <xf numFmtId="0" fontId="17" fillId="34" borderId="0" xfId="0" applyFont="1" applyFill="1" applyBorder="1" applyAlignment="1" applyProtection="1">
      <alignment vertical="top"/>
      <protection locked="0"/>
    </xf>
    <xf numFmtId="0" fontId="0" fillId="34" borderId="0" xfId="0" applyFill="1" applyAlignment="1">
      <alignment horizontal="left" vertical="top" wrapText="1"/>
    </xf>
    <xf numFmtId="0" fontId="0" fillId="34" borderId="0" xfId="0" applyFill="1" applyAlignment="1">
      <alignment vertical="top" wrapText="1"/>
    </xf>
    <xf numFmtId="0" fontId="0" fillId="34" borderId="0" xfId="0" applyFill="1" applyAlignment="1">
      <alignment horizontal="left" wrapText="1"/>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 female</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Non-Māori'!$BI$35:$BI$57</c:f>
                <c:numCache>
                  <c:formatCode>General</c:formatCode>
                  <c:ptCount val="23"/>
                  <c:pt idx="0">
                    <c:v>24.300000000000068</c:v>
                  </c:pt>
                  <c:pt idx="1">
                    <c:v>24</c:v>
                  </c:pt>
                  <c:pt idx="2">
                    <c:v>23.600000000000023</c:v>
                  </c:pt>
                  <c:pt idx="3">
                    <c:v>23.100000000000023</c:v>
                  </c:pt>
                  <c:pt idx="4">
                    <c:v>22.200000000000045</c:v>
                  </c:pt>
                  <c:pt idx="5">
                    <c:v>21.599999999999909</c:v>
                  </c:pt>
                  <c:pt idx="6">
                    <c:v>21.199999999999932</c:v>
                  </c:pt>
                  <c:pt idx="7">
                    <c:v>20.899999999999977</c:v>
                  </c:pt>
                  <c:pt idx="8">
                    <c:v>20.399999999999977</c:v>
                  </c:pt>
                  <c:pt idx="9">
                    <c:v>20</c:v>
                  </c:pt>
                  <c:pt idx="10">
                    <c:v>19.899999999999977</c:v>
                  </c:pt>
                  <c:pt idx="11">
                    <c:v>19.399999999999977</c:v>
                  </c:pt>
                  <c:pt idx="12">
                    <c:v>19.300000000000068</c:v>
                  </c:pt>
                  <c:pt idx="13">
                    <c:v>18.800000000000068</c:v>
                  </c:pt>
                  <c:pt idx="14">
                    <c:v>18.5</c:v>
                  </c:pt>
                  <c:pt idx="15">
                    <c:v>17.800000000000068</c:v>
                  </c:pt>
                  <c:pt idx="16">
                    <c:v>17.399999999999977</c:v>
                  </c:pt>
                  <c:pt idx="17">
                    <c:v>17.100000000000023</c:v>
                  </c:pt>
                </c:numCache>
              </c:numRef>
            </c:plus>
            <c:minus>
              <c:numRef>
                <c:f>'Māori vs Non-Māori'!$BH$35:$BH$57</c:f>
                <c:numCache>
                  <c:formatCode>General</c:formatCode>
                  <c:ptCount val="23"/>
                  <c:pt idx="0">
                    <c:v>23.499999999999943</c:v>
                  </c:pt>
                  <c:pt idx="1">
                    <c:v>23.100000000000023</c:v>
                  </c:pt>
                  <c:pt idx="2">
                    <c:v>22.799999999999955</c:v>
                  </c:pt>
                  <c:pt idx="3">
                    <c:v>22.399999999999977</c:v>
                  </c:pt>
                  <c:pt idx="4">
                    <c:v>21.5</c:v>
                  </c:pt>
                  <c:pt idx="5">
                    <c:v>21.000000000000057</c:v>
                  </c:pt>
                  <c:pt idx="6">
                    <c:v>20.700000000000045</c:v>
                  </c:pt>
                  <c:pt idx="7">
                    <c:v>20.300000000000011</c:v>
                  </c:pt>
                  <c:pt idx="8">
                    <c:v>19.900000000000034</c:v>
                  </c:pt>
                  <c:pt idx="9">
                    <c:v>19.5</c:v>
                  </c:pt>
                  <c:pt idx="10">
                    <c:v>19.300000000000068</c:v>
                  </c:pt>
                  <c:pt idx="11">
                    <c:v>18.900000000000034</c:v>
                  </c:pt>
                  <c:pt idx="12">
                    <c:v>18.899999999999977</c:v>
                  </c:pt>
                  <c:pt idx="13">
                    <c:v>18.399999999999977</c:v>
                  </c:pt>
                  <c:pt idx="14">
                    <c:v>18</c:v>
                  </c:pt>
                  <c:pt idx="15">
                    <c:v>17.299999999999955</c:v>
                  </c:pt>
                  <c:pt idx="16">
                    <c:v>17</c:v>
                  </c:pt>
                  <c:pt idx="17">
                    <c:v>16.699999999999932</c:v>
                  </c:pt>
                </c:numCache>
              </c:numRef>
            </c:minus>
            <c:spPr>
              <a:ln w="12700">
                <a:solidFill>
                  <a:srgbClr val="0070C0"/>
                </a:solidFill>
              </a:ln>
            </c:spPr>
          </c:errBars>
          <c:cat>
            <c:strRef>
              <c:f>'Māori vs Non-Māori'!$BB$35:$BB$52</c:f>
              <c:strCache>
                <c:ptCount val="18"/>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strCache>
            </c:strRef>
          </c:cat>
          <c:val>
            <c:numRef>
              <c:f>'Māori vs Non-Māori'!$BD$35:$BD$52</c:f>
              <c:numCache>
                <c:formatCode>General</c:formatCode>
                <c:ptCount val="18"/>
                <c:pt idx="0">
                  <c:v>518.29999999999995</c:v>
                </c:pt>
                <c:pt idx="1">
                  <c:v>526.5</c:v>
                </c:pt>
                <c:pt idx="2">
                  <c:v>535.29999999999995</c:v>
                </c:pt>
                <c:pt idx="3">
                  <c:v>537.6</c:v>
                </c:pt>
                <c:pt idx="4">
                  <c:v>518.4</c:v>
                </c:pt>
                <c:pt idx="5">
                  <c:v>513.70000000000005</c:v>
                </c:pt>
                <c:pt idx="6">
                  <c:v>516.70000000000005</c:v>
                </c:pt>
                <c:pt idx="7">
                  <c:v>520.6</c:v>
                </c:pt>
                <c:pt idx="8">
                  <c:v>519.6</c:v>
                </c:pt>
                <c:pt idx="9">
                  <c:v>521.9</c:v>
                </c:pt>
                <c:pt idx="10">
                  <c:v>533.20000000000005</c:v>
                </c:pt>
                <c:pt idx="11">
                  <c:v>530.20000000000005</c:v>
                </c:pt>
                <c:pt idx="12">
                  <c:v>548.4</c:v>
                </c:pt>
                <c:pt idx="13">
                  <c:v>543.79999999999995</c:v>
                </c:pt>
                <c:pt idx="14">
                  <c:v>545.70000000000005</c:v>
                </c:pt>
                <c:pt idx="15">
                  <c:v>527.79999999999995</c:v>
                </c:pt>
                <c:pt idx="16">
                  <c:v>525.5</c:v>
                </c:pt>
                <c:pt idx="17">
                  <c:v>529.29999999999995</c:v>
                </c:pt>
              </c:numCache>
            </c:numRef>
          </c:val>
          <c:smooth val="0"/>
          <c:extLst>
            <c:ext xmlns:c16="http://schemas.microsoft.com/office/drawing/2014/chart" uri="{C3380CC4-5D6E-409C-BE32-E72D297353CC}">
              <c16:uniqueId val="{00000000-E610-41DC-AA4F-7BE36018F093}"/>
            </c:ext>
          </c:extLst>
        </c:ser>
        <c:ser>
          <c:idx val="2"/>
          <c:order val="1"/>
          <c:tx>
            <c:strRef>
              <c:f>'Māori vs Non-Māori'!$BE$33</c:f>
              <c:strCache>
                <c:ptCount val="1"/>
                <c:pt idx="0">
                  <c:v>Non-Māori female</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Non-Māori'!$BL$35:$BL$57</c:f>
                <c:numCache>
                  <c:formatCode>General</c:formatCode>
                  <c:ptCount val="23"/>
                  <c:pt idx="0">
                    <c:v>5.2999999999999545</c:v>
                  </c:pt>
                  <c:pt idx="1">
                    <c:v>5.3000000000000114</c:v>
                  </c:pt>
                  <c:pt idx="2">
                    <c:v>5.1999999999999886</c:v>
                  </c:pt>
                  <c:pt idx="3">
                    <c:v>5.1999999999999886</c:v>
                  </c:pt>
                  <c:pt idx="4">
                    <c:v>5.2000000000000455</c:v>
                  </c:pt>
                  <c:pt idx="5">
                    <c:v>5.1000000000000227</c:v>
                  </c:pt>
                  <c:pt idx="6">
                    <c:v>5</c:v>
                  </c:pt>
                  <c:pt idx="7">
                    <c:v>5</c:v>
                  </c:pt>
                  <c:pt idx="8">
                    <c:v>4.8999999999999773</c:v>
                  </c:pt>
                  <c:pt idx="9">
                    <c:v>4.8000000000000114</c:v>
                  </c:pt>
                  <c:pt idx="10">
                    <c:v>4.8000000000000114</c:v>
                  </c:pt>
                  <c:pt idx="11">
                    <c:v>4.6999999999999886</c:v>
                  </c:pt>
                  <c:pt idx="12">
                    <c:v>4.6999999999999886</c:v>
                  </c:pt>
                  <c:pt idx="13">
                    <c:v>4.6000000000000227</c:v>
                  </c:pt>
                  <c:pt idx="14">
                    <c:v>4.6000000000000227</c:v>
                  </c:pt>
                  <c:pt idx="15">
                    <c:v>4.6000000000000227</c:v>
                  </c:pt>
                  <c:pt idx="16">
                    <c:v>4.5</c:v>
                  </c:pt>
                  <c:pt idx="17">
                    <c:v>4.5</c:v>
                  </c:pt>
                </c:numCache>
              </c:numRef>
            </c:plus>
            <c:minus>
              <c:numRef>
                <c:f>'Māori vs Non-Māori'!$BK$35:$BK$57</c:f>
                <c:numCache>
                  <c:formatCode>General</c:formatCode>
                  <c:ptCount val="23"/>
                  <c:pt idx="0">
                    <c:v>5.2000000000000455</c:v>
                  </c:pt>
                  <c:pt idx="1">
                    <c:v>5.0999999999999659</c:v>
                  </c:pt>
                  <c:pt idx="2">
                    <c:v>5.1999999999999886</c:v>
                  </c:pt>
                  <c:pt idx="3">
                    <c:v>5.1999999999999886</c:v>
                  </c:pt>
                  <c:pt idx="4">
                    <c:v>5.1999999999999886</c:v>
                  </c:pt>
                  <c:pt idx="5">
                    <c:v>5.0999999999999659</c:v>
                  </c:pt>
                  <c:pt idx="6">
                    <c:v>5</c:v>
                  </c:pt>
                  <c:pt idx="7">
                    <c:v>4.7999999999999545</c:v>
                  </c:pt>
                  <c:pt idx="8">
                    <c:v>4.8000000000000114</c:v>
                  </c:pt>
                  <c:pt idx="9">
                    <c:v>4.6999999999999886</c:v>
                  </c:pt>
                  <c:pt idx="10">
                    <c:v>4.6999999999999886</c:v>
                  </c:pt>
                  <c:pt idx="11">
                    <c:v>4.6999999999999886</c:v>
                  </c:pt>
                  <c:pt idx="12">
                    <c:v>4.7000000000000455</c:v>
                  </c:pt>
                  <c:pt idx="13">
                    <c:v>4.5</c:v>
                  </c:pt>
                  <c:pt idx="14">
                    <c:v>4.5</c:v>
                  </c:pt>
                  <c:pt idx="15">
                    <c:v>4.5</c:v>
                  </c:pt>
                  <c:pt idx="16">
                    <c:v>4.5</c:v>
                  </c:pt>
                  <c:pt idx="17">
                    <c:v>4.4000000000000341</c:v>
                  </c:pt>
                </c:numCache>
              </c:numRef>
            </c:minus>
            <c:spPr>
              <a:ln>
                <a:solidFill>
                  <a:sysClr val="window" lastClr="FFFFFF">
                    <a:lumMod val="65000"/>
                  </a:sysClr>
                </a:solidFill>
              </a:ln>
            </c:spPr>
          </c:errBars>
          <c:cat>
            <c:strRef>
              <c:f>'Māori vs Non-Māori'!$BB$35:$BB$52</c:f>
              <c:strCache>
                <c:ptCount val="18"/>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strCache>
            </c:strRef>
          </c:cat>
          <c:val>
            <c:numRef>
              <c:f>'Māori vs Non-Māori'!$BE$35:$BE$52</c:f>
              <c:numCache>
                <c:formatCode>General</c:formatCode>
                <c:ptCount val="18"/>
                <c:pt idx="0">
                  <c:v>386.1</c:v>
                </c:pt>
                <c:pt idx="1">
                  <c:v>385.2</c:v>
                </c:pt>
                <c:pt idx="2">
                  <c:v>390.3</c:v>
                </c:pt>
                <c:pt idx="3">
                  <c:v>395.8</c:v>
                </c:pt>
                <c:pt idx="4">
                  <c:v>397.9</c:v>
                </c:pt>
                <c:pt idx="5">
                  <c:v>393.7</c:v>
                </c:pt>
                <c:pt idx="6">
                  <c:v>390.1</c:v>
                </c:pt>
                <c:pt idx="7">
                  <c:v>384.4</c:v>
                </c:pt>
                <c:pt idx="8">
                  <c:v>380.5</c:v>
                </c:pt>
                <c:pt idx="9">
                  <c:v>378.3</c:v>
                </c:pt>
                <c:pt idx="10">
                  <c:v>382.9</c:v>
                </c:pt>
                <c:pt idx="11">
                  <c:v>383.2</c:v>
                </c:pt>
                <c:pt idx="12">
                  <c:v>384.6</c:v>
                </c:pt>
                <c:pt idx="13">
                  <c:v>377.9</c:v>
                </c:pt>
                <c:pt idx="14">
                  <c:v>380.4</c:v>
                </c:pt>
                <c:pt idx="15">
                  <c:v>382.4</c:v>
                </c:pt>
                <c:pt idx="16">
                  <c:v>388</c:v>
                </c:pt>
                <c:pt idx="17">
                  <c:v>386.1</c:v>
                </c:pt>
              </c:numCache>
            </c:numRef>
          </c:val>
          <c:smooth val="0"/>
          <c:extLst>
            <c:ext xmlns:c16="http://schemas.microsoft.com/office/drawing/2014/chart" uri="{C3380CC4-5D6E-409C-BE32-E72D297353CC}">
              <c16:uniqueId val="{00000001-E610-41DC-AA4F-7BE36018F093}"/>
            </c:ext>
          </c:extLst>
        </c:ser>
        <c:ser>
          <c:idx val="0"/>
          <c:order val="2"/>
          <c:tx>
            <c:v>Ghost</c:v>
          </c:tx>
          <c:spPr>
            <a:ln w="28575" cap="rnd">
              <a:noFill/>
              <a:round/>
            </a:ln>
            <a:effectLst/>
          </c:spPr>
          <c:marker>
            <c:symbol val="none"/>
          </c:marker>
          <c:cat>
            <c:strRef>
              <c:f>'Māori vs Non-Māori'!$BB$35:$BB$52</c:f>
              <c:strCache>
                <c:ptCount val="18"/>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strCache>
            </c:strRef>
          </c:cat>
          <c:val>
            <c:numRef>
              <c:f>'Māori vs Non-Māori'!$BF$35:$BF$36</c:f>
              <c:numCache>
                <c:formatCode>General</c:formatCode>
                <c:ptCount val="2"/>
                <c:pt idx="0">
                  <c:v>548.4</c:v>
                </c:pt>
                <c:pt idx="1">
                  <c:v>377.9</c:v>
                </c:pt>
              </c:numCache>
            </c:numRef>
          </c:val>
          <c:smooth val="0"/>
          <c:extLst>
            <c:ext xmlns:c16="http://schemas.microsoft.com/office/drawing/2014/chart" uri="{C3380CC4-5D6E-409C-BE32-E72D297353CC}">
              <c16:uniqueId val="{00000002-E610-41DC-AA4F-7BE36018F093}"/>
            </c:ext>
          </c:extLst>
        </c:ser>
        <c:dLbls>
          <c:showLegendKey val="0"/>
          <c:showVal val="0"/>
          <c:showCatName val="0"/>
          <c:showSerName val="0"/>
          <c:showPercent val="0"/>
          <c:showBubbleSize val="0"/>
        </c:dLbls>
        <c:marker val="1"/>
        <c:smooth val="0"/>
        <c:axId val="143405592"/>
        <c:axId val="322036648"/>
      </c:lineChart>
      <c:catAx>
        <c:axId val="143405592"/>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2036648"/>
        <c:crosses val="autoZero"/>
        <c:auto val="1"/>
        <c:lblAlgn val="ctr"/>
        <c:lblOffset val="100"/>
        <c:noMultiLvlLbl val="0"/>
      </c:catAx>
      <c:valAx>
        <c:axId val="322036648"/>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3405592"/>
        <c:crosses val="autoZero"/>
        <c:crossBetween val="between"/>
      </c:valAx>
      <c:spPr>
        <a:noFill/>
        <a:ln>
          <a:noFill/>
        </a:ln>
        <a:effectLst/>
      </c:spPr>
    </c:plotArea>
    <c:legend>
      <c:legendPos val="b"/>
      <c:legendEntry>
        <c:idx val="2"/>
        <c:delete val="1"/>
      </c:legendEntry>
      <c:layout>
        <c:manualLayout>
          <c:xMode val="edge"/>
          <c:yMode val="edge"/>
          <c:x val="0.71981371233785763"/>
          <c:y val="7.0351273357247196E-2"/>
          <c:w val="0.26167210125035212"/>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female vs Non-Māori female</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3564-4A7D-8CBB-156C1AAB826E}"/>
              </c:ext>
            </c:extLst>
          </c:dPt>
          <c:errBars>
            <c:errDir val="y"/>
            <c:errBarType val="both"/>
            <c:errValType val="cust"/>
            <c:noEndCap val="0"/>
            <c:plus>
              <c:numRef>
                <c:f>'Māori vs Non-Māori'!$BV$35:$BV$57</c:f>
                <c:numCache>
                  <c:formatCode>General</c:formatCode>
                  <c:ptCount val="23"/>
                  <c:pt idx="0">
                    <c:v>6.999999999999984E-2</c:v>
                  </c:pt>
                  <c:pt idx="1">
                    <c:v>5.9999999999999831E-2</c:v>
                  </c:pt>
                  <c:pt idx="2">
                    <c:v>6.999999999999984E-2</c:v>
                  </c:pt>
                  <c:pt idx="3">
                    <c:v>5.9999999999999831E-2</c:v>
                  </c:pt>
                  <c:pt idx="4">
                    <c:v>6.0000000000000053E-2</c:v>
                  </c:pt>
                  <c:pt idx="5">
                    <c:v>6.0000000000000053E-2</c:v>
                  </c:pt>
                  <c:pt idx="6">
                    <c:v>5.9999999999999831E-2</c:v>
                  </c:pt>
                  <c:pt idx="7">
                    <c:v>5.9999999999999831E-2</c:v>
                  </c:pt>
                  <c:pt idx="8">
                    <c:v>4.9999999999999822E-2</c:v>
                  </c:pt>
                  <c:pt idx="9">
                    <c:v>6.0000000000000053E-2</c:v>
                  </c:pt>
                  <c:pt idx="10">
                    <c:v>6.0000000000000053E-2</c:v>
                  </c:pt>
                  <c:pt idx="11">
                    <c:v>6.0000000000000053E-2</c:v>
                  </c:pt>
                  <c:pt idx="12">
                    <c:v>5.0000000000000044E-2</c:v>
                  </c:pt>
                  <c:pt idx="13">
                    <c:v>5.0000000000000044E-2</c:v>
                  </c:pt>
                  <c:pt idx="14">
                    <c:v>6.0000000000000053E-2</c:v>
                  </c:pt>
                  <c:pt idx="15">
                    <c:v>5.0000000000000044E-2</c:v>
                  </c:pt>
                  <c:pt idx="16">
                    <c:v>4.9999999999999822E-2</c:v>
                  </c:pt>
                  <c:pt idx="17">
                    <c:v>4.9999999999999822E-2</c:v>
                  </c:pt>
                </c:numCache>
              </c:numRef>
            </c:plus>
            <c:minus>
              <c:numRef>
                <c:f>'Māori vs Non-Māori'!$BU$35:$BU$57</c:f>
                <c:numCache>
                  <c:formatCode>General</c:formatCode>
                  <c:ptCount val="23"/>
                  <c:pt idx="0">
                    <c:v>6.0000000000000053E-2</c:v>
                  </c:pt>
                  <c:pt idx="1">
                    <c:v>7.0000000000000062E-2</c:v>
                  </c:pt>
                  <c:pt idx="2">
                    <c:v>6.0000000000000053E-2</c:v>
                  </c:pt>
                  <c:pt idx="3">
                    <c:v>6.0000000000000053E-2</c:v>
                  </c:pt>
                  <c:pt idx="4">
                    <c:v>5.0000000000000044E-2</c:v>
                  </c:pt>
                  <c:pt idx="5">
                    <c:v>5.0000000000000044E-2</c:v>
                  </c:pt>
                  <c:pt idx="6">
                    <c:v>5.0000000000000044E-2</c:v>
                  </c:pt>
                  <c:pt idx="7">
                    <c:v>5.0000000000000044E-2</c:v>
                  </c:pt>
                  <c:pt idx="8">
                    <c:v>6.0000000000000053E-2</c:v>
                  </c:pt>
                  <c:pt idx="9">
                    <c:v>5.9999999999999831E-2</c:v>
                  </c:pt>
                  <c:pt idx="10">
                    <c:v>4.9999999999999822E-2</c:v>
                  </c:pt>
                  <c:pt idx="11">
                    <c:v>4.9999999999999822E-2</c:v>
                  </c:pt>
                  <c:pt idx="12">
                    <c:v>5.9999999999999831E-2</c:v>
                  </c:pt>
                  <c:pt idx="13">
                    <c:v>5.0000000000000044E-2</c:v>
                  </c:pt>
                  <c:pt idx="14">
                    <c:v>5.0000000000000044E-2</c:v>
                  </c:pt>
                  <c:pt idx="15">
                    <c:v>4.9999999999999822E-2</c:v>
                  </c:pt>
                  <c:pt idx="16">
                    <c:v>4.0000000000000036E-2</c:v>
                  </c:pt>
                  <c:pt idx="17">
                    <c:v>5.0000000000000044E-2</c:v>
                  </c:pt>
                </c:numCache>
              </c:numRef>
            </c:minus>
            <c:spPr>
              <a:ln w="12700">
                <a:solidFill>
                  <a:srgbClr val="FFC000"/>
                </a:solidFill>
              </a:ln>
            </c:spPr>
          </c:errBars>
          <c:cat>
            <c:strRef>
              <c:f>'Māori vs Non-Māori'!$BO$35:$BO$52</c:f>
              <c:strCache>
                <c:ptCount val="18"/>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strCache>
            </c:strRef>
          </c:cat>
          <c:val>
            <c:numRef>
              <c:f>'Māori vs Non-Māori'!$BQ$35:$BQ$52</c:f>
              <c:numCache>
                <c:formatCode>General</c:formatCode>
                <c:ptCount val="18"/>
                <c:pt idx="0">
                  <c:v>1.34</c:v>
                </c:pt>
                <c:pt idx="1">
                  <c:v>1.37</c:v>
                </c:pt>
                <c:pt idx="2">
                  <c:v>1.37</c:v>
                </c:pt>
                <c:pt idx="3">
                  <c:v>1.36</c:v>
                </c:pt>
                <c:pt idx="4">
                  <c:v>1.3</c:v>
                </c:pt>
                <c:pt idx="5">
                  <c:v>1.3</c:v>
                </c:pt>
                <c:pt idx="6">
                  <c:v>1.32</c:v>
                </c:pt>
                <c:pt idx="7">
                  <c:v>1.35</c:v>
                </c:pt>
                <c:pt idx="8">
                  <c:v>1.37</c:v>
                </c:pt>
                <c:pt idx="9">
                  <c:v>1.38</c:v>
                </c:pt>
                <c:pt idx="10">
                  <c:v>1.39</c:v>
                </c:pt>
                <c:pt idx="11">
                  <c:v>1.38</c:v>
                </c:pt>
                <c:pt idx="12">
                  <c:v>1.43</c:v>
                </c:pt>
                <c:pt idx="13">
                  <c:v>1.44</c:v>
                </c:pt>
                <c:pt idx="14">
                  <c:v>1.43</c:v>
                </c:pt>
                <c:pt idx="15">
                  <c:v>1.38</c:v>
                </c:pt>
                <c:pt idx="16">
                  <c:v>1.35</c:v>
                </c:pt>
                <c:pt idx="17">
                  <c:v>1.37</c:v>
                </c:pt>
              </c:numCache>
            </c:numRef>
          </c:val>
          <c:smooth val="0"/>
          <c:extLst>
            <c:ext xmlns:c16="http://schemas.microsoft.com/office/drawing/2014/chart" uri="{C3380CC4-5D6E-409C-BE32-E72D297353CC}">
              <c16:uniqueId val="{00000001-3564-4A7D-8CBB-156C1AAB826E}"/>
            </c:ext>
          </c:extLst>
        </c:ser>
        <c:ser>
          <c:idx val="2"/>
          <c:order val="1"/>
          <c:tx>
            <c:v>Ghost</c:v>
          </c:tx>
          <c:spPr>
            <a:ln w="28575" cap="rnd">
              <a:noFill/>
              <a:round/>
            </a:ln>
            <a:effectLst/>
          </c:spPr>
          <c:marker>
            <c:symbol val="none"/>
          </c:marker>
          <c:cat>
            <c:strRef>
              <c:f>'Māori vs Non-Māori'!$BO$35:$BO$52</c:f>
              <c:strCache>
                <c:ptCount val="18"/>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strCache>
            </c:strRef>
          </c:cat>
          <c:val>
            <c:numRef>
              <c:f>'Māori vs Non-Māori'!$BS$35:$BS$36</c:f>
              <c:numCache>
                <c:formatCode>General</c:formatCode>
                <c:ptCount val="2"/>
                <c:pt idx="0">
                  <c:v>1.44</c:v>
                </c:pt>
                <c:pt idx="1">
                  <c:v>1.3</c:v>
                </c:pt>
              </c:numCache>
            </c:numRef>
          </c:val>
          <c:smooth val="0"/>
          <c:extLst>
            <c:ext xmlns:c16="http://schemas.microsoft.com/office/drawing/2014/chart" uri="{C3380CC4-5D6E-409C-BE32-E72D297353CC}">
              <c16:uniqueId val="{00000002-3564-4A7D-8CBB-156C1AAB826E}"/>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Non-Māori'!$BO$35:$BO$52</c:f>
              <c:strCache>
                <c:ptCount val="18"/>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strCache>
            </c:strRef>
          </c:cat>
          <c:val>
            <c:numRef>
              <c:f>'Māori vs Non-Māori'!$BX$35:$BX$52</c:f>
              <c:numCache>
                <c:formatCode>General</c:formatCode>
                <c:ptCount val="1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numCache>
            </c:numRef>
          </c:val>
          <c:smooth val="0"/>
          <c:extLst>
            <c:ext xmlns:c16="http://schemas.microsoft.com/office/drawing/2014/chart" uri="{C3380CC4-5D6E-409C-BE32-E72D297353CC}">
              <c16:uniqueId val="{00000003-3564-4A7D-8CBB-156C1AAB826E}"/>
            </c:ext>
          </c:extLst>
        </c:ser>
        <c:dLbls>
          <c:showLegendKey val="0"/>
          <c:showVal val="0"/>
          <c:showCatName val="0"/>
          <c:showSerName val="0"/>
          <c:showPercent val="0"/>
          <c:showBubbleSize val="0"/>
        </c:dLbls>
        <c:marker val="1"/>
        <c:smooth val="0"/>
        <c:axId val="322035864"/>
        <c:axId val="322033512"/>
      </c:lineChart>
      <c:catAx>
        <c:axId val="32203586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54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2033512"/>
        <c:crosses val="autoZero"/>
        <c:auto val="1"/>
        <c:lblAlgn val="ctr"/>
        <c:lblOffset val="100"/>
        <c:tickLblSkip val="1"/>
        <c:noMultiLvlLbl val="0"/>
      </c:catAx>
      <c:valAx>
        <c:axId val="322033512"/>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2035864"/>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'Top 5 Cancer Registration'!$C$24</c:f>
              <c:strCache>
                <c:ptCount val="1"/>
                <c:pt idx="0">
                  <c:v>Breast cancer</c:v>
                </c:pt>
              </c:strCache>
            </c:strRef>
          </c:tx>
          <c:spPr>
            <a:ln w="19050" cap="rnd" cmpd="sng" algn="ctr">
              <a:solidFill>
                <a:schemeClr val="accent2"/>
              </a:solidFill>
              <a:prstDash val="solid"/>
              <a:round/>
            </a:ln>
            <a:effectLst/>
          </c:spPr>
          <c:marker>
            <c:symbol val="square"/>
            <c:size val="7"/>
            <c:spPr>
              <a:solidFill>
                <a:schemeClr val="accent2"/>
              </a:solidFill>
              <a:ln w="6350" cap="flat" cmpd="sng" algn="ctr">
                <a:solidFill>
                  <a:schemeClr val="accent2"/>
                </a:solidFill>
                <a:prstDash val="solid"/>
                <a:round/>
              </a:ln>
              <a:effectLst/>
            </c:spPr>
          </c:marker>
          <c:cat>
            <c:strRef>
              <c:f>'Top 5 Cancer Registration'!$B$25:$B$42</c:f>
              <c:strCache>
                <c:ptCount val="18"/>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strCache>
            </c:strRef>
          </c:cat>
          <c:val>
            <c:numRef>
              <c:f>'Top 5 Cancer Registration'!$C$25:$C$42</c:f>
              <c:numCache>
                <c:formatCode>0.0</c:formatCode>
                <c:ptCount val="18"/>
                <c:pt idx="0">
                  <c:v>156.45242447522051</c:v>
                </c:pt>
                <c:pt idx="1">
                  <c:v>166.05161196572735</c:v>
                </c:pt>
                <c:pt idx="2">
                  <c:v>173.47235969704499</c:v>
                </c:pt>
                <c:pt idx="3">
                  <c:v>173.26163311441655</c:v>
                </c:pt>
                <c:pt idx="4">
                  <c:v>163.6345437987475</c:v>
                </c:pt>
                <c:pt idx="5">
                  <c:v>160.08635123976993</c:v>
                </c:pt>
                <c:pt idx="6">
                  <c:v>157.07937460652161</c:v>
                </c:pt>
                <c:pt idx="7">
                  <c:v>162.51906357272642</c:v>
                </c:pt>
                <c:pt idx="8">
                  <c:v>165.58234651506146</c:v>
                </c:pt>
                <c:pt idx="9">
                  <c:v>173.5965212392658</c:v>
                </c:pt>
                <c:pt idx="10">
                  <c:v>174.36638717482651</c:v>
                </c:pt>
                <c:pt idx="11">
                  <c:v>177.43357893143585</c:v>
                </c:pt>
                <c:pt idx="12">
                  <c:v>182.67892268782376</c:v>
                </c:pt>
                <c:pt idx="13">
                  <c:v>182.35047099467002</c:v>
                </c:pt>
                <c:pt idx="14">
                  <c:v>179.24777589199229</c:v>
                </c:pt>
                <c:pt idx="15">
                  <c:v>172.56049736604069</c:v>
                </c:pt>
                <c:pt idx="16">
                  <c:v>171.56436679283516</c:v>
                </c:pt>
                <c:pt idx="17">
                  <c:v>175.08354954631292</c:v>
                </c:pt>
              </c:numCache>
            </c:numRef>
          </c:val>
          <c:smooth val="0"/>
          <c:extLst>
            <c:ext xmlns:c16="http://schemas.microsoft.com/office/drawing/2014/chart" uri="{C3380CC4-5D6E-409C-BE32-E72D297353CC}">
              <c16:uniqueId val="{00000000-15D7-4289-BB29-357F899DBED8}"/>
            </c:ext>
          </c:extLst>
        </c:ser>
        <c:ser>
          <c:idx val="2"/>
          <c:order val="1"/>
          <c:tx>
            <c:strRef>
              <c:f>'Top 5 Cancer Registration'!$D$24</c:f>
              <c:strCache>
                <c:ptCount val="1"/>
                <c:pt idx="0">
                  <c:v>Lung cancer</c:v>
                </c:pt>
              </c:strCache>
            </c:strRef>
          </c:tx>
          <c:spPr>
            <a:ln w="19050" cap="rnd" cmpd="sng" algn="ctr">
              <a:solidFill>
                <a:schemeClr val="accent3"/>
              </a:solidFill>
              <a:prstDash val="solid"/>
              <a:round/>
            </a:ln>
            <a:effectLst/>
          </c:spPr>
          <c:marker>
            <c:symbol val="square"/>
            <c:size val="5"/>
            <c:spPr>
              <a:solidFill>
                <a:schemeClr val="accent3"/>
              </a:solidFill>
              <a:ln w="6350" cap="flat" cmpd="sng" algn="ctr">
                <a:solidFill>
                  <a:schemeClr val="accent3"/>
                </a:solidFill>
                <a:prstDash val="solid"/>
                <a:round/>
              </a:ln>
              <a:effectLst/>
            </c:spPr>
          </c:marker>
          <c:cat>
            <c:strRef>
              <c:f>'Top 5 Cancer Registration'!$B$25:$B$42</c:f>
              <c:strCache>
                <c:ptCount val="18"/>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strCache>
            </c:strRef>
          </c:cat>
          <c:val>
            <c:numRef>
              <c:f>'Top 5 Cancer Registration'!$D$25:$D$42</c:f>
              <c:numCache>
                <c:formatCode>0.0</c:formatCode>
                <c:ptCount val="18"/>
                <c:pt idx="0">
                  <c:v>90.473673218729346</c:v>
                </c:pt>
                <c:pt idx="1">
                  <c:v>94.882211826616583</c:v>
                </c:pt>
                <c:pt idx="2">
                  <c:v>97.066259104704656</c:v>
                </c:pt>
                <c:pt idx="3">
                  <c:v>97.959774013476618</c:v>
                </c:pt>
                <c:pt idx="4">
                  <c:v>90.095153975223567</c:v>
                </c:pt>
                <c:pt idx="5">
                  <c:v>93.661503546559445</c:v>
                </c:pt>
                <c:pt idx="6">
                  <c:v>100.49866733648228</c:v>
                </c:pt>
                <c:pt idx="7">
                  <c:v>103.46337197523826</c:v>
                </c:pt>
                <c:pt idx="8">
                  <c:v>96.437478955387022</c:v>
                </c:pt>
                <c:pt idx="9">
                  <c:v>92.213219506510001</c:v>
                </c:pt>
                <c:pt idx="10">
                  <c:v>97.653960932117414</c:v>
                </c:pt>
                <c:pt idx="11">
                  <c:v>97.440022800780611</c:v>
                </c:pt>
                <c:pt idx="12">
                  <c:v>99.93342402344787</c:v>
                </c:pt>
                <c:pt idx="13">
                  <c:v>100.86992006932724</c:v>
                </c:pt>
                <c:pt idx="14">
                  <c:v>100.31584295312963</c:v>
                </c:pt>
                <c:pt idx="15">
                  <c:v>99.272870319288785</c:v>
                </c:pt>
                <c:pt idx="16">
                  <c:v>94.03596390610295</c:v>
                </c:pt>
                <c:pt idx="17">
                  <c:v>92.540864023264817</c:v>
                </c:pt>
              </c:numCache>
            </c:numRef>
          </c:val>
          <c:smooth val="0"/>
          <c:extLst>
            <c:ext xmlns:c16="http://schemas.microsoft.com/office/drawing/2014/chart" uri="{C3380CC4-5D6E-409C-BE32-E72D297353CC}">
              <c16:uniqueId val="{00000001-15D7-4289-BB29-357F899DBED8}"/>
            </c:ext>
          </c:extLst>
        </c:ser>
        <c:ser>
          <c:idx val="0"/>
          <c:order val="2"/>
          <c:tx>
            <c:strRef>
              <c:f>'Top 5 Cancer Registration'!$E$24</c:f>
              <c:strCache>
                <c:ptCount val="1"/>
                <c:pt idx="0">
                  <c:v>Cervical cancer</c:v>
                </c:pt>
              </c:strCache>
            </c:strRef>
          </c:tx>
          <c:spPr>
            <a:ln w="19050" cap="rnd" cmpd="sng" algn="ctr">
              <a:solidFill>
                <a:schemeClr val="accent1"/>
              </a:solidFill>
              <a:prstDash val="solid"/>
              <a:round/>
            </a:ln>
            <a:effectLst/>
          </c:spPr>
          <c:marker>
            <c:spPr>
              <a:solidFill>
                <a:schemeClr val="accent1"/>
              </a:solidFill>
              <a:ln w="6350" cap="flat" cmpd="sng" algn="ctr">
                <a:solidFill>
                  <a:schemeClr val="accent1"/>
                </a:solidFill>
                <a:prstDash val="solid"/>
                <a:round/>
              </a:ln>
              <a:effectLst/>
            </c:spPr>
          </c:marker>
          <c:cat>
            <c:strRef>
              <c:f>'Top 5 Cancer Registration'!$B$25:$B$42</c:f>
              <c:strCache>
                <c:ptCount val="18"/>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strCache>
            </c:strRef>
          </c:cat>
          <c:val>
            <c:numRef>
              <c:f>'Top 5 Cancer Registration'!$E$25:$E$42</c:f>
              <c:numCache>
                <c:formatCode>0.0</c:formatCode>
                <c:ptCount val="18"/>
                <c:pt idx="0">
                  <c:v>37.322155888768719</c:v>
                </c:pt>
                <c:pt idx="1">
                  <c:v>33.961164383351623</c:v>
                </c:pt>
                <c:pt idx="2">
                  <c:v>30.595258732464536</c:v>
                </c:pt>
                <c:pt idx="3">
                  <c:v>28.5650623103495</c:v>
                </c:pt>
                <c:pt idx="4">
                  <c:v>25.332229178686621</c:v>
                </c:pt>
                <c:pt idx="5">
                  <c:v>22.465963867709021</c:v>
                </c:pt>
                <c:pt idx="6">
                  <c:v>21.958671534040633</c:v>
                </c:pt>
                <c:pt idx="7">
                  <c:v>19.651836488271854</c:v>
                </c:pt>
                <c:pt idx="8">
                  <c:v>17.517219055358797</c:v>
                </c:pt>
                <c:pt idx="9">
                  <c:v>17.50189916748613</c:v>
                </c:pt>
                <c:pt idx="10">
                  <c:v>20.459870659025988</c:v>
                </c:pt>
                <c:pt idx="11">
                  <c:v>21.017937121814459</c:v>
                </c:pt>
                <c:pt idx="12">
                  <c:v>20.6131161360614</c:v>
                </c:pt>
                <c:pt idx="13">
                  <c:v>19.407951896918117</c:v>
                </c:pt>
                <c:pt idx="14">
                  <c:v>20.746478002504709</c:v>
                </c:pt>
                <c:pt idx="15">
                  <c:v>20.520142549878717</c:v>
                </c:pt>
                <c:pt idx="16">
                  <c:v>20.43115634757396</c:v>
                </c:pt>
                <c:pt idx="17">
                  <c:v>18.305960622152185</c:v>
                </c:pt>
              </c:numCache>
            </c:numRef>
          </c:val>
          <c:smooth val="0"/>
          <c:extLst>
            <c:ext xmlns:c16="http://schemas.microsoft.com/office/drawing/2014/chart" uri="{C3380CC4-5D6E-409C-BE32-E72D297353CC}">
              <c16:uniqueId val="{00000002-15D7-4289-BB29-357F899DBED8}"/>
            </c:ext>
          </c:extLst>
        </c:ser>
        <c:ser>
          <c:idx val="3"/>
          <c:order val="3"/>
          <c:tx>
            <c:strRef>
              <c:f>'Top 5 Cancer Registration'!$F$24</c:f>
              <c:strCache>
                <c:ptCount val="1"/>
                <c:pt idx="0">
                  <c:v>Colorectal cancer</c:v>
                </c:pt>
              </c:strCache>
            </c:strRef>
          </c:tx>
          <c:spPr>
            <a:ln w="19050" cap="rnd" cmpd="sng" algn="ctr">
              <a:solidFill>
                <a:schemeClr val="accent4"/>
              </a:solidFill>
              <a:prstDash val="solid"/>
              <a:round/>
            </a:ln>
            <a:effectLst/>
          </c:spPr>
          <c:marker>
            <c:spPr>
              <a:noFill/>
              <a:ln w="6350" cap="flat" cmpd="sng" algn="ctr">
                <a:solidFill>
                  <a:schemeClr val="accent4"/>
                </a:solidFill>
                <a:prstDash val="solid"/>
                <a:round/>
              </a:ln>
              <a:effectLst/>
            </c:spPr>
          </c:marker>
          <c:cat>
            <c:strRef>
              <c:f>'Top 5 Cancer Registration'!$B$25:$B$42</c:f>
              <c:strCache>
                <c:ptCount val="18"/>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strCache>
            </c:strRef>
          </c:cat>
          <c:val>
            <c:numRef>
              <c:f>'Top 5 Cancer Registration'!$F$25:$F$42</c:f>
              <c:numCache>
                <c:formatCode>0.0</c:formatCode>
                <c:ptCount val="18"/>
                <c:pt idx="0">
                  <c:v>27.652504277360865</c:v>
                </c:pt>
                <c:pt idx="1">
                  <c:v>30.863577305770562</c:v>
                </c:pt>
                <c:pt idx="2">
                  <c:v>32.264919337803533</c:v>
                </c:pt>
                <c:pt idx="3">
                  <c:v>34.274911866881325</c:v>
                </c:pt>
                <c:pt idx="4">
                  <c:v>34.371355886682984</c:v>
                </c:pt>
                <c:pt idx="5">
                  <c:v>35.243329856754237</c:v>
                </c:pt>
                <c:pt idx="6">
                  <c:v>34.048772320070803</c:v>
                </c:pt>
                <c:pt idx="7">
                  <c:v>33.814057520121175</c:v>
                </c:pt>
                <c:pt idx="8">
                  <c:v>35.589226973268651</c:v>
                </c:pt>
                <c:pt idx="9">
                  <c:v>37.243829045986033</c:v>
                </c:pt>
                <c:pt idx="10">
                  <c:v>36.610529147777697</c:v>
                </c:pt>
                <c:pt idx="11">
                  <c:v>35.854386522706207</c:v>
                </c:pt>
                <c:pt idx="12">
                  <c:v>36.629252890275453</c:v>
                </c:pt>
                <c:pt idx="13">
                  <c:v>36.624894028905224</c:v>
                </c:pt>
                <c:pt idx="14">
                  <c:v>36.735166453815239</c:v>
                </c:pt>
                <c:pt idx="15">
                  <c:v>33.010967818054461</c:v>
                </c:pt>
                <c:pt idx="16">
                  <c:v>34.410797297403334</c:v>
                </c:pt>
                <c:pt idx="17">
                  <c:v>33.634165214948816</c:v>
                </c:pt>
              </c:numCache>
            </c:numRef>
          </c:val>
          <c:smooth val="0"/>
          <c:extLst>
            <c:ext xmlns:c16="http://schemas.microsoft.com/office/drawing/2014/chart" uri="{C3380CC4-5D6E-409C-BE32-E72D297353CC}">
              <c16:uniqueId val="{00000003-15D7-4289-BB29-357F899DBED8}"/>
            </c:ext>
          </c:extLst>
        </c:ser>
        <c:ser>
          <c:idx val="4"/>
          <c:order val="4"/>
          <c:tx>
            <c:strRef>
              <c:f>'Top 5 Cancer Registration'!$G$24</c:f>
              <c:strCache>
                <c:ptCount val="1"/>
                <c:pt idx="0">
                  <c:v>Uterine cancer</c:v>
                </c:pt>
              </c:strCache>
            </c:strRef>
          </c:tx>
          <c:spPr>
            <a:ln w="19050" cap="rnd" cmpd="sng" algn="ctr">
              <a:solidFill>
                <a:schemeClr val="accent5"/>
              </a:solidFill>
              <a:prstDash val="solid"/>
              <a:round/>
            </a:ln>
            <a:effectLst/>
          </c:spPr>
          <c:marker>
            <c:spPr>
              <a:noFill/>
              <a:ln w="6350" cap="flat" cmpd="sng" algn="ctr">
                <a:solidFill>
                  <a:schemeClr val="accent5"/>
                </a:solidFill>
                <a:prstDash val="solid"/>
                <a:round/>
              </a:ln>
              <a:effectLst/>
            </c:spPr>
          </c:marker>
          <c:cat>
            <c:strRef>
              <c:f>'Top 5 Cancer Registration'!$B$25:$B$42</c:f>
              <c:strCache>
                <c:ptCount val="18"/>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strCache>
            </c:strRef>
          </c:cat>
          <c:val>
            <c:numRef>
              <c:f>'Top 5 Cancer Registration'!$G$25:$G$42</c:f>
              <c:numCache>
                <c:formatCode>0.0</c:formatCode>
                <c:ptCount val="18"/>
                <c:pt idx="0">
                  <c:v>24.829000083038661</c:v>
                </c:pt>
                <c:pt idx="1">
                  <c:v>25.704692191501728</c:v>
                </c:pt>
                <c:pt idx="2">
                  <c:v>22.663552461356112</c:v>
                </c:pt>
                <c:pt idx="3">
                  <c:v>24.51996566985995</c:v>
                </c:pt>
                <c:pt idx="4">
                  <c:v>23.658221328351164</c:v>
                </c:pt>
                <c:pt idx="5">
                  <c:v>27.972748330248148</c:v>
                </c:pt>
                <c:pt idx="6">
                  <c:v>26.268384111145522</c:v>
                </c:pt>
                <c:pt idx="7">
                  <c:v>27.456981351586236</c:v>
                </c:pt>
                <c:pt idx="8">
                  <c:v>26.562163322883034</c:v>
                </c:pt>
                <c:pt idx="9">
                  <c:v>27.297082342440348</c:v>
                </c:pt>
                <c:pt idx="10">
                  <c:v>28.287975690128551</c:v>
                </c:pt>
                <c:pt idx="11">
                  <c:v>28.843661149243772</c:v>
                </c:pt>
                <c:pt idx="12">
                  <c:v>33.067127773675359</c:v>
                </c:pt>
                <c:pt idx="13">
                  <c:v>31.386198794753305</c:v>
                </c:pt>
                <c:pt idx="14">
                  <c:v>33.542517258988006</c:v>
                </c:pt>
                <c:pt idx="15">
                  <c:v>32.032697152683845</c:v>
                </c:pt>
                <c:pt idx="16">
                  <c:v>34.824107485071934</c:v>
                </c:pt>
                <c:pt idx="17">
                  <c:v>35.167247530076537</c:v>
                </c:pt>
              </c:numCache>
            </c:numRef>
          </c:val>
          <c:smooth val="0"/>
          <c:extLst>
            <c:ext xmlns:c16="http://schemas.microsoft.com/office/drawing/2014/chart" uri="{C3380CC4-5D6E-409C-BE32-E72D297353CC}">
              <c16:uniqueId val="{00000004-15D7-4289-BB29-357F899DBED8}"/>
            </c:ext>
          </c:extLst>
        </c:ser>
        <c:ser>
          <c:idx val="5"/>
          <c:order val="5"/>
          <c:tx>
            <c:strRef>
              <c:f>'Top 5 Cancer Registration'!$H$24</c:f>
              <c:strCache>
                <c:ptCount val="1"/>
                <c:pt idx="0">
                  <c:v>Stomach cancer</c:v>
                </c:pt>
              </c:strCache>
            </c:strRef>
          </c:tx>
          <c:spPr>
            <a:ln w="19050" cap="rnd" cmpd="sng" algn="ctr">
              <a:solidFill>
                <a:schemeClr val="accent6"/>
              </a:solidFill>
              <a:prstDash val="solid"/>
              <a:round/>
            </a:ln>
            <a:effectLst/>
          </c:spPr>
          <c:marker>
            <c:spPr>
              <a:solidFill>
                <a:schemeClr val="accent6"/>
              </a:solidFill>
              <a:ln w="6350" cap="flat" cmpd="sng" algn="ctr">
                <a:solidFill>
                  <a:schemeClr val="accent6"/>
                </a:solidFill>
                <a:prstDash val="solid"/>
                <a:round/>
              </a:ln>
              <a:effectLst/>
            </c:spPr>
          </c:marker>
          <c:cat>
            <c:strRef>
              <c:f>'Top 5 Cancer Registration'!$B$25:$B$42</c:f>
              <c:strCache>
                <c:ptCount val="18"/>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strCache>
            </c:strRef>
          </c:cat>
          <c:val>
            <c:numRef>
              <c:f>'Top 5 Cancer Registration'!$H$25:$H$42</c:f>
              <c:numCache>
                <c:formatCode>0.0</c:formatCode>
                <c:ptCount val="18"/>
                <c:pt idx="0">
                  <c:v>20.994434607604887</c:v>
                </c:pt>
                <c:pt idx="1">
                  <c:v>18.320621252509692</c:v>
                </c:pt>
                <c:pt idx="2">
                  <c:v>17.743825895844374</c:v>
                </c:pt>
                <c:pt idx="3">
                  <c:v>18.259048906950756</c:v>
                </c:pt>
                <c:pt idx="4">
                  <c:v>18.310890666788737</c:v>
                </c:pt>
                <c:pt idx="5">
                  <c:v>18.048471130929151</c:v>
                </c:pt>
                <c:pt idx="6">
                  <c:v>16.791731352983224</c:v>
                </c:pt>
                <c:pt idx="7">
                  <c:v>17.778557239278431</c:v>
                </c:pt>
                <c:pt idx="8">
                  <c:v>17.719619376451572</c:v>
                </c:pt>
                <c:pt idx="9">
                  <c:v>19.800552288754936</c:v>
                </c:pt>
                <c:pt idx="10">
                  <c:v>17.859403317339474</c:v>
                </c:pt>
                <c:pt idx="11">
                  <c:v>17.581286460309681</c:v>
                </c:pt>
                <c:pt idx="12">
                  <c:v>16.380811231693553</c:v>
                </c:pt>
                <c:pt idx="13">
                  <c:v>18.044439913123</c:v>
                </c:pt>
                <c:pt idx="14">
                  <c:v>16.214308418910946</c:v>
                </c:pt>
                <c:pt idx="15">
                  <c:v>15.162623241877707</c:v>
                </c:pt>
                <c:pt idx="16">
                  <c:v>12.434354573687536</c:v>
                </c:pt>
                <c:pt idx="17">
                  <c:v>12.442618133645894</c:v>
                </c:pt>
              </c:numCache>
            </c:numRef>
          </c:val>
          <c:smooth val="0"/>
          <c:extLst>
            <c:ext xmlns:c16="http://schemas.microsoft.com/office/drawing/2014/chart" uri="{C3380CC4-5D6E-409C-BE32-E72D297353CC}">
              <c16:uniqueId val="{00000005-15D7-4289-BB29-357F899DBED8}"/>
            </c:ext>
          </c:extLst>
        </c:ser>
        <c:ser>
          <c:idx val="6"/>
          <c:order val="6"/>
          <c:tx>
            <c:strRef>
              <c:f>'Top 5 Cancer Registration'!$I$24</c:f>
              <c:strCache>
                <c:ptCount val="1"/>
                <c:pt idx="0">
                  <c:v>Thyroid cancer</c:v>
                </c:pt>
              </c:strCache>
            </c:strRef>
          </c:tx>
          <c:spPr>
            <a:ln w="19050" cap="rnd" cmpd="sng" algn="ctr">
              <a:solidFill>
                <a:schemeClr val="accent1">
                  <a:lumMod val="60000"/>
                </a:schemeClr>
              </a:solidFill>
              <a:prstDash val="solid"/>
              <a:round/>
            </a:ln>
            <a:effectLst/>
          </c:spPr>
          <c:marker>
            <c:spPr>
              <a:noFill/>
              <a:ln w="6350" cap="flat" cmpd="sng" algn="ctr">
                <a:solidFill>
                  <a:schemeClr val="accent1">
                    <a:lumMod val="60000"/>
                  </a:schemeClr>
                </a:solidFill>
                <a:prstDash val="solid"/>
                <a:round/>
              </a:ln>
              <a:effectLst/>
            </c:spPr>
          </c:marker>
          <c:cat>
            <c:strRef>
              <c:f>'Top 5 Cancer Registration'!$B$25:$B$42</c:f>
              <c:strCache>
                <c:ptCount val="18"/>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strCache>
            </c:strRef>
          </c:cat>
          <c:val>
            <c:numRef>
              <c:f>'Top 5 Cancer Registration'!$I$25:$I$42</c:f>
              <c:numCache>
                <c:formatCode>0.0</c:formatCode>
                <c:ptCount val="18"/>
                <c:pt idx="0">
                  <c:v>12.222329730633247</c:v>
                </c:pt>
                <c:pt idx="1">
                  <c:v>12.698935889577422</c:v>
                </c:pt>
                <c:pt idx="2">
                  <c:v>13.082155235203299</c:v>
                </c:pt>
                <c:pt idx="3">
                  <c:v>12.632917400057355</c:v>
                </c:pt>
                <c:pt idx="4">
                  <c:v>11.266966874734877</c:v>
                </c:pt>
                <c:pt idx="5">
                  <c:v>12.757481331767895</c:v>
                </c:pt>
                <c:pt idx="6">
                  <c:v>13.474859460329522</c:v>
                </c:pt>
                <c:pt idx="7">
                  <c:v>14.647543010344751</c:v>
                </c:pt>
                <c:pt idx="8">
                  <c:v>13.224968773850424</c:v>
                </c:pt>
                <c:pt idx="9">
                  <c:v>15.022969392791907</c:v>
                </c:pt>
                <c:pt idx="10">
                  <c:v>16.830048012211826</c:v>
                </c:pt>
                <c:pt idx="11">
                  <c:v>17.472786243307951</c:v>
                </c:pt>
                <c:pt idx="12">
                  <c:v>18.259795187447512</c:v>
                </c:pt>
                <c:pt idx="13">
                  <c:v>17.328096541285475</c:v>
                </c:pt>
                <c:pt idx="14">
                  <c:v>17.725217153216605</c:v>
                </c:pt>
                <c:pt idx="15">
                  <c:v>18.717512849221794</c:v>
                </c:pt>
                <c:pt idx="16">
                  <c:v>18.03489931563605</c:v>
                </c:pt>
                <c:pt idx="17">
                  <c:v>18.482889074519871</c:v>
                </c:pt>
              </c:numCache>
            </c:numRef>
          </c:val>
          <c:smooth val="0"/>
          <c:extLst>
            <c:ext xmlns:c16="http://schemas.microsoft.com/office/drawing/2014/chart" uri="{C3380CC4-5D6E-409C-BE32-E72D297353CC}">
              <c16:uniqueId val="{00000006-15D7-4289-BB29-357F899DBED8}"/>
            </c:ext>
          </c:extLst>
        </c:ser>
        <c:dLbls>
          <c:showLegendKey val="0"/>
          <c:showVal val="0"/>
          <c:showCatName val="0"/>
          <c:showSerName val="0"/>
          <c:showPercent val="0"/>
          <c:showBubbleSize val="0"/>
        </c:dLbls>
        <c:marker val="1"/>
        <c:smooth val="0"/>
        <c:axId val="322039392"/>
        <c:axId val="322038216"/>
      </c:lineChart>
      <c:catAx>
        <c:axId val="322039392"/>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prstDash val="solid"/>
            <a:round/>
          </a:ln>
          <a:effectLst/>
        </c:spPr>
        <c:txPr>
          <a:bodyPr rot="-5400000" spcFirstLastPara="1" vertOverflow="ellipsis"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2038216"/>
        <c:crosses val="autoZero"/>
        <c:auto val="1"/>
        <c:lblAlgn val="ctr"/>
        <c:lblOffset val="100"/>
        <c:noMultiLvlLbl val="0"/>
      </c:catAx>
      <c:valAx>
        <c:axId val="322038216"/>
        <c:scaling>
          <c:orientation val="minMax"/>
        </c:scaling>
        <c:delete val="0"/>
        <c:axPos val="l"/>
        <c:numFmt formatCode="0" sourceLinked="0"/>
        <c:majorTickMark val="out"/>
        <c:minorTickMark val="none"/>
        <c:tickLblPos val="nextTo"/>
        <c:spPr>
          <a:noFill/>
          <a:ln w="6350" cap="flat" cmpd="sng" algn="ctr">
            <a:solidFill>
              <a:sysClr val="window" lastClr="FFFFFF">
                <a:lumMod val="50000"/>
              </a:sysClr>
            </a:solidFill>
            <a:prstDash val="solid"/>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2039392"/>
        <c:crosses val="autoZero"/>
        <c:crossBetween val="between"/>
      </c:valAx>
      <c:spPr>
        <a:noFill/>
        <a:ln>
          <a:noFill/>
        </a:ln>
        <a:effectLst/>
      </c:spPr>
    </c:plotArea>
    <c:legend>
      <c:legendPos val="b"/>
      <c:layout>
        <c:manualLayout>
          <c:xMode val="edge"/>
          <c:yMode val="edge"/>
          <c:x val="1.6484736344983295E-2"/>
          <c:y val="2.6747128775901029E-2"/>
          <c:w val="0.93535328033768406"/>
          <c:h val="0.10072582875450709"/>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trlProps/ctrlProp1.xml><?xml version="1.0" encoding="utf-8"?>
<formControlPr xmlns="http://schemas.microsoft.com/office/spreadsheetml/2009/9/main" objectType="Drop" dropLines="11" dropStyle="combo" dx="16" fmlaLink="$BB$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477115</xdr:colOff>
      <xdr:row>25</xdr:row>
      <xdr:rowOff>121227</xdr:rowOff>
    </xdr:from>
    <xdr:to>
      <xdr:col>11</xdr:col>
      <xdr:colOff>519544</xdr:colOff>
      <xdr:row>30</xdr:row>
      <xdr:rowOff>86591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58956" y="4208318"/>
          <a:ext cx="6008543" cy="606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New Zealand Cancer Registry (NZCR), Ministry of Health</a:t>
          </a:r>
          <a:r>
            <a:rPr lang="en-NZ" sz="1100" b="0" i="0" u="none" strike="noStrike">
              <a:solidFill>
                <a:schemeClr val="dk1"/>
              </a:solidFill>
              <a:effectLst/>
              <a:latin typeface="+mn-lt"/>
              <a:ea typeface="+mn-ea"/>
              <a:cs typeface="+mn-cs"/>
            </a:rPr>
            <a:t>.</a:t>
          </a:r>
          <a:r>
            <a:rPr lang="en-NZ" sz="900"/>
            <a:t> </a:t>
          </a:r>
          <a:endParaRPr lang="en-NZ" sz="1000"/>
        </a:p>
      </xdr:txBody>
    </xdr:sp>
    <xdr:clientData/>
  </xdr:twoCellAnchor>
  <xdr:twoCellAnchor>
    <xdr:from>
      <xdr:col>13</xdr:col>
      <xdr:colOff>285750</xdr:colOff>
      <xdr:row>5</xdr:row>
      <xdr:rowOff>62662</xdr:rowOff>
    </xdr:from>
    <xdr:to>
      <xdr:col>22</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Total cancer registration, 25+ years</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0.49381</cdr:x>
      <cdr:y>0.19845</cdr:y>
    </cdr:to>
    <cdr:sp macro="" textlink="'Māori vs Non-Māori'!$BB$14">
      <cdr:nvSpPr>
        <cdr:cNvPr id="15" name="TextBox 14"/>
        <cdr:cNvSpPr txBox="1"/>
      </cdr:nvSpPr>
      <cdr:spPr>
        <a:xfrm xmlns:a="http://schemas.openxmlformats.org/drawingml/2006/main">
          <a:off x="0" y="505103"/>
          <a:ext cx="3098224" cy="2357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Age-standardised rate (registrations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B$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Total cancer registration, 25+ years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0.85729</cdr:y>
    </cdr:from>
    <cdr:to>
      <cdr:x>0.95717</cdr:x>
      <cdr:y>1</cdr:y>
    </cdr:to>
    <cdr:sp macro="" textlink="">
      <cdr:nvSpPr>
        <cdr:cNvPr id="7" name="TextBox 6"/>
        <cdr:cNvSpPr txBox="1"/>
      </cdr:nvSpPr>
      <cdr:spPr>
        <a:xfrm xmlns:a="http://schemas.openxmlformats.org/drawingml/2006/main">
          <a:off x="0" y="3184497"/>
          <a:ext cx="5842962" cy="5301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Cancer Registry (NZCR)</a:t>
          </a:r>
          <a:r>
            <a:rPr lang="en-NZ" sz="900" baseline="0"/>
            <a:t>, Ministry of Health.</a:t>
          </a:r>
          <a:endParaRPr lang="en-NZ" sz="900"/>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220980</xdr:colOff>
      <xdr:row>2</xdr:row>
      <xdr:rowOff>121920</xdr:rowOff>
    </xdr:from>
    <xdr:to>
      <xdr:col>9</xdr:col>
      <xdr:colOff>220981</xdr:colOff>
      <xdr:row>18</xdr:row>
      <xdr:rowOff>53340</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830580" y="609600"/>
          <a:ext cx="7231381" cy="3832860"/>
          <a:chOff x="1528026" y="678180"/>
          <a:chExt cx="7001063" cy="3832860"/>
        </a:xfrm>
      </xdr:grpSpPr>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1534452" y="678180"/>
          <a:ext cx="6994637" cy="383286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528026" y="4020965"/>
            <a:ext cx="6199389" cy="46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New Zealand Cancer Registry (NZCR), Ministry of Health.</a:t>
            </a:r>
            <a:r>
              <a:rPr lang="en-NZ" sz="900"/>
              <a:t> </a:t>
            </a:r>
            <a:endParaRPr lang="en-NZ" sz="1000"/>
          </a:p>
        </xdr:txBody>
      </xdr:sp>
    </xdr:grpSp>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0.5181</cdr:x>
      <cdr:y>0.18546</cdr:y>
    </cdr:to>
    <cdr:sp macro="" textlink="'Top 5 Cancer Registration'!$M$6">
      <cdr:nvSpPr>
        <cdr:cNvPr id="15" name="TextBox 14"/>
        <cdr:cNvSpPr txBox="1"/>
      </cdr:nvSpPr>
      <cdr:spPr>
        <a:xfrm xmlns:a="http://schemas.openxmlformats.org/drawingml/2006/main">
          <a:off x="0" y="505103"/>
          <a:ext cx="3250624" cy="1873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AB6E289-AFCB-4D4A-86E5-BDD63489E64A}" type="TxLink">
            <a:rPr lang="en-US" sz="1000" b="0" i="0" u="none" strike="noStrike">
              <a:solidFill>
                <a:srgbClr val="000000"/>
              </a:solidFill>
              <a:latin typeface="Arial"/>
              <a:cs typeface="Arial"/>
            </a:rPr>
            <a:pPr/>
            <a:t>Age-standardised rate (registrations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ori%20Health/MHR/WAI%202575%20Trend%20analysis%20project/04.Report/Output%203%20CVD/WAI2575%20excel%20tool%20CVD%20Mortality%20Health%20indicators%20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aori%20Health/MHR/WAI%202575%20Trend%20analysis%20project/04.Report/Output%2004%20Cancer/WAI2575%20excel%20tool%20Cancer%20Mortality%20Health%20indicators%20Female%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Māori vs Non-Māori"/>
      <sheetName val="Māori vs Non-Māori by sex"/>
      <sheetName val="Māori_Non-Māori historic data"/>
      <sheetName val="ref"/>
    </sheetNames>
    <sheetDataSet>
      <sheetData sheetId="0" refreshError="1"/>
      <sheetData sheetId="1" refreshError="1"/>
      <sheetData sheetId="2" refreshError="1"/>
      <sheetData sheetId="3">
        <row r="1">
          <cell r="A1" t="str">
            <v>Combo</v>
          </cell>
          <cell r="B1" t="str">
            <v>year</v>
          </cell>
          <cell r="C1" t="str">
            <v>type</v>
          </cell>
          <cell r="D1" t="str">
            <v>sex</v>
          </cell>
          <cell r="E1" t="str">
            <v>ethmn</v>
          </cell>
          <cell r="F1" t="str">
            <v>ratelci</v>
          </cell>
          <cell r="G1" t="str">
            <v>rate</v>
          </cell>
          <cell r="H1" t="str">
            <v>rateuci</v>
          </cell>
          <cell r="I1" t="str">
            <v>ratiolci</v>
          </cell>
          <cell r="J1" t="str">
            <v>ratio</v>
          </cell>
          <cell r="K1" t="str">
            <v>ratiouci</v>
          </cell>
        </row>
        <row r="2">
          <cell r="A2" t="str">
            <v>1996Cerebrovascular disease (stroke) mortality, 35+ yearsTMaori</v>
          </cell>
          <cell r="B2">
            <v>1996</v>
          </cell>
          <cell r="C2" t="str">
            <v>Cerebrovascular disease (stroke) mortality, 35+ years</v>
          </cell>
          <cell r="D2" t="str">
            <v>T</v>
          </cell>
          <cell r="E2" t="str">
            <v>Maori</v>
          </cell>
          <cell r="F2">
            <v>73.732624175725846</v>
          </cell>
          <cell r="G2">
            <v>81.971385577322124</v>
          </cell>
          <cell r="H2">
            <v>90.878970715612425</v>
          </cell>
          <cell r="I2">
            <v>1.4992662402292978</v>
          </cell>
          <cell r="J2">
            <v>1.6683304038126328</v>
          </cell>
          <cell r="K2">
            <v>1.8564590208207052</v>
          </cell>
        </row>
        <row r="3">
          <cell r="A3" t="str">
            <v>1997Cerebrovascular disease (stroke) mortality, 35+ yearsTMaori</v>
          </cell>
          <cell r="B3">
            <v>1997</v>
          </cell>
          <cell r="C3" t="str">
            <v>Cerebrovascular disease (stroke) mortality, 35+ years</v>
          </cell>
          <cell r="D3" t="str">
            <v>T</v>
          </cell>
          <cell r="E3" t="str">
            <v>Maori</v>
          </cell>
          <cell r="F3">
            <v>71.291450221126865</v>
          </cell>
          <cell r="G3">
            <v>79.210093516162573</v>
          </cell>
          <cell r="H3">
            <v>87.76788732612701</v>
          </cell>
          <cell r="I3">
            <v>1.4674893226548635</v>
          </cell>
          <cell r="J3">
            <v>1.631823334771586</v>
          </cell>
          <cell r="K3">
            <v>1.8145599799579126</v>
          </cell>
        </row>
        <row r="4">
          <cell r="A4" t="str">
            <v>1998Cerebrovascular disease (stroke) mortality, 35+ yearsTMaori</v>
          </cell>
          <cell r="B4">
            <v>1998</v>
          </cell>
          <cell r="C4" t="str">
            <v>Cerebrovascular disease (stroke) mortality, 35+ years</v>
          </cell>
          <cell r="D4" t="str">
            <v>T</v>
          </cell>
          <cell r="E4" t="str">
            <v>Maori</v>
          </cell>
          <cell r="F4">
            <v>69.625867909610747</v>
          </cell>
          <cell r="G4">
            <v>77.247335779226233</v>
          </cell>
          <cell r="H4">
            <v>85.475355286506812</v>
          </cell>
          <cell r="I4">
            <v>1.4612229462111277</v>
          </cell>
          <cell r="J4">
            <v>1.6226605800185228</v>
          </cell>
          <cell r="K4">
            <v>1.8019340339359895</v>
          </cell>
        </row>
        <row r="5">
          <cell r="A5" t="str">
            <v>1999Cerebrovascular disease (stroke) mortality, 35+ yearsTMaori</v>
          </cell>
          <cell r="B5">
            <v>1999</v>
          </cell>
          <cell r="C5" t="str">
            <v>Cerebrovascular disease (stroke) mortality, 35+ years</v>
          </cell>
          <cell r="D5" t="str">
            <v>T</v>
          </cell>
          <cell r="E5" t="str">
            <v>Maori</v>
          </cell>
          <cell r="F5">
            <v>69.534854549640187</v>
          </cell>
          <cell r="G5">
            <v>76.956154113395627</v>
          </cell>
          <cell r="H5">
            <v>84.953816614536677</v>
          </cell>
          <cell r="I5">
            <v>1.4608383470633961</v>
          </cell>
          <cell r="J5">
            <v>1.6184964684434682</v>
          </cell>
          <cell r="K5">
            <v>1.7931695342128766</v>
          </cell>
        </row>
        <row r="6">
          <cell r="A6" t="str">
            <v>2000Cerebrovascular disease (stroke) mortality, 35+ yearsTMaori</v>
          </cell>
          <cell r="B6">
            <v>2000</v>
          </cell>
          <cell r="C6" t="str">
            <v>Cerebrovascular disease (stroke) mortality, 35+ years</v>
          </cell>
          <cell r="D6" t="str">
            <v>T</v>
          </cell>
          <cell r="E6" t="str">
            <v>Maori</v>
          </cell>
          <cell r="F6">
            <v>66.992594467824006</v>
          </cell>
          <cell r="G6">
            <v>74.093994011944787</v>
          </cell>
          <cell r="H6">
            <v>81.743291801706604</v>
          </cell>
          <cell r="I6">
            <v>1.4690767286240447</v>
          </cell>
          <cell r="J6">
            <v>1.6268365666240892</v>
          </cell>
          <cell r="K6">
            <v>1.8015377705860809</v>
          </cell>
        </row>
        <row r="7">
          <cell r="A7" t="str">
            <v>2001Cerebrovascular disease (stroke) mortality, 35+ yearsTMaori</v>
          </cell>
          <cell r="B7">
            <v>2001</v>
          </cell>
          <cell r="C7" t="str">
            <v>Cerebrovascular disease (stroke) mortality, 35+ years</v>
          </cell>
          <cell r="D7" t="str">
            <v>T</v>
          </cell>
          <cell r="E7" t="str">
            <v>Maori</v>
          </cell>
          <cell r="F7">
            <v>64.391568700480889</v>
          </cell>
          <cell r="G7">
            <v>71.189683194854084</v>
          </cell>
          <cell r="H7">
            <v>78.510249101693688</v>
          </cell>
          <cell r="I7">
            <v>1.4615838748872574</v>
          </cell>
          <cell r="J7">
            <v>1.6180582826151195</v>
          </cell>
          <cell r="K7">
            <v>1.7912845447486512</v>
          </cell>
        </row>
        <row r="8">
          <cell r="A8" t="str">
            <v>2002Cerebrovascular disease (stroke) mortality, 35+ yearsTMaori</v>
          </cell>
          <cell r="B8">
            <v>2002</v>
          </cell>
          <cell r="C8" t="str">
            <v>Cerebrovascular disease (stroke) mortality, 35+ years</v>
          </cell>
          <cell r="D8" t="str">
            <v>T</v>
          </cell>
          <cell r="E8" t="str">
            <v>Maori</v>
          </cell>
          <cell r="F8">
            <v>60.50335610544056</v>
          </cell>
          <cell r="G8">
            <v>66.934319859040642</v>
          </cell>
          <cell r="H8">
            <v>73.862759057376863</v>
          </cell>
          <cell r="I8">
            <v>1.4406748897137309</v>
          </cell>
          <cell r="J8">
            <v>1.5957347000877786</v>
          </cell>
          <cell r="K8">
            <v>1.7674835948381169</v>
          </cell>
        </row>
        <row r="9">
          <cell r="A9" t="str">
            <v>2003Cerebrovascular disease (stroke) mortality, 35+ yearsTMaori</v>
          </cell>
          <cell r="B9">
            <v>2003</v>
          </cell>
          <cell r="C9" t="str">
            <v>Cerebrovascular disease (stroke) mortality, 35+ years</v>
          </cell>
          <cell r="D9" t="str">
            <v>T</v>
          </cell>
          <cell r="E9" t="str">
            <v>Maori</v>
          </cell>
          <cell r="F9">
            <v>58.161676500011907</v>
          </cell>
          <cell r="G9">
            <v>64.318641000767954</v>
          </cell>
          <cell r="H9">
            <v>70.950016761228852</v>
          </cell>
          <cell r="I9">
            <v>1.4624274963654498</v>
          </cell>
          <cell r="J9">
            <v>1.619579873777059</v>
          </cell>
          <cell r="K9">
            <v>1.7936198369236873</v>
          </cell>
        </row>
        <row r="10">
          <cell r="A10" t="str">
            <v>2004Cerebrovascular disease (stroke) mortality, 35+ yearsTMaori</v>
          </cell>
          <cell r="B10">
            <v>2004</v>
          </cell>
          <cell r="C10" t="str">
            <v>Cerebrovascular disease (stroke) mortality, 35+ years</v>
          </cell>
          <cell r="D10" t="str">
            <v>T</v>
          </cell>
          <cell r="E10" t="str">
            <v>Maori</v>
          </cell>
          <cell r="F10">
            <v>54.83808586529198</v>
          </cell>
          <cell r="G10">
            <v>60.682816896800908</v>
          </cell>
          <cell r="H10">
            <v>66.98086871144632</v>
          </cell>
          <cell r="I10">
            <v>1.4174136192423676</v>
          </cell>
          <cell r="J10">
            <v>1.5709348119958262</v>
          </cell>
          <cell r="K10">
            <v>1.7410840068401936</v>
          </cell>
        </row>
        <row r="11">
          <cell r="A11" t="str">
            <v>2005Cerebrovascular disease (stroke) mortality, 35+ yearsTMaori</v>
          </cell>
          <cell r="B11">
            <v>2005</v>
          </cell>
          <cell r="C11" t="str">
            <v>Cerebrovascular disease (stroke) mortality, 35+ years</v>
          </cell>
          <cell r="D11" t="str">
            <v>T</v>
          </cell>
          <cell r="E11" t="str">
            <v>Maori</v>
          </cell>
          <cell r="F11">
            <v>53.384360748534988</v>
          </cell>
          <cell r="G11">
            <v>59.035601115105521</v>
          </cell>
          <cell r="H11">
            <v>65.12228528858293</v>
          </cell>
          <cell r="I11">
            <v>1.4566767156958356</v>
          </cell>
          <cell r="J11">
            <v>1.6140322785410441</v>
          </cell>
          <cell r="K11">
            <v>1.7883859665649779</v>
          </cell>
        </row>
        <row r="12">
          <cell r="A12" t="str">
            <v>2006Cerebrovascular disease (stroke) mortality, 35+ yearsTMaori</v>
          </cell>
          <cell r="B12">
            <v>2006</v>
          </cell>
          <cell r="C12" t="str">
            <v>Cerebrovascular disease (stroke) mortality, 35+ years</v>
          </cell>
          <cell r="D12" t="str">
            <v>T</v>
          </cell>
          <cell r="E12" t="str">
            <v>Maori</v>
          </cell>
          <cell r="F12">
            <v>50.526947364671869</v>
          </cell>
          <cell r="G12">
            <v>55.890211215791027</v>
          </cell>
          <cell r="H12">
            <v>61.667812532609453</v>
          </cell>
          <cell r="I12">
            <v>1.4279884686825366</v>
          </cell>
          <cell r="J12">
            <v>1.5830680689049734</v>
          </cell>
          <cell r="K12">
            <v>1.7549893194156223</v>
          </cell>
        </row>
        <row r="13">
          <cell r="A13" t="str">
            <v>2007Cerebrovascular disease (stroke) mortality, 35+ yearsTMaori</v>
          </cell>
          <cell r="B13">
            <v>2007</v>
          </cell>
          <cell r="C13" t="str">
            <v>Cerebrovascular disease (stroke) mortality, 35+ years</v>
          </cell>
          <cell r="D13" t="str">
            <v>T</v>
          </cell>
          <cell r="E13" t="str">
            <v>Maori</v>
          </cell>
          <cell r="F13">
            <v>50.10042030115639</v>
          </cell>
          <cell r="G13">
            <v>55.299646562788787</v>
          </cell>
          <cell r="H13">
            <v>60.891863852950877</v>
          </cell>
          <cell r="I13">
            <v>1.5028930204675151</v>
          </cell>
          <cell r="J13">
            <v>1.6633342421106418</v>
          </cell>
          <cell r="K13">
            <v>1.8409033532653793</v>
          </cell>
        </row>
        <row r="14">
          <cell r="A14" t="str">
            <v>2008Cerebrovascular disease (stroke) mortality, 35+ yearsTMaori</v>
          </cell>
          <cell r="B14">
            <v>2008</v>
          </cell>
          <cell r="C14" t="str">
            <v>Cerebrovascular disease (stroke) mortality, 35+ years</v>
          </cell>
          <cell r="D14" t="str">
            <v>T</v>
          </cell>
          <cell r="E14" t="str">
            <v>Maori</v>
          </cell>
          <cell r="F14">
            <v>49.81461715419907</v>
          </cell>
          <cell r="G14">
            <v>54.860929835369348</v>
          </cell>
          <cell r="H14">
            <v>60.279874767289371</v>
          </cell>
          <cell r="I14">
            <v>1.5566411881818367</v>
          </cell>
          <cell r="J14">
            <v>1.7200414210087227</v>
          </cell>
          <cell r="K14">
            <v>1.9005937350541879</v>
          </cell>
        </row>
        <row r="15">
          <cell r="A15" t="str">
            <v>2009Cerebrovascular disease (stroke) mortality, 35+ yearsTMaori</v>
          </cell>
          <cell r="B15">
            <v>2009</v>
          </cell>
          <cell r="C15" t="str">
            <v>Cerebrovascular disease (stroke) mortality, 35+ years</v>
          </cell>
          <cell r="D15" t="str">
            <v>T</v>
          </cell>
          <cell r="E15" t="str">
            <v>Maori</v>
          </cell>
          <cell r="F15">
            <v>48.391321202204779</v>
          </cell>
          <cell r="G15">
            <v>53.245481150554788</v>
          </cell>
          <cell r="H15">
            <v>58.454688943263442</v>
          </cell>
          <cell r="I15">
            <v>1.5365241744754068</v>
          </cell>
          <cell r="J15">
            <v>1.6968618549582657</v>
          </cell>
          <cell r="K15">
            <v>1.8739309167039027</v>
          </cell>
        </row>
        <row r="16">
          <cell r="A16" t="str">
            <v>2010Cerebrovascular disease (stroke) mortality, 35+ yearsTMaori</v>
          </cell>
          <cell r="B16">
            <v>2010</v>
          </cell>
          <cell r="C16" t="str">
            <v>Cerebrovascular disease (stroke) mortality, 35+ years</v>
          </cell>
          <cell r="D16" t="str">
            <v>T</v>
          </cell>
          <cell r="E16" t="str">
            <v>Maori</v>
          </cell>
          <cell r="F16">
            <v>43.823145184044897</v>
          </cell>
          <cell r="G16">
            <v>48.312918116393938</v>
          </cell>
          <cell r="H16">
            <v>53.137868605007569</v>
          </cell>
          <cell r="I16">
            <v>1.4169571116228052</v>
          </cell>
          <cell r="J16">
            <v>1.5681268862934818</v>
          </cell>
          <cell r="K16">
            <v>1.7354243902980484</v>
          </cell>
        </row>
        <row r="17">
          <cell r="A17" t="str">
            <v>2011Cerebrovascular disease (stroke) mortality, 35+ yearsTMaori</v>
          </cell>
          <cell r="B17">
            <v>2011</v>
          </cell>
          <cell r="C17" t="str">
            <v>Cerebrovascular disease (stroke) mortality, 35+ years</v>
          </cell>
          <cell r="D17" t="str">
            <v>T</v>
          </cell>
          <cell r="E17" t="str">
            <v>Maori</v>
          </cell>
          <cell r="F17">
            <v>42.19682599890524</v>
          </cell>
          <cell r="G17">
            <v>46.482090320715812</v>
          </cell>
          <cell r="H17">
            <v>51.084551908048638</v>
          </cell>
          <cell r="I17">
            <v>1.4460924022532635</v>
          </cell>
          <cell r="J17">
            <v>1.5997320715750925</v>
          </cell>
          <cell r="K17">
            <v>1.7696951431584507</v>
          </cell>
        </row>
        <row r="18">
          <cell r="A18" t="str">
            <v>2012Cerebrovascular disease (stroke) mortality, 35+ yearsTMaori</v>
          </cell>
          <cell r="B18">
            <v>2012</v>
          </cell>
          <cell r="C18" t="str">
            <v>Cerebrovascular disease (stroke) mortality, 35+ years</v>
          </cell>
          <cell r="D18" t="str">
            <v>T</v>
          </cell>
          <cell r="E18" t="str">
            <v>Maori</v>
          </cell>
          <cell r="F18">
            <v>41.81154763265944</v>
          </cell>
          <cell r="G18">
            <v>45.955510970388254</v>
          </cell>
          <cell r="H18">
            <v>50.399064798441344</v>
          </cell>
          <cell r="I18">
            <v>1.5018149281662241</v>
          </cell>
          <cell r="J18">
            <v>1.658875988152668</v>
          </cell>
          <cell r="K18">
            <v>1.8323626250204035</v>
          </cell>
        </row>
        <row r="19">
          <cell r="A19" t="str">
            <v>1996Cerebrovascular disease (stroke) mortality, 35+ yearsTnonMaori</v>
          </cell>
          <cell r="B19">
            <v>1996</v>
          </cell>
          <cell r="C19" t="str">
            <v>Cerebrovascular disease (stroke) mortality, 35+ years</v>
          </cell>
          <cell r="D19" t="str">
            <v>T</v>
          </cell>
          <cell r="E19" t="str">
            <v>nonMaori</v>
          </cell>
          <cell r="F19">
            <v>48.014888164352229</v>
          </cell>
          <cell r="G19">
            <v>49.133783925530011</v>
          </cell>
          <cell r="H19">
            <v>50.272173119970702</v>
          </cell>
        </row>
        <row r="20">
          <cell r="A20" t="str">
            <v>1997Cerebrovascular disease (stroke) mortality, 35+ yearsTnonMaori</v>
          </cell>
          <cell r="B20">
            <v>1997</v>
          </cell>
          <cell r="C20" t="str">
            <v>Cerebrovascular disease (stroke) mortality, 35+ years</v>
          </cell>
          <cell r="D20" t="str">
            <v>T</v>
          </cell>
          <cell r="E20" t="str">
            <v>nonMaori</v>
          </cell>
          <cell r="F20">
            <v>47.449732466185019</v>
          </cell>
          <cell r="G20">
            <v>48.540851100925067</v>
          </cell>
          <cell r="H20">
            <v>49.65073001804975</v>
          </cell>
        </row>
        <row r="21">
          <cell r="A21" t="str">
            <v>1998Cerebrovascular disease (stroke) mortality, 35+ yearsTnonMaori</v>
          </cell>
          <cell r="B21">
            <v>1998</v>
          </cell>
          <cell r="C21" t="str">
            <v>Cerebrovascular disease (stroke) mortality, 35+ years</v>
          </cell>
          <cell r="D21" t="str">
            <v>T</v>
          </cell>
          <cell r="E21" t="str">
            <v>nonMaori</v>
          </cell>
          <cell r="F21">
            <v>46.541370571595877</v>
          </cell>
          <cell r="G21">
            <v>47.605356739697498</v>
          </cell>
          <cell r="H21">
            <v>48.687530753122019</v>
          </cell>
        </row>
        <row r="22">
          <cell r="A22" t="str">
            <v>1999Cerebrovascular disease (stroke) mortality, 35+ yearsTnonMaori</v>
          </cell>
          <cell r="B22">
            <v>1999</v>
          </cell>
          <cell r="C22" t="str">
            <v>Cerebrovascular disease (stroke) mortality, 35+ years</v>
          </cell>
          <cell r="D22" t="str">
            <v>T</v>
          </cell>
          <cell r="E22" t="str">
            <v>nonMaori</v>
          </cell>
          <cell r="F22">
            <v>46.50264293003012</v>
          </cell>
          <cell r="G22">
            <v>47.547928348219067</v>
          </cell>
          <cell r="H22">
            <v>48.610784731395796</v>
          </cell>
        </row>
        <row r="23">
          <cell r="A23" t="str">
            <v>2000Cerebrovascular disease (stroke) mortality, 35+ yearsTnonMaori</v>
          </cell>
          <cell r="B23">
            <v>2000</v>
          </cell>
          <cell r="C23" t="str">
            <v>Cerebrovascular disease (stroke) mortality, 35+ years</v>
          </cell>
          <cell r="D23" t="str">
            <v>T</v>
          </cell>
          <cell r="E23" t="str">
            <v>nonMaori</v>
          </cell>
          <cell r="F23">
            <v>44.541992910690979</v>
          </cell>
          <cell r="G23">
            <v>45.54482947583363</v>
          </cell>
          <cell r="H23">
            <v>46.564550568464753</v>
          </cell>
        </row>
        <row r="24">
          <cell r="A24" t="str">
            <v>2001Cerebrovascular disease (stroke) mortality, 35+ yearsTnonMaori</v>
          </cell>
          <cell r="B24">
            <v>2001</v>
          </cell>
          <cell r="C24" t="str">
            <v>Cerebrovascular disease (stroke) mortality, 35+ years</v>
          </cell>
          <cell r="D24" t="str">
            <v>T</v>
          </cell>
          <cell r="E24" t="str">
            <v>nonMaori</v>
          </cell>
          <cell r="F24">
            <v>43.029026289628789</v>
          </cell>
          <cell r="G24">
            <v>43.996983272936696</v>
          </cell>
          <cell r="H24">
            <v>44.98122389855974</v>
          </cell>
        </row>
        <row r="25">
          <cell r="A25" t="str">
            <v>2002Cerebrovascular disease (stroke) mortality, 35+ yearsTnonMaori</v>
          </cell>
          <cell r="B25">
            <v>2002</v>
          </cell>
          <cell r="C25" t="str">
            <v>Cerebrovascular disease (stroke) mortality, 35+ years</v>
          </cell>
          <cell r="D25" t="str">
            <v>T</v>
          </cell>
          <cell r="E25" t="str">
            <v>nonMaori</v>
          </cell>
          <cell r="F25">
            <v>41.024805165011195</v>
          </cell>
          <cell r="G25">
            <v>41.945769466164208</v>
          </cell>
          <cell r="H25">
            <v>42.882195091906972</v>
          </cell>
        </row>
        <row r="26">
          <cell r="A26" t="str">
            <v>2003Cerebrovascular disease (stroke) mortality, 35+ yearsTnonMaori</v>
          </cell>
          <cell r="B26">
            <v>2003</v>
          </cell>
          <cell r="C26" t="str">
            <v>Cerebrovascular disease (stroke) mortality, 35+ years</v>
          </cell>
          <cell r="D26" t="str">
            <v>T</v>
          </cell>
          <cell r="E26" t="str">
            <v>nonMaori</v>
          </cell>
          <cell r="F26">
            <v>38.828169162125157</v>
          </cell>
          <cell r="G26">
            <v>39.713163915015187</v>
          </cell>
          <cell r="H26">
            <v>40.613241842845973</v>
          </cell>
        </row>
        <row r="27">
          <cell r="A27" t="str">
            <v>2004Cerebrovascular disease (stroke) mortality, 35+ yearsTnonMaori</v>
          </cell>
          <cell r="B27">
            <v>2004</v>
          </cell>
          <cell r="C27" t="str">
            <v>Cerebrovascular disease (stroke) mortality, 35+ years</v>
          </cell>
          <cell r="D27" t="str">
            <v>T</v>
          </cell>
          <cell r="E27" t="str">
            <v>nonMaori</v>
          </cell>
          <cell r="F27">
            <v>37.767988167914204</v>
          </cell>
          <cell r="G27">
            <v>38.628475499696378</v>
          </cell>
          <cell r="H27">
            <v>39.503622518714721</v>
          </cell>
        </row>
        <row r="28">
          <cell r="A28" t="str">
            <v>2005Cerebrovascular disease (stroke) mortality, 35+ yearsTnonMaori</v>
          </cell>
          <cell r="B28">
            <v>2005</v>
          </cell>
          <cell r="C28" t="str">
            <v>Cerebrovascular disease (stroke) mortality, 35+ years</v>
          </cell>
          <cell r="D28" t="str">
            <v>T</v>
          </cell>
          <cell r="E28" t="str">
            <v>nonMaori</v>
          </cell>
          <cell r="F28">
            <v>35.750787576014908</v>
          </cell>
          <cell r="G28">
            <v>36.576468698921545</v>
          </cell>
          <cell r="H28">
            <v>37.416407667325728</v>
          </cell>
        </row>
        <row r="29">
          <cell r="A29" t="str">
            <v>2006Cerebrovascular disease (stroke) mortality, 35+ yearsTnonMaori</v>
          </cell>
          <cell r="B29">
            <v>2006</v>
          </cell>
          <cell r="C29" t="str">
            <v>Cerebrovascular disease (stroke) mortality, 35+ years</v>
          </cell>
          <cell r="D29" t="str">
            <v>T</v>
          </cell>
          <cell r="E29" t="str">
            <v>nonMaori</v>
          </cell>
          <cell r="F29">
            <v>34.509183747629571</v>
          </cell>
          <cell r="G29">
            <v>35.304995605432772</v>
          </cell>
          <cell r="H29">
            <v>36.114529099347315</v>
          </cell>
        </row>
        <row r="30">
          <cell r="A30" t="str">
            <v>2007Cerebrovascular disease (stroke) mortality, 35+ yearsTnonMaori</v>
          </cell>
          <cell r="B30">
            <v>2007</v>
          </cell>
          <cell r="C30" t="str">
            <v>Cerebrovascular disease (stroke) mortality, 35+ years</v>
          </cell>
          <cell r="D30" t="str">
            <v>T</v>
          </cell>
          <cell r="E30" t="str">
            <v>nonMaori</v>
          </cell>
          <cell r="F30">
            <v>32.484966665444098</v>
          </cell>
          <cell r="G30">
            <v>33.246262334272537</v>
          </cell>
          <cell r="H30">
            <v>34.020895990822602</v>
          </cell>
        </row>
        <row r="31">
          <cell r="A31" t="str">
            <v>2008Cerebrovascular disease (stroke) mortality, 35+ yearsTnonMaori</v>
          </cell>
          <cell r="B31">
            <v>2008</v>
          </cell>
          <cell r="C31" t="str">
            <v>Cerebrovascular disease (stroke) mortality, 35+ years</v>
          </cell>
          <cell r="D31" t="str">
            <v>T</v>
          </cell>
          <cell r="E31" t="str">
            <v>nonMaori</v>
          </cell>
          <cell r="F31">
            <v>31.155726846674273</v>
          </cell>
          <cell r="G31">
            <v>31.895121341436077</v>
          </cell>
          <cell r="H31">
            <v>32.647632939715592</v>
          </cell>
        </row>
        <row r="32">
          <cell r="A32" t="str">
            <v>2009Cerebrovascular disease (stroke) mortality, 35+ yearsTnonMaori</v>
          </cell>
          <cell r="B32">
            <v>2009</v>
          </cell>
          <cell r="C32" t="str">
            <v>Cerebrovascular disease (stroke) mortality, 35+ years</v>
          </cell>
          <cell r="D32" t="str">
            <v>T</v>
          </cell>
          <cell r="E32" t="str">
            <v>nonMaori</v>
          </cell>
          <cell r="F32">
            <v>30.654876008363452</v>
          </cell>
          <cell r="G32">
            <v>31.378795507112368</v>
          </cell>
          <cell r="H32">
            <v>32.115494721633929</v>
          </cell>
        </row>
        <row r="33">
          <cell r="A33" t="str">
            <v>2010Cerebrovascular disease (stroke) mortality, 35+ yearsTnonMaori</v>
          </cell>
          <cell r="B33">
            <v>2010</v>
          </cell>
          <cell r="C33" t="str">
            <v>Cerebrovascular disease (stroke) mortality, 35+ years</v>
          </cell>
          <cell r="D33" t="str">
            <v>T</v>
          </cell>
          <cell r="E33" t="str">
            <v>nonMaori</v>
          </cell>
          <cell r="F33">
            <v>30.105656906513044</v>
          </cell>
          <cell r="G33">
            <v>30.80931685993168</v>
          </cell>
          <cell r="H33">
            <v>31.525272492640202</v>
          </cell>
        </row>
        <row r="34">
          <cell r="A34" t="str">
            <v>2011Cerebrovascular disease (stroke) mortality, 35+ yearsTnonMaori</v>
          </cell>
          <cell r="B34">
            <v>2011</v>
          </cell>
          <cell r="C34" t="str">
            <v>Cerebrovascular disease (stroke) mortality, 35+ years</v>
          </cell>
          <cell r="D34" t="str">
            <v>T</v>
          </cell>
          <cell r="E34" t="str">
            <v>nonMaori</v>
          </cell>
          <cell r="F34">
            <v>28.385181462407129</v>
          </cell>
          <cell r="G34">
            <v>29.056172059455967</v>
          </cell>
          <cell r="H34">
            <v>29.739019743716057</v>
          </cell>
        </row>
        <row r="35">
          <cell r="A35" t="str">
            <v>2012Cerebrovascular disease (stroke) mortality, 35+ yearsTnonMaori</v>
          </cell>
          <cell r="B35">
            <v>2012</v>
          </cell>
          <cell r="C35" t="str">
            <v>Cerebrovascular disease (stroke) mortality, 35+ years</v>
          </cell>
          <cell r="D35" t="str">
            <v>T</v>
          </cell>
          <cell r="E35" t="str">
            <v>nonMaori</v>
          </cell>
          <cell r="F35">
            <v>27.05561079796917</v>
          </cell>
          <cell r="G35">
            <v>27.702800750985929</v>
          </cell>
          <cell r="H35">
            <v>28.361562547331467</v>
          </cell>
        </row>
        <row r="36">
          <cell r="A36" t="str">
            <v>1996Cerebrovascular disease (stroke) mortality, 35+ yearsFMaori</v>
          </cell>
          <cell r="B36">
            <v>1996</v>
          </cell>
          <cell r="C36" t="str">
            <v>Cerebrovascular disease (stroke) mortality, 35+ years</v>
          </cell>
          <cell r="D36" t="str">
            <v>F</v>
          </cell>
          <cell r="E36" t="str">
            <v>Maori</v>
          </cell>
          <cell r="F36">
            <v>71.003256616843288</v>
          </cell>
          <cell r="G36">
            <v>82.001183950765054</v>
          </cell>
          <cell r="H36">
            <v>94.220077759780281</v>
          </cell>
          <cell r="I36">
            <v>1.536012738807301</v>
          </cell>
          <cell r="J36">
            <v>1.775286113872927</v>
          </cell>
          <cell r="K36">
            <v>2.0518324532628927</v>
          </cell>
        </row>
        <row r="37">
          <cell r="A37" t="str">
            <v>1997Cerebrovascular disease (stroke) mortality, 35+ yearsFMaori</v>
          </cell>
          <cell r="B37">
            <v>1997</v>
          </cell>
          <cell r="C37" t="str">
            <v>Cerebrovascular disease (stroke) mortality, 35+ years</v>
          </cell>
          <cell r="D37" t="str">
            <v>F</v>
          </cell>
          <cell r="E37" t="str">
            <v>Maori</v>
          </cell>
          <cell r="F37">
            <v>68.760915072174228</v>
          </cell>
          <cell r="G37">
            <v>79.294287786768407</v>
          </cell>
          <cell r="H37">
            <v>90.984795284973302</v>
          </cell>
          <cell r="I37">
            <v>1.513047686921916</v>
          </cell>
          <cell r="J37">
            <v>1.7462003034508227</v>
          </cell>
          <cell r="K37">
            <v>2.0152805004943022</v>
          </cell>
        </row>
        <row r="38">
          <cell r="A38" t="str">
            <v>1998Cerebrovascular disease (stroke) mortality, 35+ yearsFMaori</v>
          </cell>
          <cell r="B38">
            <v>1998</v>
          </cell>
          <cell r="C38" t="str">
            <v>Cerebrovascular disease (stroke) mortality, 35+ years</v>
          </cell>
          <cell r="D38" t="str">
            <v>F</v>
          </cell>
          <cell r="E38" t="str">
            <v>Maori</v>
          </cell>
          <cell r="F38">
            <v>68.177251265784008</v>
          </cell>
          <cell r="G38">
            <v>78.372677458089456</v>
          </cell>
          <cell r="H38">
            <v>89.662702967331498</v>
          </cell>
          <cell r="I38">
            <v>1.5391492802186493</v>
          </cell>
          <cell r="J38">
            <v>1.7713515991211757</v>
          </cell>
          <cell r="K38">
            <v>2.0385849040343968</v>
          </cell>
        </row>
        <row r="39">
          <cell r="A39" t="str">
            <v>1999Cerebrovascular disease (stroke) mortality, 35+ yearsFMaori</v>
          </cell>
          <cell r="B39">
            <v>1999</v>
          </cell>
          <cell r="C39" t="str">
            <v>Cerebrovascular disease (stroke) mortality, 35+ years</v>
          </cell>
          <cell r="D39" t="str">
            <v>F</v>
          </cell>
          <cell r="E39" t="str">
            <v>Maori</v>
          </cell>
          <cell r="F39">
            <v>73.638791047891672</v>
          </cell>
          <cell r="G39">
            <v>83.968644801845201</v>
          </cell>
          <cell r="H39">
            <v>95.341831353567983</v>
          </cell>
          <cell r="I39">
            <v>1.6560998871596464</v>
          </cell>
          <cell r="J39">
            <v>1.8921335279228093</v>
          </cell>
          <cell r="K39">
            <v>2.1618075789075224</v>
          </cell>
        </row>
        <row r="40">
          <cell r="A40" t="str">
            <v>2000Cerebrovascular disease (stroke) mortality, 35+ yearsFMaori</v>
          </cell>
          <cell r="B40">
            <v>2000</v>
          </cell>
          <cell r="C40" t="str">
            <v>Cerebrovascular disease (stroke) mortality, 35+ years</v>
          </cell>
          <cell r="D40" t="str">
            <v>F</v>
          </cell>
          <cell r="E40" t="str">
            <v>Maori</v>
          </cell>
          <cell r="F40">
            <v>71.000279852685281</v>
          </cell>
          <cell r="G40">
            <v>80.937017903070839</v>
          </cell>
          <cell r="H40">
            <v>91.875168030176198</v>
          </cell>
          <cell r="I40">
            <v>1.6434179549150985</v>
          </cell>
          <cell r="J40">
            <v>1.8773910314531976</v>
          </cell>
          <cell r="K40">
            <v>2.144674806819296</v>
          </cell>
        </row>
        <row r="41">
          <cell r="A41" t="str">
            <v>2001Cerebrovascular disease (stroke) mortality, 35+ yearsFMaori</v>
          </cell>
          <cell r="B41">
            <v>2001</v>
          </cell>
          <cell r="C41" t="str">
            <v>Cerebrovascular disease (stroke) mortality, 35+ years</v>
          </cell>
          <cell r="D41" t="str">
            <v>F</v>
          </cell>
          <cell r="E41" t="str">
            <v>Maori</v>
          </cell>
          <cell r="F41">
            <v>67.764898105550884</v>
          </cell>
          <cell r="G41">
            <v>77.248833139089484</v>
          </cell>
          <cell r="H41">
            <v>87.688547325631234</v>
          </cell>
          <cell r="I41">
            <v>1.594618705765664</v>
          </cell>
          <cell r="J41">
            <v>1.8215694085046377</v>
          </cell>
          <cell r="K41">
            <v>2.0808203854643272</v>
          </cell>
        </row>
        <row r="42">
          <cell r="A42" t="str">
            <v>2002Cerebrovascular disease (stroke) mortality, 35+ yearsFMaori</v>
          </cell>
          <cell r="B42">
            <v>2002</v>
          </cell>
          <cell r="C42" t="str">
            <v>Cerebrovascular disease (stroke) mortality, 35+ years</v>
          </cell>
          <cell r="D42" t="str">
            <v>F</v>
          </cell>
          <cell r="E42" t="str">
            <v>Maori</v>
          </cell>
          <cell r="F42">
            <v>62.308535071466324</v>
          </cell>
          <cell r="G42">
            <v>71.151972746381276</v>
          </cell>
          <cell r="H42">
            <v>80.898667230083731</v>
          </cell>
          <cell r="I42">
            <v>1.5325688346811903</v>
          </cell>
          <cell r="J42">
            <v>1.7532837648088506</v>
          </cell>
          <cell r="K42">
            <v>2.0057852478657252</v>
          </cell>
        </row>
        <row r="43">
          <cell r="A43" t="str">
            <v>2003Cerebrovascular disease (stroke) mortality, 35+ yearsFMaori</v>
          </cell>
          <cell r="B43">
            <v>2003</v>
          </cell>
          <cell r="C43" t="str">
            <v>Cerebrovascular disease (stroke) mortality, 35+ years</v>
          </cell>
          <cell r="D43" t="str">
            <v>F</v>
          </cell>
          <cell r="E43" t="str">
            <v>Maori</v>
          </cell>
          <cell r="F43">
            <v>61.640619562439788</v>
          </cell>
          <cell r="G43">
            <v>70.1696034486</v>
          </cell>
          <cell r="H43">
            <v>79.548802285495057</v>
          </cell>
          <cell r="I43">
            <v>1.5825916965606224</v>
          </cell>
          <cell r="J43">
            <v>1.8061025020948236</v>
          </cell>
          <cell r="K43">
            <v>2.0611799336255578</v>
          </cell>
        </row>
        <row r="44">
          <cell r="A44" t="str">
            <v>2004Cerebrovascular disease (stroke) mortality, 35+ yearsFMaori</v>
          </cell>
          <cell r="B44">
            <v>2004</v>
          </cell>
          <cell r="C44" t="str">
            <v>Cerebrovascular disease (stroke) mortality, 35+ years</v>
          </cell>
          <cell r="D44" t="str">
            <v>F</v>
          </cell>
          <cell r="E44" t="str">
            <v>Maori</v>
          </cell>
          <cell r="F44">
            <v>57.850066431722432</v>
          </cell>
          <cell r="G44">
            <v>65.927777207071699</v>
          </cell>
          <cell r="H44">
            <v>74.81776037003948</v>
          </cell>
          <cell r="I44">
            <v>1.5394377934174635</v>
          </cell>
          <cell r="J44">
            <v>1.7592407779098092</v>
          </cell>
          <cell r="K44">
            <v>2.0104275261361146</v>
          </cell>
        </row>
        <row r="45">
          <cell r="A45" t="str">
            <v>2005Cerebrovascular disease (stroke) mortality, 35+ yearsFMaori</v>
          </cell>
          <cell r="B45">
            <v>2005</v>
          </cell>
          <cell r="C45" t="str">
            <v>Cerebrovascular disease (stroke) mortality, 35+ years</v>
          </cell>
          <cell r="D45" t="str">
            <v>F</v>
          </cell>
          <cell r="E45" t="str">
            <v>Maori</v>
          </cell>
          <cell r="F45">
            <v>54.93666116889019</v>
          </cell>
          <cell r="G45">
            <v>62.625239474929117</v>
          </cell>
          <cell r="H45">
            <v>71.088663120498225</v>
          </cell>
          <cell r="I45">
            <v>1.5377739988255843</v>
          </cell>
          <cell r="J45">
            <v>1.7589501446160054</v>
          </cell>
          <cell r="K45">
            <v>2.0119377838404851</v>
          </cell>
        </row>
        <row r="46">
          <cell r="A46" t="str">
            <v>2006Cerebrovascular disease (stroke) mortality, 35+ yearsFMaori</v>
          </cell>
          <cell r="B46">
            <v>2006</v>
          </cell>
          <cell r="C46" t="str">
            <v>Cerebrovascular disease (stroke) mortality, 35+ years</v>
          </cell>
          <cell r="D46" t="str">
            <v>F</v>
          </cell>
          <cell r="E46" t="str">
            <v>Maori</v>
          </cell>
          <cell r="F46">
            <v>52.010203813434437</v>
          </cell>
          <cell r="G46">
            <v>59.323013281816763</v>
          </cell>
          <cell r="H46">
            <v>67.376069987539935</v>
          </cell>
          <cell r="I46">
            <v>1.5125723554368737</v>
          </cell>
          <cell r="J46">
            <v>1.7317802409900982</v>
          </cell>
          <cell r="K46">
            <v>1.9827565883402041</v>
          </cell>
        </row>
        <row r="47">
          <cell r="A47" t="str">
            <v>2007Cerebrovascular disease (stroke) mortality, 35+ yearsFMaori</v>
          </cell>
          <cell r="B47">
            <v>2007</v>
          </cell>
          <cell r="C47" t="str">
            <v>Cerebrovascular disease (stroke) mortality, 35+ years</v>
          </cell>
          <cell r="D47" t="str">
            <v>F</v>
          </cell>
          <cell r="E47" t="str">
            <v>Maori</v>
          </cell>
          <cell r="F47">
            <v>51.990301830340648</v>
          </cell>
          <cell r="G47">
            <v>59.088484305655605</v>
          </cell>
          <cell r="H47">
            <v>66.885258272345581</v>
          </cell>
          <cell r="I47">
            <v>1.5957924457778139</v>
          </cell>
          <cell r="J47">
            <v>1.8220145304774011</v>
          </cell>
          <cell r="K47">
            <v>2.0803062190538779</v>
          </cell>
        </row>
        <row r="48">
          <cell r="A48" t="str">
            <v>2008Cerebrovascular disease (stroke) mortality, 35+ yearsFMaori</v>
          </cell>
          <cell r="B48">
            <v>2008</v>
          </cell>
          <cell r="C48" t="str">
            <v>Cerebrovascular disease (stroke) mortality, 35+ years</v>
          </cell>
          <cell r="D48" t="str">
            <v>F</v>
          </cell>
          <cell r="E48" t="str">
            <v>Maori</v>
          </cell>
          <cell r="F48">
            <v>53.27992165364838</v>
          </cell>
          <cell r="G48">
            <v>60.296097982729343</v>
          </cell>
          <cell r="H48">
            <v>67.979310288980798</v>
          </cell>
          <cell r="I48">
            <v>1.7013690254446949</v>
          </cell>
          <cell r="J48">
            <v>1.9362662827972672</v>
          </cell>
          <cell r="K48">
            <v>2.2035943183564304</v>
          </cell>
        </row>
        <row r="49">
          <cell r="A49" t="str">
            <v>2009Cerebrovascular disease (stroke) mortality, 35+ yearsFMaori</v>
          </cell>
          <cell r="B49">
            <v>2009</v>
          </cell>
          <cell r="C49" t="str">
            <v>Cerebrovascular disease (stroke) mortality, 35+ years</v>
          </cell>
          <cell r="D49" t="str">
            <v>F</v>
          </cell>
          <cell r="E49" t="str">
            <v>Maori</v>
          </cell>
          <cell r="F49">
            <v>51.180032174097825</v>
          </cell>
          <cell r="G49">
            <v>57.892171761221881</v>
          </cell>
          <cell r="H49">
            <v>65.239944657016935</v>
          </cell>
          <cell r="I49">
            <v>1.6677028677082109</v>
          </cell>
          <cell r="J49">
            <v>1.8976850690024749</v>
          </cell>
          <cell r="K49">
            <v>2.159382639944595</v>
          </cell>
        </row>
        <row r="50">
          <cell r="A50" t="str">
            <v>2010Cerebrovascular disease (stroke) mortality, 35+ yearsFMaori</v>
          </cell>
          <cell r="B50">
            <v>2010</v>
          </cell>
          <cell r="C50" t="str">
            <v>Cerebrovascular disease (stroke) mortality, 35+ years</v>
          </cell>
          <cell r="D50" t="str">
            <v>F</v>
          </cell>
          <cell r="E50" t="str">
            <v>Maori</v>
          </cell>
          <cell r="F50">
            <v>44.746163226539686</v>
          </cell>
          <cell r="G50">
            <v>50.841914885200033</v>
          </cell>
          <cell r="H50">
            <v>57.536341129607074</v>
          </cell>
          <cell r="I50">
            <v>1.4804654179591448</v>
          </cell>
          <cell r="J50">
            <v>1.6924747191519154</v>
          </cell>
          <cell r="K50">
            <v>1.9348447050638258</v>
          </cell>
        </row>
        <row r="51">
          <cell r="A51" t="str">
            <v>2011Cerebrovascular disease (stroke) mortality, 35+ yearsFMaori</v>
          </cell>
          <cell r="B51">
            <v>2011</v>
          </cell>
          <cell r="C51" t="str">
            <v>Cerebrovascular disease (stroke) mortality, 35+ years</v>
          </cell>
          <cell r="D51" t="str">
            <v>F</v>
          </cell>
          <cell r="E51" t="str">
            <v>Maori</v>
          </cell>
          <cell r="F51">
            <v>41.361050711530275</v>
          </cell>
          <cell r="G51">
            <v>47.084025878513401</v>
          </cell>
          <cell r="H51">
            <v>53.377497966888157</v>
          </cell>
          <cell r="I51">
            <v>1.4706536667261103</v>
          </cell>
          <cell r="J51">
            <v>1.6847167428416037</v>
          </cell>
          <cell r="K51">
            <v>1.9299380729993529</v>
          </cell>
        </row>
        <row r="52">
          <cell r="A52" t="str">
            <v>2012Cerebrovascular disease (stroke) mortality, 35+ yearsFMaori</v>
          </cell>
          <cell r="B52">
            <v>2012</v>
          </cell>
          <cell r="C52" t="str">
            <v>Cerebrovascular disease (stroke) mortality, 35+ years</v>
          </cell>
          <cell r="D52" t="str">
            <v>F</v>
          </cell>
          <cell r="E52" t="str">
            <v>Maori</v>
          </cell>
          <cell r="F52">
            <v>40.592611864719437</v>
          </cell>
          <cell r="G52">
            <v>46.09845244301038</v>
          </cell>
          <cell r="H52">
            <v>52.142777476117175</v>
          </cell>
          <cell r="I52">
            <v>1.5365365785831173</v>
          </cell>
          <cell r="J52">
            <v>1.7574932501367919</v>
          </cell>
          <cell r="K52">
            <v>2.010223880986052</v>
          </cell>
        </row>
        <row r="53">
          <cell r="A53" t="str">
            <v>1996Cerebrovascular disease (stroke) mortality, 35+ yearsFnonMaori</v>
          </cell>
          <cell r="B53">
            <v>1996</v>
          </cell>
          <cell r="C53" t="str">
            <v>Cerebrovascular disease (stroke) mortality, 35+ years</v>
          </cell>
          <cell r="D53" t="str">
            <v>F</v>
          </cell>
          <cell r="E53" t="str">
            <v>nonMaori</v>
          </cell>
          <cell r="F53">
            <v>44.851621796393118</v>
          </cell>
          <cell r="G53">
            <v>46.190404639550174</v>
          </cell>
          <cell r="H53">
            <v>47.558999330422097</v>
          </cell>
        </row>
        <row r="54">
          <cell r="A54" t="str">
            <v>1997Cerebrovascular disease (stroke) mortality, 35+ yearsFnonMaori</v>
          </cell>
          <cell r="B54">
            <v>1997</v>
          </cell>
          <cell r="C54" t="str">
            <v>Cerebrovascular disease (stroke) mortality, 35+ years</v>
          </cell>
          <cell r="D54" t="str">
            <v>F</v>
          </cell>
          <cell r="E54" t="str">
            <v>nonMaori</v>
          </cell>
          <cell r="F54">
            <v>44.111634055118614</v>
          </cell>
          <cell r="G54">
            <v>45.409617459158532</v>
          </cell>
          <cell r="H54">
            <v>46.73609743478999</v>
          </cell>
        </row>
        <row r="55">
          <cell r="A55" t="str">
            <v>1998Cerebrovascular disease (stroke) mortality, 35+ yearsFnonMaori</v>
          </cell>
          <cell r="B55">
            <v>1998</v>
          </cell>
          <cell r="C55" t="str">
            <v>Cerebrovascular disease (stroke) mortality, 35+ years</v>
          </cell>
          <cell r="D55" t="str">
            <v>F</v>
          </cell>
          <cell r="E55" t="str">
            <v>nonMaori</v>
          </cell>
          <cell r="F55">
            <v>42.979745932581046</v>
          </cell>
          <cell r="G55">
            <v>44.244563020109986</v>
          </cell>
          <cell r="H55">
            <v>45.537151561763494</v>
          </cell>
        </row>
        <row r="56">
          <cell r="A56" t="str">
            <v>1999Cerebrovascular disease (stroke) mortality, 35+ yearsFnonMaori</v>
          </cell>
          <cell r="B56">
            <v>1999</v>
          </cell>
          <cell r="C56" t="str">
            <v>Cerebrovascular disease (stroke) mortality, 35+ years</v>
          </cell>
          <cell r="D56" t="str">
            <v>F</v>
          </cell>
          <cell r="E56" t="str">
            <v>nonMaori</v>
          </cell>
          <cell r="F56">
            <v>43.135723264307835</v>
          </cell>
          <cell r="G56">
            <v>44.377758526390195</v>
          </cell>
          <cell r="H56">
            <v>45.646482562539532</v>
          </cell>
        </row>
        <row r="57">
          <cell r="A57" t="str">
            <v>2000Cerebrovascular disease (stroke) mortality, 35+ yearsFnonMaori</v>
          </cell>
          <cell r="B57">
            <v>2000</v>
          </cell>
          <cell r="C57" t="str">
            <v>Cerebrovascular disease (stroke) mortality, 35+ years</v>
          </cell>
          <cell r="D57" t="str">
            <v>F</v>
          </cell>
          <cell r="E57" t="str">
            <v>nonMaori</v>
          </cell>
          <cell r="F57">
            <v>41.908783995272877</v>
          </cell>
          <cell r="G57">
            <v>43.111433125586736</v>
          </cell>
          <cell r="H57">
            <v>44.339838619401434</v>
          </cell>
        </row>
        <row r="58">
          <cell r="A58" t="str">
            <v>2001Cerebrovascular disease (stroke) mortality, 35+ yearsFnonMaori</v>
          </cell>
          <cell r="B58">
            <v>2001</v>
          </cell>
          <cell r="C58" t="str">
            <v>Cerebrovascular disease (stroke) mortality, 35+ years</v>
          </cell>
          <cell r="D58" t="str">
            <v>F</v>
          </cell>
          <cell r="E58" t="str">
            <v>nonMaori</v>
          </cell>
          <cell r="F58">
            <v>41.23670727140999</v>
          </cell>
          <cell r="G58">
            <v>42.407845003559089</v>
          </cell>
          <cell r="H58">
            <v>43.603807557585995</v>
          </cell>
        </row>
        <row r="59">
          <cell r="A59" t="str">
            <v>2002Cerebrovascular disease (stroke) mortality, 35+ yearsFnonMaori</v>
          </cell>
          <cell r="B59">
            <v>2002</v>
          </cell>
          <cell r="C59" t="str">
            <v>Cerebrovascular disease (stroke) mortality, 35+ years</v>
          </cell>
          <cell r="D59" t="str">
            <v>F</v>
          </cell>
          <cell r="E59" t="str">
            <v>nonMaori</v>
          </cell>
          <cell r="F59">
            <v>39.463301280429441</v>
          </cell>
          <cell r="G59">
            <v>40.582120347266503</v>
          </cell>
          <cell r="H59">
            <v>41.72461428214536</v>
          </cell>
        </row>
        <row r="60">
          <cell r="A60" t="str">
            <v>2003Cerebrovascular disease (stroke) mortality, 35+ yearsFnonMaori</v>
          </cell>
          <cell r="B60">
            <v>2003</v>
          </cell>
          <cell r="C60" t="str">
            <v>Cerebrovascular disease (stroke) mortality, 35+ years</v>
          </cell>
          <cell r="D60" t="str">
            <v>F</v>
          </cell>
          <cell r="E60" t="str">
            <v>nonMaori</v>
          </cell>
          <cell r="F60">
            <v>37.767143639199702</v>
          </cell>
          <cell r="G60">
            <v>38.85139595743496</v>
          </cell>
          <cell r="H60">
            <v>39.958878669660564</v>
          </cell>
        </row>
        <row r="61">
          <cell r="A61" t="str">
            <v>2004Cerebrovascular disease (stroke) mortality, 35+ yearsFnonMaori</v>
          </cell>
          <cell r="B61">
            <v>2004</v>
          </cell>
          <cell r="C61" t="str">
            <v>Cerebrovascular disease (stroke) mortality, 35+ years</v>
          </cell>
          <cell r="D61" t="str">
            <v>F</v>
          </cell>
          <cell r="E61" t="str">
            <v>nonMaori</v>
          </cell>
          <cell r="F61">
            <v>36.426284231610623</v>
          </cell>
          <cell r="G61">
            <v>37.475130200996063</v>
          </cell>
          <cell r="H61">
            <v>38.546513705315142</v>
          </cell>
        </row>
        <row r="62">
          <cell r="A62" t="str">
            <v>2005Cerebrovascular disease (stroke) mortality, 35+ yearsFnonMaori</v>
          </cell>
          <cell r="B62">
            <v>2005</v>
          </cell>
          <cell r="C62" t="str">
            <v>Cerebrovascular disease (stroke) mortality, 35+ years</v>
          </cell>
          <cell r="D62" t="str">
            <v>F</v>
          </cell>
          <cell r="E62" t="str">
            <v>nonMaori</v>
          </cell>
          <cell r="F62">
            <v>34.594143672013068</v>
          </cell>
          <cell r="G62">
            <v>35.603760383214713</v>
          </cell>
          <cell r="H62">
            <v>36.635363405165528</v>
          </cell>
        </row>
        <row r="63">
          <cell r="A63" t="str">
            <v>2006Cerebrovascular disease (stroke) mortality, 35+ yearsFnonMaori</v>
          </cell>
          <cell r="B63">
            <v>2006</v>
          </cell>
          <cell r="C63" t="str">
            <v>Cerebrovascular disease (stroke) mortality, 35+ years</v>
          </cell>
          <cell r="D63" t="str">
            <v>F</v>
          </cell>
          <cell r="E63" t="str">
            <v>nonMaori</v>
          </cell>
          <cell r="F63">
            <v>33.282790746938417</v>
          </cell>
          <cell r="G63">
            <v>34.255508798218209</v>
          </cell>
          <cell r="H63">
            <v>35.249439268552095</v>
          </cell>
        </row>
        <row r="64">
          <cell r="A64" t="str">
            <v>2007Cerebrovascular disease (stroke) mortality, 35+ yearsFnonMaori</v>
          </cell>
          <cell r="B64">
            <v>2007</v>
          </cell>
          <cell r="C64" t="str">
            <v>Cerebrovascular disease (stroke) mortality, 35+ years</v>
          </cell>
          <cell r="D64" t="str">
            <v>F</v>
          </cell>
          <cell r="E64" t="str">
            <v>nonMaori</v>
          </cell>
          <cell r="F64">
            <v>31.494354830584662</v>
          </cell>
          <cell r="G64">
            <v>32.430303555358222</v>
          </cell>
          <cell r="H64">
            <v>33.387003180194029</v>
          </cell>
        </row>
        <row r="65">
          <cell r="A65" t="str">
            <v>2008Cerebrovascular disease (stroke) mortality, 35+ yearsFnonMaori</v>
          </cell>
          <cell r="B65">
            <v>2008</v>
          </cell>
          <cell r="C65" t="str">
            <v>Cerebrovascular disease (stroke) mortality, 35+ years</v>
          </cell>
          <cell r="D65" t="str">
            <v>F</v>
          </cell>
          <cell r="E65" t="str">
            <v>nonMaori</v>
          </cell>
          <cell r="F65">
            <v>30.227920029309153</v>
          </cell>
          <cell r="G65">
            <v>31.14039557390905</v>
          </cell>
          <cell r="H65">
            <v>32.073417374548306</v>
          </cell>
        </row>
        <row r="66">
          <cell r="A66" t="str">
            <v>2009Cerebrovascular disease (stroke) mortality, 35+ yearsFnonMaori</v>
          </cell>
          <cell r="B66">
            <v>2009</v>
          </cell>
          <cell r="C66" t="str">
            <v>Cerebrovascular disease (stroke) mortality, 35+ years</v>
          </cell>
          <cell r="D66" t="str">
            <v>F</v>
          </cell>
          <cell r="E66" t="str">
            <v>nonMaori</v>
          </cell>
          <cell r="F66">
            <v>29.615230305998921</v>
          </cell>
          <cell r="G66">
            <v>30.50673302269966</v>
          </cell>
          <cell r="H66">
            <v>31.418254661644909</v>
          </cell>
        </row>
        <row r="67">
          <cell r="A67" t="str">
            <v>2010Cerebrovascular disease (stroke) mortality, 35+ yearsFnonMaori</v>
          </cell>
          <cell r="B67">
            <v>2010</v>
          </cell>
          <cell r="C67" t="str">
            <v>Cerebrovascular disease (stroke) mortality, 35+ years</v>
          </cell>
          <cell r="D67" t="str">
            <v>F</v>
          </cell>
          <cell r="E67" t="str">
            <v>nonMaori</v>
          </cell>
          <cell r="F67">
            <v>29.172263155071398</v>
          </cell>
          <cell r="G67">
            <v>30.03998482806082</v>
          </cell>
          <cell r="H67">
            <v>30.926961898074435</v>
          </cell>
        </row>
        <row r="68">
          <cell r="A68" t="str">
            <v>2011Cerebrovascular disease (stroke) mortality, 35+ yearsFnonMaori</v>
          </cell>
          <cell r="B68">
            <v>2011</v>
          </cell>
          <cell r="C68" t="str">
            <v>Cerebrovascular disease (stroke) mortality, 35+ years</v>
          </cell>
          <cell r="D68" t="str">
            <v>F</v>
          </cell>
          <cell r="E68" t="str">
            <v>nonMaori</v>
          </cell>
          <cell r="F68">
            <v>27.128631399554028</v>
          </cell>
          <cell r="G68">
            <v>27.947740223141015</v>
          </cell>
          <cell r="H68">
            <v>28.785297196449626</v>
          </cell>
        </row>
        <row r="69">
          <cell r="A69" t="str">
            <v>2012Cerebrovascular disease (stroke) mortality, 35+ yearsFnonMaori</v>
          </cell>
          <cell r="B69">
            <v>2012</v>
          </cell>
          <cell r="C69" t="str">
            <v>Cerebrovascular disease (stroke) mortality, 35+ years</v>
          </cell>
          <cell r="D69" t="str">
            <v>F</v>
          </cell>
          <cell r="E69" t="str">
            <v>nonMaori</v>
          </cell>
          <cell r="F69">
            <v>25.447307190748319</v>
          </cell>
          <cell r="G69">
            <v>26.229661160532125</v>
          </cell>
          <cell r="H69">
            <v>27.029953520731453</v>
          </cell>
        </row>
        <row r="70">
          <cell r="A70" t="str">
            <v>1996Cerebrovascular disease (stroke) mortality, 35+ yearsMMaori</v>
          </cell>
          <cell r="B70">
            <v>1996</v>
          </cell>
          <cell r="C70" t="str">
            <v>Cerebrovascular disease (stroke) mortality, 35+ years</v>
          </cell>
          <cell r="D70" t="str">
            <v>M</v>
          </cell>
          <cell r="E70" t="str">
            <v>Maori</v>
          </cell>
          <cell r="F70">
            <v>70.413375367444203</v>
          </cell>
          <cell r="G70">
            <v>82.650820873327916</v>
          </cell>
          <cell r="H70">
            <v>96.403727051595595</v>
          </cell>
          <cell r="I70">
            <v>1.3517528807595924</v>
          </cell>
          <cell r="J70">
            <v>1.5866785144427444</v>
          </cell>
          <cell r="K70">
            <v>1.862432656166817</v>
          </cell>
        </row>
        <row r="71">
          <cell r="A71" t="str">
            <v>1997Cerebrovascular disease (stroke) mortality, 35+ yearsMMaori</v>
          </cell>
          <cell r="B71">
            <v>1997</v>
          </cell>
          <cell r="C71" t="str">
            <v>Cerebrovascular disease (stroke) mortality, 35+ years</v>
          </cell>
          <cell r="D71" t="str">
            <v>M</v>
          </cell>
          <cell r="E71" t="str">
            <v>Maori</v>
          </cell>
          <cell r="F71">
            <v>68.201642014832686</v>
          </cell>
          <cell r="G71">
            <v>80.054700801078411</v>
          </cell>
          <cell r="H71">
            <v>93.375618580393748</v>
          </cell>
          <cell r="I71">
            <v>1.3226748593222353</v>
          </cell>
          <cell r="J71">
            <v>1.5519805729664087</v>
          </cell>
          <cell r="K71">
            <v>1.8210399040164558</v>
          </cell>
        </row>
        <row r="72">
          <cell r="A72" t="str">
            <v>1998Cerebrovascular disease (stroke) mortality, 35+ yearsMMaori</v>
          </cell>
          <cell r="B72">
            <v>1998</v>
          </cell>
          <cell r="C72" t="str">
            <v>Cerebrovascular disease (stroke) mortality, 35+ years</v>
          </cell>
          <cell r="D72" t="str">
            <v>M</v>
          </cell>
          <cell r="E72" t="str">
            <v>Maori</v>
          </cell>
          <cell r="F72">
            <v>64.614488741180395</v>
          </cell>
          <cell r="G72">
            <v>75.805282283071676</v>
          </cell>
          <cell r="H72">
            <v>88.377384213317043</v>
          </cell>
          <cell r="I72">
            <v>1.2625669668951998</v>
          </cell>
          <cell r="J72">
            <v>1.4805227440155511</v>
          </cell>
          <cell r="K72">
            <v>1.7361040269710155</v>
          </cell>
        </row>
        <row r="73">
          <cell r="A73" t="str">
            <v>1999Cerebrovascular disease (stroke) mortality, 35+ yearsMMaori</v>
          </cell>
          <cell r="B73">
            <v>1999</v>
          </cell>
          <cell r="C73" t="str">
            <v>Cerebrovascular disease (stroke) mortality, 35+ years</v>
          </cell>
          <cell r="D73" t="str">
            <v>M</v>
          </cell>
          <cell r="E73" t="str">
            <v>Maori</v>
          </cell>
          <cell r="F73">
            <v>58.397279666719911</v>
          </cell>
          <cell r="G73">
            <v>68.802346319079604</v>
          </cell>
          <cell r="H73">
            <v>80.526668949860152</v>
          </cell>
          <cell r="I73">
            <v>1.1544016177095024</v>
          </cell>
          <cell r="J73">
            <v>1.358579261040779</v>
          </cell>
          <cell r="K73">
            <v>1.5988695616975277</v>
          </cell>
        </row>
        <row r="74">
          <cell r="A74" t="str">
            <v>2000Cerebrovascular disease (stroke) mortality, 35+ yearsMMaori</v>
          </cell>
          <cell r="B74">
            <v>2000</v>
          </cell>
          <cell r="C74" t="str">
            <v>Cerebrovascular disease (stroke) mortality, 35+ years</v>
          </cell>
          <cell r="D74" t="str">
            <v>M</v>
          </cell>
          <cell r="E74" t="str">
            <v>Maori</v>
          </cell>
          <cell r="F74">
            <v>56.890924910399647</v>
          </cell>
          <cell r="G74">
            <v>66.882922984581228</v>
          </cell>
          <cell r="H74">
            <v>78.124701404335994</v>
          </cell>
          <cell r="I74">
            <v>1.1925997676005062</v>
          </cell>
          <cell r="J74">
            <v>1.4008779580792905</v>
          </cell>
          <cell r="K74">
            <v>1.6455303000610524</v>
          </cell>
        </row>
        <row r="75">
          <cell r="A75" t="str">
            <v>2001Cerebrovascular disease (stroke) mortality, 35+ yearsMMaori</v>
          </cell>
          <cell r="B75">
            <v>2001</v>
          </cell>
          <cell r="C75" t="str">
            <v>Cerebrovascular disease (stroke) mortality, 35+ years</v>
          </cell>
          <cell r="D75" t="str">
            <v>M</v>
          </cell>
          <cell r="E75" t="str">
            <v>Maori</v>
          </cell>
          <cell r="F75">
            <v>55.199328222857048</v>
          </cell>
          <cell r="G75">
            <v>64.792658574705513</v>
          </cell>
          <cell r="H75">
            <v>75.574007689001078</v>
          </cell>
          <cell r="I75">
            <v>1.2286682435447684</v>
          </cell>
          <cell r="J75">
            <v>1.4415343985408735</v>
          </cell>
          <cell r="K75">
            <v>1.6912795077875569</v>
          </cell>
        </row>
        <row r="76">
          <cell r="A76" t="str">
            <v>2002Cerebrovascular disease (stroke) mortality, 35+ yearsMMaori</v>
          </cell>
          <cell r="B76">
            <v>2002</v>
          </cell>
          <cell r="C76" t="str">
            <v>Cerebrovascular disease (stroke) mortality, 35+ years</v>
          </cell>
          <cell r="D76" t="str">
            <v>M</v>
          </cell>
          <cell r="E76" t="str">
            <v>Maori</v>
          </cell>
          <cell r="F76">
            <v>53.401914718649948</v>
          </cell>
          <cell r="G76">
            <v>62.650766083115293</v>
          </cell>
          <cell r="H76">
            <v>73.041226925456584</v>
          </cell>
          <cell r="I76">
            <v>1.2509221088155287</v>
          </cell>
          <cell r="J76">
            <v>1.4669470667581064</v>
          </cell>
          <cell r="K76">
            <v>1.7202779305802121</v>
          </cell>
        </row>
        <row r="77">
          <cell r="A77" t="str">
            <v>2003Cerebrovascular disease (stroke) mortality, 35+ yearsMMaori</v>
          </cell>
          <cell r="B77">
            <v>2003</v>
          </cell>
          <cell r="C77" t="str">
            <v>Cerebrovascular disease (stroke) mortality, 35+ years</v>
          </cell>
          <cell r="D77" t="str">
            <v>M</v>
          </cell>
          <cell r="E77" t="str">
            <v>Maori</v>
          </cell>
          <cell r="F77">
            <v>48.149614055170048</v>
          </cell>
          <cell r="G77">
            <v>56.728779838040495</v>
          </cell>
          <cell r="H77">
            <v>66.395696053182206</v>
          </cell>
          <cell r="I77">
            <v>1.2084349738122591</v>
          </cell>
          <cell r="J77">
            <v>1.4231127497235947</v>
          </cell>
          <cell r="K77">
            <v>1.6759279086708152</v>
          </cell>
        </row>
        <row r="78">
          <cell r="A78" t="str">
            <v>2004Cerebrovascular disease (stroke) mortality, 35+ yearsMMaori</v>
          </cell>
          <cell r="B78">
            <v>2004</v>
          </cell>
          <cell r="C78" t="str">
            <v>Cerebrovascular disease (stroke) mortality, 35+ years</v>
          </cell>
          <cell r="D78" t="str">
            <v>M</v>
          </cell>
          <cell r="E78" t="str">
            <v>Maori</v>
          </cell>
          <cell r="F78">
            <v>45.56861424964525</v>
          </cell>
          <cell r="G78">
            <v>53.717637270634363</v>
          </cell>
          <cell r="H78">
            <v>62.903448465182997</v>
          </cell>
          <cell r="I78">
            <v>1.1663011564997523</v>
          </cell>
          <cell r="J78">
            <v>1.3744458854563795</v>
          </cell>
          <cell r="K78">
            <v>1.6197373050005823</v>
          </cell>
        </row>
        <row r="79">
          <cell r="A79" t="str">
            <v>2005Cerebrovascular disease (stroke) mortality, 35+ yearsMMaori</v>
          </cell>
          <cell r="B79">
            <v>2005</v>
          </cell>
          <cell r="C79" t="str">
            <v>Cerebrovascular disease (stroke) mortality, 35+ years</v>
          </cell>
          <cell r="D79" t="str">
            <v>M</v>
          </cell>
          <cell r="E79" t="str">
            <v>Maori</v>
          </cell>
          <cell r="F79">
            <v>45.16915282604117</v>
          </cell>
          <cell r="G79">
            <v>53.074421061143461</v>
          </cell>
          <cell r="H79">
            <v>61.965165597383454</v>
          </cell>
          <cell r="I79">
            <v>1.2262883648631715</v>
          </cell>
          <cell r="J79">
            <v>1.4414841277042558</v>
          </cell>
          <cell r="K79">
            <v>1.6944436153523708</v>
          </cell>
        </row>
        <row r="80">
          <cell r="A80" t="str">
            <v>2006Cerebrovascular disease (stroke) mortality, 35+ yearsMMaori</v>
          </cell>
          <cell r="B80">
            <v>2006</v>
          </cell>
          <cell r="C80" t="str">
            <v>Cerebrovascular disease (stroke) mortality, 35+ years</v>
          </cell>
          <cell r="D80" t="str">
            <v>M</v>
          </cell>
          <cell r="E80" t="str">
            <v>Maori</v>
          </cell>
          <cell r="F80">
            <v>43.081407555450525</v>
          </cell>
          <cell r="G80">
            <v>50.621289562607672</v>
          </cell>
          <cell r="H80">
            <v>59.101098566603987</v>
          </cell>
          <cell r="I80">
            <v>1.206631422850011</v>
          </cell>
          <cell r="J80">
            <v>1.4185871047413454</v>
          </cell>
          <cell r="K80">
            <v>1.6677747120038169</v>
          </cell>
        </row>
        <row r="81">
          <cell r="A81" t="str">
            <v>2007Cerebrovascular disease (stroke) mortality, 35+ yearsMMaori</v>
          </cell>
          <cell r="B81">
            <v>2007</v>
          </cell>
          <cell r="C81" t="str">
            <v>Cerebrovascular disease (stroke) mortality, 35+ years</v>
          </cell>
          <cell r="D81" t="str">
            <v>M</v>
          </cell>
          <cell r="E81" t="str">
            <v>Maori</v>
          </cell>
          <cell r="F81">
            <v>42.262478106471391</v>
          </cell>
          <cell r="G81">
            <v>49.556902929962803</v>
          </cell>
          <cell r="H81">
            <v>57.748768259270889</v>
          </cell>
          <cell r="I81">
            <v>1.2642354851127793</v>
          </cell>
          <cell r="J81">
            <v>1.4837873924120064</v>
          </cell>
          <cell r="K81">
            <v>1.7414675128221226</v>
          </cell>
        </row>
        <row r="82">
          <cell r="A82" t="str">
            <v>2008Cerebrovascular disease (stroke) mortality, 35+ yearsMMaori</v>
          </cell>
          <cell r="B82">
            <v>2008</v>
          </cell>
          <cell r="C82" t="str">
            <v>Cerebrovascular disease (stroke) mortality, 35+ years</v>
          </cell>
          <cell r="D82" t="str">
            <v>M</v>
          </cell>
          <cell r="E82" t="str">
            <v>Maori</v>
          </cell>
          <cell r="F82">
            <v>40.682464315959884</v>
          </cell>
          <cell r="G82">
            <v>47.656471260653149</v>
          </cell>
          <cell r="H82">
            <v>55.482975858955655</v>
          </cell>
          <cell r="I82">
            <v>1.2685284094474978</v>
          </cell>
          <cell r="J82">
            <v>1.4880183233125861</v>
          </cell>
          <cell r="K82">
            <v>1.7454859615468801</v>
          </cell>
        </row>
        <row r="83">
          <cell r="A83" t="str">
            <v>2009Cerebrovascular disease (stroke) mortality, 35+ yearsMMaori</v>
          </cell>
          <cell r="B83">
            <v>2009</v>
          </cell>
          <cell r="C83" t="str">
            <v>Cerebrovascular disease (stroke) mortality, 35+ years</v>
          </cell>
          <cell r="D83" t="str">
            <v>M</v>
          </cell>
          <cell r="E83" t="str">
            <v>Maori</v>
          </cell>
          <cell r="F83">
            <v>40.161647014331145</v>
          </cell>
          <cell r="G83">
            <v>46.91043082576585</v>
          </cell>
          <cell r="H83">
            <v>54.468737884327737</v>
          </cell>
          <cell r="I83">
            <v>1.2660668255813934</v>
          </cell>
          <cell r="J83">
            <v>1.4816789268052275</v>
          </cell>
          <cell r="K83">
            <v>1.7340099256850434</v>
          </cell>
        </row>
        <row r="84">
          <cell r="A84" t="str">
            <v>2010Cerebrovascular disease (stroke) mortality, 35+ yearsMMaori</v>
          </cell>
          <cell r="B84">
            <v>2010</v>
          </cell>
          <cell r="C84" t="str">
            <v>Cerebrovascular disease (stroke) mortality, 35+ years</v>
          </cell>
          <cell r="D84" t="str">
            <v>M</v>
          </cell>
          <cell r="E84" t="str">
            <v>Maori</v>
          </cell>
          <cell r="F84">
            <v>38.289960498448409</v>
          </cell>
          <cell r="G84">
            <v>44.703334447295831</v>
          </cell>
          <cell r="H84">
            <v>51.883630540256384</v>
          </cell>
          <cell r="I84">
            <v>1.2350307160005201</v>
          </cell>
          <cell r="J84">
            <v>1.4452366568420796</v>
          </cell>
          <cell r="K84">
            <v>1.691220280774937</v>
          </cell>
        </row>
        <row r="85">
          <cell r="A85" t="str">
            <v>2011Cerebrovascular disease (stroke) mortality, 35+ yearsMMaori</v>
          </cell>
          <cell r="B85">
            <v>2011</v>
          </cell>
          <cell r="C85" t="str">
            <v>Cerebrovascular disease (stroke) mortality, 35+ years</v>
          </cell>
          <cell r="D85" t="str">
            <v>M</v>
          </cell>
          <cell r="E85" t="str">
            <v>Maori</v>
          </cell>
          <cell r="F85">
            <v>39.316999644393043</v>
          </cell>
          <cell r="G85">
            <v>45.621770963509753</v>
          </cell>
          <cell r="H85">
            <v>52.649947261137626</v>
          </cell>
          <cell r="I85">
            <v>1.3229296251872047</v>
          </cell>
          <cell r="J85">
            <v>1.5402754469756665</v>
          </cell>
          <cell r="K85">
            <v>1.7933292953662365</v>
          </cell>
        </row>
        <row r="86">
          <cell r="A86" t="str">
            <v>2012Cerebrovascular disease (stroke) mortality, 35+ yearsMMaori</v>
          </cell>
          <cell r="B86">
            <v>2012</v>
          </cell>
          <cell r="C86" t="str">
            <v>Cerebrovascular disease (stroke) mortality, 35+ years</v>
          </cell>
          <cell r="D86" t="str">
            <v>M</v>
          </cell>
          <cell r="E86" t="str">
            <v>Maori</v>
          </cell>
          <cell r="F86">
            <v>39.672017788883508</v>
          </cell>
          <cell r="G86">
            <v>45.834199279798888</v>
          </cell>
          <cell r="H86">
            <v>52.682320980326175</v>
          </cell>
          <cell r="I86">
            <v>1.3735829694804986</v>
          </cell>
          <cell r="J86">
            <v>1.5941632582002052</v>
          </cell>
          <cell r="K86">
            <v>1.8501659894317546</v>
          </cell>
        </row>
        <row r="87">
          <cell r="A87" t="str">
            <v>1996Cerebrovascular disease (stroke) mortality, 35+ yearsMnonMaori</v>
          </cell>
          <cell r="B87">
            <v>1996</v>
          </cell>
          <cell r="C87" t="str">
            <v>Cerebrovascular disease (stroke) mortality, 35+ years</v>
          </cell>
          <cell r="D87" t="str">
            <v>M</v>
          </cell>
          <cell r="E87" t="str">
            <v>nonMaori</v>
          </cell>
          <cell r="F87">
            <v>50.184446520736152</v>
          </cell>
          <cell r="G87">
            <v>52.090464527627141</v>
          </cell>
          <cell r="H87">
            <v>54.050343010152297</v>
          </cell>
        </row>
        <row r="88">
          <cell r="A88" t="str">
            <v>1997Cerebrovascular disease (stroke) mortality, 35+ yearsMnonMaori</v>
          </cell>
          <cell r="B88">
            <v>1997</v>
          </cell>
          <cell r="C88" t="str">
            <v>Cerebrovascular disease (stroke) mortality, 35+ years</v>
          </cell>
          <cell r="D88" t="str">
            <v>M</v>
          </cell>
          <cell r="E88" t="str">
            <v>nonMaori</v>
          </cell>
          <cell r="F88">
            <v>49.716390031663806</v>
          </cell>
          <cell r="G88">
            <v>51.582282791120434</v>
          </cell>
          <cell r="H88">
            <v>53.500285804713442</v>
          </cell>
        </row>
        <row r="89">
          <cell r="A89" t="str">
            <v>1998Cerebrovascular disease (stroke) mortality, 35+ yearsMnonMaori</v>
          </cell>
          <cell r="B89">
            <v>1998</v>
          </cell>
          <cell r="C89" t="str">
            <v>Cerebrovascular disease (stroke) mortality, 35+ years</v>
          </cell>
          <cell r="D89" t="str">
            <v>M</v>
          </cell>
          <cell r="E89" t="str">
            <v>nonMaori</v>
          </cell>
          <cell r="F89">
            <v>49.376961655529129</v>
          </cell>
          <cell r="G89">
            <v>51.201700608440937</v>
          </cell>
          <cell r="H89">
            <v>53.076628569687536</v>
          </cell>
        </row>
        <row r="90">
          <cell r="A90" t="str">
            <v>1999Cerebrovascular disease (stroke) mortality, 35+ yearsMnonMaori</v>
          </cell>
          <cell r="B90">
            <v>1999</v>
          </cell>
          <cell r="C90" t="str">
            <v>Cerebrovascular disease (stroke) mortality, 35+ years</v>
          </cell>
          <cell r="D90" t="str">
            <v>M</v>
          </cell>
          <cell r="E90" t="str">
            <v>nonMaori</v>
          </cell>
          <cell r="F90">
            <v>48.854372385754395</v>
          </cell>
          <cell r="G90">
            <v>50.642865154861539</v>
          </cell>
          <cell r="H90">
            <v>52.480094147637338</v>
          </cell>
        </row>
        <row r="91">
          <cell r="A91" t="str">
            <v>2000Cerebrovascular disease (stroke) mortality, 35+ yearsMnonMaori</v>
          </cell>
          <cell r="B91">
            <v>2000</v>
          </cell>
          <cell r="C91" t="str">
            <v>Cerebrovascular disease (stroke) mortality, 35+ years</v>
          </cell>
          <cell r="D91" t="str">
            <v>M</v>
          </cell>
          <cell r="E91" t="str">
            <v>nonMaori</v>
          </cell>
          <cell r="F91">
            <v>46.041510534288982</v>
          </cell>
          <cell r="G91">
            <v>47.743575804620953</v>
          </cell>
          <cell r="H91">
            <v>49.492471977097722</v>
          </cell>
        </row>
        <row r="92">
          <cell r="A92" t="str">
            <v>2001Cerebrovascular disease (stroke) mortality, 35+ yearsMnonMaori</v>
          </cell>
          <cell r="B92">
            <v>2001</v>
          </cell>
          <cell r="C92" t="str">
            <v>Cerebrovascular disease (stroke) mortality, 35+ years</v>
          </cell>
          <cell r="D92" t="str">
            <v>M</v>
          </cell>
          <cell r="E92" t="str">
            <v>nonMaori</v>
          </cell>
          <cell r="F92">
            <v>43.320854733998885</v>
          </cell>
          <cell r="G92">
            <v>44.947008299135199</v>
          </cell>
          <cell r="H92">
            <v>46.618584732964891</v>
          </cell>
        </row>
        <row r="93">
          <cell r="A93" t="str">
            <v>2002Cerebrovascular disease (stroke) mortality, 35+ yearsMnonMaori</v>
          </cell>
          <cell r="B93">
            <v>2002</v>
          </cell>
          <cell r="C93" t="str">
            <v>Cerebrovascular disease (stroke) mortality, 35+ years</v>
          </cell>
          <cell r="D93" t="str">
            <v>M</v>
          </cell>
          <cell r="E93" t="str">
            <v>nonMaori</v>
          </cell>
          <cell r="F93">
            <v>41.167077931057847</v>
          </cell>
          <cell r="G93">
            <v>42.708266373626522</v>
          </cell>
          <cell r="H93">
            <v>44.292391072442825</v>
          </cell>
        </row>
        <row r="94">
          <cell r="A94" t="str">
            <v>2003Cerebrovascular disease (stroke) mortality, 35+ yearsMnonMaori</v>
          </cell>
          <cell r="B94">
            <v>2003</v>
          </cell>
          <cell r="C94" t="str">
            <v>Cerebrovascular disease (stroke) mortality, 35+ years</v>
          </cell>
          <cell r="D94" t="str">
            <v>M</v>
          </cell>
          <cell r="E94" t="str">
            <v>nonMaori</v>
          </cell>
          <cell r="F94">
            <v>38.395857287979624</v>
          </cell>
          <cell r="G94">
            <v>39.862463356511064</v>
          </cell>
          <cell r="H94">
            <v>41.37074647906374</v>
          </cell>
        </row>
        <row r="95">
          <cell r="A95" t="str">
            <v>2004Cerebrovascular disease (stroke) mortality, 35+ yearsMnonMaori</v>
          </cell>
          <cell r="B95">
            <v>2004</v>
          </cell>
          <cell r="C95" t="str">
            <v>Cerebrovascular disease (stroke) mortality, 35+ years</v>
          </cell>
          <cell r="D95" t="str">
            <v>M</v>
          </cell>
          <cell r="E95" t="str">
            <v>nonMaori</v>
          </cell>
          <cell r="F95">
            <v>37.653804203350226</v>
          </cell>
          <cell r="G95">
            <v>39.08312276172127</v>
          </cell>
          <cell r="H95">
            <v>40.552809344199879</v>
          </cell>
        </row>
        <row r="96">
          <cell r="A96" t="str">
            <v>2005Cerebrovascular disease (stroke) mortality, 35+ yearsMnonMaori</v>
          </cell>
          <cell r="B96">
            <v>2005</v>
          </cell>
          <cell r="C96" t="str">
            <v>Cerebrovascular disease (stroke) mortality, 35+ years</v>
          </cell>
          <cell r="D96" t="str">
            <v>M</v>
          </cell>
          <cell r="E96" t="str">
            <v>nonMaori</v>
          </cell>
          <cell r="F96">
            <v>35.454415631003869</v>
          </cell>
          <cell r="G96">
            <v>36.819289259654305</v>
          </cell>
          <cell r="H96">
            <v>38.223249342538821</v>
          </cell>
        </row>
        <row r="97">
          <cell r="A97" t="str">
            <v>2006Cerebrovascular disease (stroke) mortality, 35+ yearsMnonMaori</v>
          </cell>
          <cell r="B97">
            <v>2006</v>
          </cell>
          <cell r="C97" t="str">
            <v>Cerebrovascular disease (stroke) mortality, 35+ years</v>
          </cell>
          <cell r="D97" t="str">
            <v>M</v>
          </cell>
          <cell r="E97" t="str">
            <v>nonMaori</v>
          </cell>
          <cell r="F97">
            <v>34.369779591137885</v>
          </cell>
          <cell r="G97">
            <v>35.684301227197167</v>
          </cell>
          <cell r="H97">
            <v>37.036225834829814</v>
          </cell>
        </row>
        <row r="98">
          <cell r="A98" t="str">
            <v>2007Cerebrovascular disease (stroke) mortality, 35+ yearsMnonMaori</v>
          </cell>
          <cell r="B98">
            <v>2007</v>
          </cell>
          <cell r="C98" t="str">
            <v>Cerebrovascular disease (stroke) mortality, 35+ years</v>
          </cell>
          <cell r="D98" t="str">
            <v>M</v>
          </cell>
          <cell r="E98" t="str">
            <v>nonMaori</v>
          </cell>
          <cell r="F98">
            <v>32.15020235394352</v>
          </cell>
          <cell r="G98">
            <v>33.398924389972329</v>
          </cell>
          <cell r="H98">
            <v>34.683721778165712</v>
          </cell>
        </row>
        <row r="99">
          <cell r="A99" t="str">
            <v>2008Cerebrovascular disease (stroke) mortality, 35+ yearsMnonMaori</v>
          </cell>
          <cell r="B99">
            <v>2008</v>
          </cell>
          <cell r="C99" t="str">
            <v>Cerebrovascular disease (stroke) mortality, 35+ years</v>
          </cell>
          <cell r="D99" t="str">
            <v>M</v>
          </cell>
          <cell r="E99" t="str">
            <v>nonMaori</v>
          </cell>
          <cell r="F99">
            <v>30.82048887956454</v>
          </cell>
          <cell r="G99">
            <v>32.026804048058764</v>
          </cell>
          <cell r="H99">
            <v>33.26823497657859</v>
          </cell>
        </row>
        <row r="100">
          <cell r="A100" t="str">
            <v>2009Cerebrovascular disease (stroke) mortality, 35+ yearsMnonMaori</v>
          </cell>
          <cell r="B100">
            <v>2009</v>
          </cell>
          <cell r="C100" t="str">
            <v>Cerebrovascular disease (stroke) mortality, 35+ years</v>
          </cell>
          <cell r="D100" t="str">
            <v>M</v>
          </cell>
          <cell r="E100" t="str">
            <v>nonMaori</v>
          </cell>
          <cell r="F100">
            <v>30.477687654134449</v>
          </cell>
          <cell r="G100">
            <v>31.66032125928481</v>
          </cell>
          <cell r="H100">
            <v>32.877088805015106</v>
          </cell>
        </row>
        <row r="101">
          <cell r="A101" t="str">
            <v>2010Cerebrovascular disease (stroke) mortality, 35+ yearsMnonMaori</v>
          </cell>
          <cell r="B101">
            <v>2010</v>
          </cell>
          <cell r="C101" t="str">
            <v>Cerebrovascular disease (stroke) mortality, 35+ years</v>
          </cell>
          <cell r="D101" t="str">
            <v>M</v>
          </cell>
          <cell r="E101" t="str">
            <v>nonMaori</v>
          </cell>
          <cell r="F101">
            <v>29.784674769338253</v>
          </cell>
          <cell r="G101">
            <v>30.931497783190082</v>
          </cell>
          <cell r="H101">
            <v>32.111168925401117</v>
          </cell>
        </row>
        <row r="102">
          <cell r="A102" t="str">
            <v>2011Cerebrovascular disease (stroke) mortality, 35+ yearsMnonMaori</v>
          </cell>
          <cell r="B102">
            <v>2011</v>
          </cell>
          <cell r="C102" t="str">
            <v>Cerebrovascular disease (stroke) mortality, 35+ years</v>
          </cell>
          <cell r="D102" t="str">
            <v>M</v>
          </cell>
          <cell r="E102" t="str">
            <v>nonMaori</v>
          </cell>
          <cell r="F102">
            <v>28.515263413720628</v>
          </cell>
          <cell r="G102">
            <v>29.619228854870201</v>
          </cell>
          <cell r="H102">
            <v>30.754986026888233</v>
          </cell>
        </row>
        <row r="103">
          <cell r="A103" t="str">
            <v>2012Cerebrovascular disease (stroke) mortality, 35+ yearsMnonMaori</v>
          </cell>
          <cell r="B103">
            <v>2012</v>
          </cell>
          <cell r="C103" t="str">
            <v>Cerebrovascular disease (stroke) mortality, 35+ years</v>
          </cell>
          <cell r="D103" t="str">
            <v>M</v>
          </cell>
          <cell r="E103" t="str">
            <v>nonMaori</v>
          </cell>
          <cell r="F103">
            <v>27.677485883173773</v>
          </cell>
          <cell r="G103">
            <v>28.751258093568943</v>
          </cell>
          <cell r="H103">
            <v>29.856016391677564</v>
          </cell>
        </row>
        <row r="104">
          <cell r="A104" t="str">
            <v>1996Chronic rheumatic heart disease mortality, 15+ yearsTMaori</v>
          </cell>
          <cell r="B104">
            <v>1996</v>
          </cell>
          <cell r="C104" t="str">
            <v>Chronic rheumatic heart disease mortality, 15+ years</v>
          </cell>
          <cell r="D104" t="str">
            <v>T</v>
          </cell>
          <cell r="E104" t="str">
            <v>Maori</v>
          </cell>
          <cell r="F104">
            <v>9.4066486991150029</v>
          </cell>
          <cell r="G104">
            <v>11.467056490334903</v>
          </cell>
          <cell r="H104">
            <v>13.84463495209935</v>
          </cell>
          <cell r="I104">
            <v>6.0165166339409897</v>
          </cell>
          <cell r="J104">
            <v>7.6529711218037351</v>
          </cell>
          <cell r="K104">
            <v>9.7345308846587955</v>
          </cell>
        </row>
        <row r="105">
          <cell r="A105" t="str">
            <v>1997Chronic rheumatic heart disease mortality, 15+ yearsTMaori</v>
          </cell>
          <cell r="B105">
            <v>1997</v>
          </cell>
          <cell r="C105" t="str">
            <v>Chronic rheumatic heart disease mortality, 15+ years</v>
          </cell>
          <cell r="D105" t="str">
            <v>T</v>
          </cell>
          <cell r="E105" t="str">
            <v>Maori</v>
          </cell>
          <cell r="F105">
            <v>9.488033187420605</v>
          </cell>
          <cell r="G105">
            <v>11.512625906894701</v>
          </cell>
          <cell r="H105">
            <v>13.841351505100715</v>
          </cell>
          <cell r="I105">
            <v>6.0981717424485007</v>
          </cell>
          <cell r="J105">
            <v>7.7104185184323821</v>
          </cell>
          <cell r="K105">
            <v>9.7489143041935389</v>
          </cell>
        </row>
        <row r="106">
          <cell r="A106" t="str">
            <v>1998Chronic rheumatic heart disease mortality, 15+ yearsTMaori</v>
          </cell>
          <cell r="B106">
            <v>1998</v>
          </cell>
          <cell r="C106" t="str">
            <v>Chronic rheumatic heart disease mortality, 15+ years</v>
          </cell>
          <cell r="D106" t="str">
            <v>T</v>
          </cell>
          <cell r="E106" t="str">
            <v>Maori</v>
          </cell>
          <cell r="F106">
            <v>9.9391646607069752</v>
          </cell>
          <cell r="G106">
            <v>11.96855874332033</v>
          </cell>
          <cell r="H106">
            <v>14.290475802472466</v>
          </cell>
          <cell r="I106">
            <v>6.7471555621375208</v>
          </cell>
          <cell r="J106">
            <v>8.471123242990604</v>
          </cell>
          <cell r="K106">
            <v>10.63558240758894</v>
          </cell>
        </row>
        <row r="107">
          <cell r="A107" t="str">
            <v>1999Chronic rheumatic heart disease mortality, 15+ yearsTMaori</v>
          </cell>
          <cell r="B107">
            <v>1999</v>
          </cell>
          <cell r="C107" t="str">
            <v>Chronic rheumatic heart disease mortality, 15+ years</v>
          </cell>
          <cell r="D107" t="str">
            <v>T</v>
          </cell>
          <cell r="E107" t="str">
            <v>Maori</v>
          </cell>
          <cell r="F107">
            <v>9.6322694104929187</v>
          </cell>
          <cell r="G107">
            <v>11.58981503602587</v>
          </cell>
          <cell r="H107">
            <v>13.828290739704428</v>
          </cell>
          <cell r="I107">
            <v>6.5083390482461736</v>
          </cell>
          <cell r="J107">
            <v>8.1742830877215749</v>
          </cell>
          <cell r="K107">
            <v>10.266659973133526</v>
          </cell>
        </row>
        <row r="108">
          <cell r="A108" t="str">
            <v>2000Chronic rheumatic heart disease mortality, 15+ yearsTMaori</v>
          </cell>
          <cell r="B108">
            <v>2000</v>
          </cell>
          <cell r="C108" t="str">
            <v>Chronic rheumatic heart disease mortality, 15+ years</v>
          </cell>
          <cell r="D108" t="str">
            <v>T</v>
          </cell>
          <cell r="E108" t="str">
            <v>Maori</v>
          </cell>
          <cell r="F108">
            <v>9.3376144795586491</v>
          </cell>
          <cell r="G108">
            <v>11.226491120062235</v>
          </cell>
          <cell r="H108">
            <v>13.385265155453746</v>
          </cell>
          <cell r="I108">
            <v>6.4790599875694159</v>
          </cell>
          <cell r="J108">
            <v>8.1646996583643219</v>
          </cell>
          <cell r="K108">
            <v>10.288887684199771</v>
          </cell>
        </row>
        <row r="109">
          <cell r="A109" t="str">
            <v>2001Chronic rheumatic heart disease mortality, 15+ yearsTMaori</v>
          </cell>
          <cell r="B109">
            <v>2001</v>
          </cell>
          <cell r="C109" t="str">
            <v>Chronic rheumatic heart disease mortality, 15+ years</v>
          </cell>
          <cell r="D109" t="str">
            <v>T</v>
          </cell>
          <cell r="E109" t="str">
            <v>Maori</v>
          </cell>
          <cell r="F109">
            <v>7.4581520118052076</v>
          </cell>
          <cell r="G109">
            <v>9.118649663889812</v>
          </cell>
          <cell r="H109">
            <v>11.038681383844411</v>
          </cell>
          <cell r="I109">
            <v>5.5761905014271846</v>
          </cell>
          <cell r="J109">
            <v>7.1179947630508336</v>
          </cell>
          <cell r="K109">
            <v>9.0861044711172507</v>
          </cell>
        </row>
        <row r="110">
          <cell r="A110" t="str">
            <v>2002Chronic rheumatic heart disease mortality, 15+ yearsTMaori</v>
          </cell>
          <cell r="B110">
            <v>2002</v>
          </cell>
          <cell r="C110" t="str">
            <v>Chronic rheumatic heart disease mortality, 15+ years</v>
          </cell>
          <cell r="D110" t="str">
            <v>T</v>
          </cell>
          <cell r="E110" t="str">
            <v>Maori</v>
          </cell>
          <cell r="F110">
            <v>6.9419818199507244</v>
          </cell>
          <cell r="G110">
            <v>8.5137943417142434</v>
          </cell>
          <cell r="H110">
            <v>10.335165440456622</v>
          </cell>
          <cell r="I110">
            <v>5.7823132671715847</v>
          </cell>
          <cell r="J110">
            <v>7.4030182465138124</v>
          </cell>
          <cell r="K110">
            <v>9.4779851291288022</v>
          </cell>
        </row>
        <row r="111">
          <cell r="A111" t="str">
            <v>2003Chronic rheumatic heart disease mortality, 15+ yearsTMaori</v>
          </cell>
          <cell r="B111">
            <v>2003</v>
          </cell>
          <cell r="C111" t="str">
            <v>Chronic rheumatic heart disease mortality, 15+ years</v>
          </cell>
          <cell r="D111" t="str">
            <v>T</v>
          </cell>
          <cell r="E111" t="str">
            <v>Maori</v>
          </cell>
          <cell r="F111">
            <v>6.9601701232996147</v>
          </cell>
          <cell r="G111">
            <v>8.5013027447712766</v>
          </cell>
          <cell r="H111">
            <v>10.282080778382531</v>
          </cell>
          <cell r="I111">
            <v>5.4961980037728884</v>
          </cell>
          <cell r="J111">
            <v>6.9798862960962778</v>
          </cell>
          <cell r="K111">
            <v>8.8640934465951542</v>
          </cell>
        </row>
        <row r="112">
          <cell r="A112" t="str">
            <v>2004Chronic rheumatic heart disease mortality, 15+ yearsTMaori</v>
          </cell>
          <cell r="B112">
            <v>2004</v>
          </cell>
          <cell r="C112" t="str">
            <v>Chronic rheumatic heart disease mortality, 15+ years</v>
          </cell>
          <cell r="D112" t="str">
            <v>T</v>
          </cell>
          <cell r="E112" t="str">
            <v>Maori</v>
          </cell>
          <cell r="F112">
            <v>6.8024133502891795</v>
          </cell>
          <cell r="G112">
            <v>8.3004429997962301</v>
          </cell>
          <cell r="H112">
            <v>10.030235716463592</v>
          </cell>
          <cell r="I112">
            <v>4.6907261287038287</v>
          </cell>
          <cell r="J112">
            <v>5.9238614474927118</v>
          </cell>
          <cell r="K112">
            <v>7.4811731672740649</v>
          </cell>
        </row>
        <row r="113">
          <cell r="A113" t="str">
            <v>2005Chronic rheumatic heart disease mortality, 15+ yearsTMaori</v>
          </cell>
          <cell r="B113">
            <v>2005</v>
          </cell>
          <cell r="C113" t="str">
            <v>Chronic rheumatic heart disease mortality, 15+ years</v>
          </cell>
          <cell r="D113" t="str">
            <v>T</v>
          </cell>
          <cell r="E113" t="str">
            <v>Maori</v>
          </cell>
          <cell r="F113">
            <v>8.1726866567568166</v>
          </cell>
          <cell r="G113">
            <v>9.7747967466300718</v>
          </cell>
          <cell r="H113">
            <v>11.599173977939461</v>
          </cell>
          <cell r="I113">
            <v>5.0617123847779801</v>
          </cell>
          <cell r="J113">
            <v>6.2695758216898252</v>
          </cell>
          <cell r="K113">
            <v>7.7656686109085937</v>
          </cell>
        </row>
        <row r="114">
          <cell r="A114" t="str">
            <v>2006Chronic rheumatic heart disease mortality, 15+ yearsTMaori</v>
          </cell>
          <cell r="B114">
            <v>2006</v>
          </cell>
          <cell r="C114" t="str">
            <v>Chronic rheumatic heart disease mortality, 15+ years</v>
          </cell>
          <cell r="D114" t="str">
            <v>T</v>
          </cell>
          <cell r="E114" t="str">
            <v>Maori</v>
          </cell>
          <cell r="F114">
            <v>8.1308797452267889</v>
          </cell>
          <cell r="G114">
            <v>9.6911164861734864</v>
          </cell>
          <cell r="H114">
            <v>11.463505874866767</v>
          </cell>
          <cell r="I114">
            <v>5.2313633863688542</v>
          </cell>
          <cell r="J114">
            <v>6.4739007607363028</v>
          </cell>
          <cell r="K114">
            <v>8.0115617984154639</v>
          </cell>
        </row>
        <row r="115">
          <cell r="A115" t="str">
            <v>2007Chronic rheumatic heart disease mortality, 15+ yearsTMaori</v>
          </cell>
          <cell r="B115">
            <v>2007</v>
          </cell>
          <cell r="C115" t="str">
            <v>Chronic rheumatic heart disease mortality, 15+ years</v>
          </cell>
          <cell r="D115" t="str">
            <v>T</v>
          </cell>
          <cell r="E115" t="str">
            <v>Maori</v>
          </cell>
          <cell r="F115">
            <v>8.8734608003724542</v>
          </cell>
          <cell r="G115">
            <v>10.466150683765219</v>
          </cell>
          <cell r="H115">
            <v>12.262182097400098</v>
          </cell>
          <cell r="I115">
            <v>6.6151642730458882</v>
          </cell>
          <cell r="J115">
            <v>8.1617749848218608</v>
          </cell>
          <cell r="K115">
            <v>10.069979845291405</v>
          </cell>
        </row>
        <row r="116">
          <cell r="A116" t="str">
            <v>2008Chronic rheumatic heart disease mortality, 15+ yearsTMaori</v>
          </cell>
          <cell r="B116">
            <v>2008</v>
          </cell>
          <cell r="C116" t="str">
            <v>Chronic rheumatic heart disease mortality, 15+ years</v>
          </cell>
          <cell r="D116" t="str">
            <v>T</v>
          </cell>
          <cell r="E116" t="str">
            <v>Maori</v>
          </cell>
          <cell r="F116">
            <v>6.6847462121661705</v>
          </cell>
          <cell r="G116">
            <v>8.0369824814506892</v>
          </cell>
          <cell r="H116">
            <v>9.5824367928915031</v>
          </cell>
          <cell r="I116">
            <v>5.0905044261111749</v>
          </cell>
          <cell r="J116">
            <v>6.4137632031336089</v>
          </cell>
          <cell r="K116">
            <v>8.0809984595762927</v>
          </cell>
        </row>
        <row r="117">
          <cell r="A117" t="str">
            <v>2009Chronic rheumatic heart disease mortality, 15+ yearsTMaori</v>
          </cell>
          <cell r="B117">
            <v>2009</v>
          </cell>
          <cell r="C117" t="str">
            <v>Chronic rheumatic heart disease mortality, 15+ years</v>
          </cell>
          <cell r="D117" t="str">
            <v>T</v>
          </cell>
          <cell r="E117" t="str">
            <v>Maori</v>
          </cell>
          <cell r="F117">
            <v>5.6105942813011831</v>
          </cell>
          <cell r="G117">
            <v>6.8329881581122711</v>
          </cell>
          <cell r="H117">
            <v>8.2426174151461957</v>
          </cell>
          <cell r="I117">
            <v>5.1842640763351246</v>
          </cell>
          <cell r="J117">
            <v>6.6604544071944956</v>
          </cell>
          <cell r="K117">
            <v>8.556981715653043</v>
          </cell>
        </row>
        <row r="118">
          <cell r="A118" t="str">
            <v>2010Chronic rheumatic heart disease mortality, 15+ yearsTMaori</v>
          </cell>
          <cell r="B118">
            <v>2010</v>
          </cell>
          <cell r="C118" t="str">
            <v>Chronic rheumatic heart disease mortality, 15+ years</v>
          </cell>
          <cell r="D118" t="str">
            <v>T</v>
          </cell>
          <cell r="E118" t="str">
            <v>Maori</v>
          </cell>
          <cell r="F118">
            <v>4.4326587090964162</v>
          </cell>
          <cell r="G118">
            <v>5.4986136992018961</v>
          </cell>
          <cell r="H118">
            <v>6.7435615806704181</v>
          </cell>
          <cell r="I118">
            <v>4.0361516919847436</v>
          </cell>
          <cell r="J118">
            <v>5.2953694200757919</v>
          </cell>
          <cell r="K118">
            <v>6.9474438611312292</v>
          </cell>
        </row>
        <row r="119">
          <cell r="A119" t="str">
            <v>2011Chronic rheumatic heart disease mortality, 15+ yearsTMaori</v>
          </cell>
          <cell r="B119">
            <v>2011</v>
          </cell>
          <cell r="C119" t="str">
            <v>Chronic rheumatic heart disease mortality, 15+ years</v>
          </cell>
          <cell r="D119" t="str">
            <v>T</v>
          </cell>
          <cell r="E119" t="str">
            <v>Maori</v>
          </cell>
          <cell r="F119">
            <v>4.1715989747125759</v>
          </cell>
          <cell r="G119">
            <v>5.1877939630975867</v>
          </cell>
          <cell r="H119">
            <v>6.3766795406673102</v>
          </cell>
          <cell r="I119">
            <v>4.1067189535051121</v>
          </cell>
          <cell r="J119">
            <v>5.4185540571583779</v>
          </cell>
          <cell r="K119">
            <v>7.1494369112568403</v>
          </cell>
        </row>
        <row r="120">
          <cell r="A120" t="str">
            <v>2012Chronic rheumatic heart disease mortality, 15+ yearsTMaori</v>
          </cell>
          <cell r="B120">
            <v>2012</v>
          </cell>
          <cell r="C120" t="str">
            <v>Chronic rheumatic heart disease mortality, 15+ years</v>
          </cell>
          <cell r="D120" t="str">
            <v>T</v>
          </cell>
          <cell r="E120" t="str">
            <v>Maori</v>
          </cell>
          <cell r="F120">
            <v>4.4512003304533998</v>
          </cell>
          <cell r="G120">
            <v>5.4767108492145224</v>
          </cell>
          <cell r="H120">
            <v>6.66769894751633</v>
          </cell>
          <cell r="I120">
            <v>4.2934937702932805</v>
          </cell>
          <cell r="J120">
            <v>5.5964430635615781</v>
          </cell>
          <cell r="K120">
            <v>7.2947992100025996</v>
          </cell>
        </row>
        <row r="121">
          <cell r="A121" t="str">
            <v>1996Chronic rheumatic heart disease mortality, 15+ yearsTnonMaori</v>
          </cell>
          <cell r="B121">
            <v>1996</v>
          </cell>
          <cell r="C121" t="str">
            <v>Chronic rheumatic heart disease mortality, 15+ years</v>
          </cell>
          <cell r="D121" t="str">
            <v>T</v>
          </cell>
          <cell r="E121" t="str">
            <v>nonMaori</v>
          </cell>
          <cell r="F121">
            <v>1.3305903935153287</v>
          </cell>
          <cell r="G121">
            <v>1.4983796891202985</v>
          </cell>
          <cell r="H121">
            <v>1.6814713738016689</v>
          </cell>
        </row>
        <row r="122">
          <cell r="A122" t="str">
            <v>1997Chronic rheumatic heart disease mortality, 15+ yearsTnonMaori</v>
          </cell>
          <cell r="B122">
            <v>1997</v>
          </cell>
          <cell r="C122" t="str">
            <v>Chronic rheumatic heart disease mortality, 15+ years</v>
          </cell>
          <cell r="D122" t="str">
            <v>T</v>
          </cell>
          <cell r="E122" t="str">
            <v>nonMaori</v>
          </cell>
          <cell r="F122">
            <v>1.3315213877790901</v>
          </cell>
          <cell r="G122">
            <v>1.4931259411370257</v>
          </cell>
          <cell r="H122">
            <v>1.6689368501040265</v>
          </cell>
        </row>
        <row r="123">
          <cell r="A123" t="str">
            <v>1998Chronic rheumatic heart disease mortality, 15+ yearsTnonMaori</v>
          </cell>
          <cell r="B123">
            <v>1998</v>
          </cell>
          <cell r="C123" t="str">
            <v>Chronic rheumatic heart disease mortality, 15+ years</v>
          </cell>
          <cell r="D123" t="str">
            <v>T</v>
          </cell>
          <cell r="E123" t="str">
            <v>nonMaori</v>
          </cell>
          <cell r="F123">
            <v>1.2656032978165888</v>
          </cell>
          <cell r="G123">
            <v>1.4128656141585079</v>
          </cell>
          <cell r="H123">
            <v>1.5725586835821781</v>
          </cell>
        </row>
        <row r="124">
          <cell r="A124" t="str">
            <v>1999Chronic rheumatic heart disease mortality, 15+ yearsTnonMaori</v>
          </cell>
          <cell r="B124">
            <v>1999</v>
          </cell>
          <cell r="C124" t="str">
            <v>Chronic rheumatic heart disease mortality, 15+ years</v>
          </cell>
          <cell r="D124" t="str">
            <v>T</v>
          </cell>
          <cell r="E124" t="str">
            <v>nonMaori</v>
          </cell>
          <cell r="F124">
            <v>1.2713281677252262</v>
          </cell>
          <cell r="G124">
            <v>1.4178387158422121</v>
          </cell>
          <cell r="H124">
            <v>1.5766023441659494</v>
          </cell>
        </row>
        <row r="125">
          <cell r="A125" t="str">
            <v>2000Chronic rheumatic heart disease mortality, 15+ yearsTnonMaori</v>
          </cell>
          <cell r="B125">
            <v>2000</v>
          </cell>
          <cell r="C125" t="str">
            <v>Chronic rheumatic heart disease mortality, 15+ years</v>
          </cell>
          <cell r="D125" t="str">
            <v>T</v>
          </cell>
          <cell r="E125" t="str">
            <v>nonMaori</v>
          </cell>
          <cell r="F125">
            <v>1.2312697726042716</v>
          </cell>
          <cell r="G125">
            <v>1.3750035628758568</v>
          </cell>
          <cell r="H125">
            <v>1.5309082965526384</v>
          </cell>
        </row>
        <row r="126">
          <cell r="A126" t="str">
            <v>2001Chronic rheumatic heart disease mortality, 15+ yearsTnonMaori</v>
          </cell>
          <cell r="B126">
            <v>2001</v>
          </cell>
          <cell r="C126" t="str">
            <v>Chronic rheumatic heart disease mortality, 15+ years</v>
          </cell>
          <cell r="D126" t="str">
            <v>T</v>
          </cell>
          <cell r="E126" t="str">
            <v>nonMaori</v>
          </cell>
          <cell r="F126">
            <v>1.1457654086431639</v>
          </cell>
          <cell r="G126">
            <v>1.2810700158455133</v>
          </cell>
          <cell r="H126">
            <v>1.4279598085735838</v>
          </cell>
        </row>
        <row r="127">
          <cell r="A127" t="str">
            <v>2002Chronic rheumatic heart disease mortality, 15+ yearsTnonMaori</v>
          </cell>
          <cell r="B127">
            <v>2002</v>
          </cell>
          <cell r="C127" t="str">
            <v>Chronic rheumatic heart disease mortality, 15+ years</v>
          </cell>
          <cell r="D127" t="str">
            <v>T</v>
          </cell>
          <cell r="E127" t="str">
            <v>nonMaori</v>
          </cell>
          <cell r="F127">
            <v>1.0261525458900616</v>
          </cell>
          <cell r="G127">
            <v>1.1500436792417081</v>
          </cell>
          <cell r="H127">
            <v>1.284771068227363</v>
          </cell>
        </row>
        <row r="128">
          <cell r="A128" t="str">
            <v>2003Chronic rheumatic heart disease mortality, 15+ yearsTnonMaori</v>
          </cell>
          <cell r="B128">
            <v>2003</v>
          </cell>
          <cell r="C128" t="str">
            <v>Chronic rheumatic heart disease mortality, 15+ years</v>
          </cell>
          <cell r="D128" t="str">
            <v>T</v>
          </cell>
          <cell r="E128" t="str">
            <v>nonMaori</v>
          </cell>
          <cell r="F128">
            <v>1.0922930963891977</v>
          </cell>
          <cell r="G128">
            <v>1.2179715233364041</v>
          </cell>
          <cell r="H128">
            <v>1.354144712387287</v>
          </cell>
        </row>
        <row r="129">
          <cell r="A129" t="str">
            <v>2004Chronic rheumatic heart disease mortality, 15+ yearsTnonMaori</v>
          </cell>
          <cell r="B129">
            <v>2004</v>
          </cell>
          <cell r="C129" t="str">
            <v>Chronic rheumatic heart disease mortality, 15+ years</v>
          </cell>
          <cell r="D129" t="str">
            <v>T</v>
          </cell>
          <cell r="E129" t="str">
            <v>nonMaori</v>
          </cell>
          <cell r="F129">
            <v>1.2643562553147172</v>
          </cell>
          <cell r="G129">
            <v>1.4011879030880121</v>
          </cell>
          <cell r="H129">
            <v>1.548790053971651</v>
          </cell>
        </row>
        <row r="130">
          <cell r="A130" t="str">
            <v>2005Chronic rheumatic heart disease mortality, 15+ yearsTnonMaori</v>
          </cell>
          <cell r="B130">
            <v>2005</v>
          </cell>
          <cell r="C130" t="str">
            <v>Chronic rheumatic heart disease mortality, 15+ years</v>
          </cell>
          <cell r="D130" t="str">
            <v>T</v>
          </cell>
          <cell r="E130" t="str">
            <v>nonMaori</v>
          </cell>
          <cell r="F130">
            <v>1.4155119764764277</v>
          </cell>
          <cell r="G130">
            <v>1.5590842227019261</v>
          </cell>
          <cell r="H130">
            <v>1.7132709539723736</v>
          </cell>
        </row>
        <row r="131">
          <cell r="A131" t="str">
            <v>2006Chronic rheumatic heart disease mortality, 15+ yearsTnonMaori</v>
          </cell>
          <cell r="B131">
            <v>2006</v>
          </cell>
          <cell r="C131" t="str">
            <v>Chronic rheumatic heart disease mortality, 15+ years</v>
          </cell>
          <cell r="D131" t="str">
            <v>T</v>
          </cell>
          <cell r="E131" t="str">
            <v>nonMaori</v>
          </cell>
          <cell r="F131">
            <v>1.359565728950324</v>
          </cell>
          <cell r="G131">
            <v>1.4969516593379595</v>
          </cell>
          <cell r="H131">
            <v>1.6444582283231983</v>
          </cell>
        </row>
        <row r="132">
          <cell r="A132" t="str">
            <v>2007Chronic rheumatic heart disease mortality, 15+ yearsTnonMaori</v>
          </cell>
          <cell r="B132">
            <v>2007</v>
          </cell>
          <cell r="C132" t="str">
            <v>Chronic rheumatic heart disease mortality, 15+ years</v>
          </cell>
          <cell r="D132" t="str">
            <v>T</v>
          </cell>
          <cell r="E132" t="str">
            <v>nonMaori</v>
          </cell>
          <cell r="F132">
            <v>1.1591322161978053</v>
          </cell>
          <cell r="G132">
            <v>1.2823375678977571</v>
          </cell>
          <cell r="H132">
            <v>1.4150736275101108</v>
          </cell>
        </row>
        <row r="133">
          <cell r="A133" t="str">
            <v>2008Chronic rheumatic heart disease mortality, 15+ yearsTnonMaori</v>
          </cell>
          <cell r="B133">
            <v>2008</v>
          </cell>
          <cell r="C133" t="str">
            <v>Chronic rheumatic heart disease mortality, 15+ years</v>
          </cell>
          <cell r="D133" t="str">
            <v>T</v>
          </cell>
          <cell r="E133" t="str">
            <v>nonMaori</v>
          </cell>
          <cell r="F133">
            <v>1.128311000749219</v>
          </cell>
          <cell r="G133">
            <v>1.2530837554969312</v>
          </cell>
          <cell r="H133">
            <v>1.3878845802538216</v>
          </cell>
        </row>
        <row r="134">
          <cell r="A134" t="str">
            <v>2009Chronic rheumatic heart disease mortality, 15+ yearsTnonMaori</v>
          </cell>
          <cell r="B134">
            <v>2009</v>
          </cell>
          <cell r="C134" t="str">
            <v>Chronic rheumatic heart disease mortality, 15+ years</v>
          </cell>
          <cell r="D134" t="str">
            <v>T</v>
          </cell>
          <cell r="E134" t="str">
            <v>nonMaori</v>
          </cell>
          <cell r="F134">
            <v>0.91159702959642996</v>
          </cell>
          <cell r="G134">
            <v>1.0259042011805393</v>
          </cell>
          <cell r="H134">
            <v>1.1505798805633329</v>
          </cell>
        </row>
        <row r="135">
          <cell r="A135" t="str">
            <v>2010Chronic rheumatic heart disease mortality, 15+ yearsTnonMaori</v>
          </cell>
          <cell r="B135">
            <v>2010</v>
          </cell>
          <cell r="C135" t="str">
            <v>Chronic rheumatic heart disease mortality, 15+ years</v>
          </cell>
          <cell r="D135" t="str">
            <v>T</v>
          </cell>
          <cell r="E135" t="str">
            <v>nonMaori</v>
          </cell>
          <cell r="F135">
            <v>0.91666667361898657</v>
          </cell>
          <cell r="G135">
            <v>1.038381510901877</v>
          </cell>
          <cell r="H135">
            <v>1.1717600940303632</v>
          </cell>
        </row>
        <row r="136">
          <cell r="A136" t="str">
            <v>2011Chronic rheumatic heart disease mortality, 15+ yearsTnonMaori</v>
          </cell>
          <cell r="B136">
            <v>2011</v>
          </cell>
          <cell r="C136" t="str">
            <v>Chronic rheumatic heart disease mortality, 15+ years</v>
          </cell>
          <cell r="D136" t="str">
            <v>T</v>
          </cell>
          <cell r="E136" t="str">
            <v>nonMaori</v>
          </cell>
          <cell r="F136">
            <v>0.84284347778923996</v>
          </cell>
          <cell r="G136">
            <v>0.95741297556016114</v>
          </cell>
          <cell r="H136">
            <v>1.083211024218911</v>
          </cell>
        </row>
        <row r="137">
          <cell r="A137" t="str">
            <v>2012Chronic rheumatic heart disease mortality, 15+ yearsTnonMaori</v>
          </cell>
          <cell r="B137">
            <v>2012</v>
          </cell>
          <cell r="C137" t="str">
            <v>Chronic rheumatic heart disease mortality, 15+ years</v>
          </cell>
          <cell r="D137" t="str">
            <v>T</v>
          </cell>
          <cell r="E137" t="str">
            <v>nonMaori</v>
          </cell>
          <cell r="F137">
            <v>0.86827763030458716</v>
          </cell>
          <cell r="G137">
            <v>0.9786056584535574</v>
          </cell>
          <cell r="H137">
            <v>1.0990694463865764</v>
          </cell>
        </row>
        <row r="138">
          <cell r="A138" t="str">
            <v>1996Chronic rheumatic heart disease mortality, 15+ yearsFMaori</v>
          </cell>
          <cell r="B138">
            <v>1996</v>
          </cell>
          <cell r="C138" t="str">
            <v>Chronic rheumatic heart disease mortality, 15+ years</v>
          </cell>
          <cell r="D138" t="str">
            <v>F</v>
          </cell>
          <cell r="E138" t="str">
            <v>Maori</v>
          </cell>
          <cell r="F138">
            <v>9.7610393390833359</v>
          </cell>
          <cell r="G138">
            <v>12.702616557048113</v>
          </cell>
          <cell r="H138">
            <v>16.252164610616546</v>
          </cell>
          <cell r="I138">
            <v>5.9936064248124064</v>
          </cell>
          <cell r="J138">
            <v>8.2323877541018255</v>
          </cell>
          <cell r="K138">
            <v>11.307417159278508</v>
          </cell>
        </row>
        <row r="139">
          <cell r="A139" t="str">
            <v>1997Chronic rheumatic heart disease mortality, 15+ yearsFMaori</v>
          </cell>
          <cell r="B139">
            <v>1997</v>
          </cell>
          <cell r="C139" t="str">
            <v>Chronic rheumatic heart disease mortality, 15+ years</v>
          </cell>
          <cell r="D139" t="str">
            <v>F</v>
          </cell>
          <cell r="E139" t="str">
            <v>Maori</v>
          </cell>
          <cell r="F139">
            <v>10.470744212090132</v>
          </cell>
          <cell r="G139">
            <v>13.457507639879555</v>
          </cell>
          <cell r="H139">
            <v>17.031337217293814</v>
          </cell>
          <cell r="I139">
            <v>6.0400124708500789</v>
          </cell>
          <cell r="J139">
            <v>8.1942997188501252</v>
          </cell>
          <cell r="K139">
            <v>11.116955172924824</v>
          </cell>
        </row>
        <row r="140">
          <cell r="A140" t="str">
            <v>1998Chronic rheumatic heart disease mortality, 15+ yearsFMaori</v>
          </cell>
          <cell r="B140">
            <v>1998</v>
          </cell>
          <cell r="C140" t="str">
            <v>Chronic rheumatic heart disease mortality, 15+ years</v>
          </cell>
          <cell r="D140" t="str">
            <v>F</v>
          </cell>
          <cell r="E140" t="str">
            <v>Maori</v>
          </cell>
          <cell r="F140">
            <v>11.761960539748756</v>
          </cell>
          <cell r="G140">
            <v>14.856411056972428</v>
          </cell>
          <cell r="H140">
            <v>18.515520872070102</v>
          </cell>
          <cell r="I140">
            <v>7.0417597239805216</v>
          </cell>
          <cell r="J140">
            <v>9.3802920828609935</v>
          </cell>
          <cell r="K140">
            <v>12.49543906761509</v>
          </cell>
        </row>
        <row r="141">
          <cell r="A141" t="str">
            <v>1999Chronic rheumatic heart disease mortality, 15+ yearsFMaori</v>
          </cell>
          <cell r="B141">
            <v>1999</v>
          </cell>
          <cell r="C141" t="str">
            <v>Chronic rheumatic heart disease mortality, 15+ years</v>
          </cell>
          <cell r="D141" t="str">
            <v>F</v>
          </cell>
          <cell r="E141" t="str">
            <v>Maori</v>
          </cell>
          <cell r="F141">
            <v>10.621136937525533</v>
          </cell>
          <cell r="G141">
            <v>13.50321722463617</v>
          </cell>
          <cell r="H141">
            <v>16.926399719730306</v>
          </cell>
          <cell r="I141">
            <v>6.597037704211302</v>
          </cell>
          <cell r="J141">
            <v>8.8478708659883534</v>
          </cell>
          <cell r="K141">
            <v>11.86666233713223</v>
          </cell>
        </row>
        <row r="142">
          <cell r="A142" t="str">
            <v>2000Chronic rheumatic heart disease mortality, 15+ yearsFMaori</v>
          </cell>
          <cell r="B142">
            <v>2000</v>
          </cell>
          <cell r="C142" t="str">
            <v>Chronic rheumatic heart disease mortality, 15+ years</v>
          </cell>
          <cell r="D142" t="str">
            <v>F</v>
          </cell>
          <cell r="E142" t="str">
            <v>Maori</v>
          </cell>
          <cell r="F142">
            <v>9.9788122182236716</v>
          </cell>
          <cell r="G142">
            <v>12.708380693216879</v>
          </cell>
          <cell r="H142">
            <v>15.95420819928427</v>
          </cell>
          <cell r="I142">
            <v>6.3345352163960396</v>
          </cell>
          <cell r="J142">
            <v>8.5413052326814842</v>
          </cell>
          <cell r="K142">
            <v>11.516850500570492</v>
          </cell>
        </row>
        <row r="143">
          <cell r="A143" t="str">
            <v>2001Chronic rheumatic heart disease mortality, 15+ yearsFMaori</v>
          </cell>
          <cell r="B143">
            <v>2001</v>
          </cell>
          <cell r="C143" t="str">
            <v>Chronic rheumatic heart disease mortality, 15+ years</v>
          </cell>
          <cell r="D143" t="str">
            <v>F</v>
          </cell>
          <cell r="E143" t="str">
            <v>Maori</v>
          </cell>
          <cell r="F143">
            <v>8.1382073057550386</v>
          </cell>
          <cell r="G143">
            <v>10.567428104538546</v>
          </cell>
          <cell r="H143">
            <v>13.494369773130344</v>
          </cell>
          <cell r="I143">
            <v>5.5234075108069272</v>
          </cell>
          <cell r="J143">
            <v>7.5542704141384283</v>
          </cell>
          <cell r="K143">
            <v>10.331847030709152</v>
          </cell>
        </row>
        <row r="144">
          <cell r="A144" t="str">
            <v>2002Chronic rheumatic heart disease mortality, 15+ yearsFMaori</v>
          </cell>
          <cell r="B144">
            <v>2002</v>
          </cell>
          <cell r="C144" t="str">
            <v>Chronic rheumatic heart disease mortality, 15+ years</v>
          </cell>
          <cell r="D144" t="str">
            <v>F</v>
          </cell>
          <cell r="E144" t="str">
            <v>Maori</v>
          </cell>
          <cell r="F144">
            <v>7.5386170999821145</v>
          </cell>
          <cell r="G144">
            <v>9.8326248613241702</v>
          </cell>
          <cell r="H144">
            <v>12.604981315667548</v>
          </cell>
          <cell r="I144">
            <v>5.8160782724695848</v>
          </cell>
          <cell r="J144">
            <v>7.9977042538225325</v>
          </cell>
          <cell r="K144">
            <v>10.997663775328002</v>
          </cell>
        </row>
        <row r="145">
          <cell r="A145" t="str">
            <v>2003Chronic rheumatic heart disease mortality, 15+ yearsFMaori</v>
          </cell>
          <cell r="B145">
            <v>2003</v>
          </cell>
          <cell r="C145" t="str">
            <v>Chronic rheumatic heart disease mortality, 15+ years</v>
          </cell>
          <cell r="D145" t="str">
            <v>F</v>
          </cell>
          <cell r="E145" t="str">
            <v>Maori</v>
          </cell>
          <cell r="F145">
            <v>7.6748655129102188</v>
          </cell>
          <cell r="G145">
            <v>9.9443838524609447</v>
          </cell>
          <cell r="H145">
            <v>12.674933549210596</v>
          </cell>
          <cell r="I145">
            <v>5.4766739646544931</v>
          </cell>
          <cell r="J145">
            <v>7.4140938701902313</v>
          </cell>
          <cell r="K145">
            <v>10.036892513732129</v>
          </cell>
        </row>
        <row r="146">
          <cell r="A146" t="str">
            <v>2004Chronic rheumatic heart disease mortality, 15+ yearsFMaori</v>
          </cell>
          <cell r="B146">
            <v>2004</v>
          </cell>
          <cell r="C146" t="str">
            <v>Chronic rheumatic heart disease mortality, 15+ years</v>
          </cell>
          <cell r="D146" t="str">
            <v>F</v>
          </cell>
          <cell r="E146" t="str">
            <v>Maori</v>
          </cell>
          <cell r="F146">
            <v>6.9482280684104119</v>
          </cell>
          <cell r="G146">
            <v>9.0625799323014729</v>
          </cell>
          <cell r="H146">
            <v>11.617818469586135</v>
          </cell>
          <cell r="I146">
            <v>4.7373417597942087</v>
          </cell>
          <cell r="J146">
            <v>6.4225172800513821</v>
          </cell>
          <cell r="K146">
            <v>8.7071463922312553</v>
          </cell>
        </row>
        <row r="147">
          <cell r="A147" t="str">
            <v>2005Chronic rheumatic heart disease mortality, 15+ yearsFMaori</v>
          </cell>
          <cell r="B147">
            <v>2005</v>
          </cell>
          <cell r="C147" t="str">
            <v>Chronic rheumatic heart disease mortality, 15+ years</v>
          </cell>
          <cell r="D147" t="str">
            <v>F</v>
          </cell>
          <cell r="E147" t="str">
            <v>Maori</v>
          </cell>
          <cell r="F147">
            <v>8.5705388667063911</v>
          </cell>
          <cell r="G147">
            <v>10.859995816116021</v>
          </cell>
          <cell r="H147">
            <v>13.57313143464645</v>
          </cell>
          <cell r="I147">
            <v>5.2663993512305334</v>
          </cell>
          <cell r="J147">
            <v>6.9569799952339642</v>
          </cell>
          <cell r="K147">
            <v>9.1902583579759565</v>
          </cell>
        </row>
        <row r="148">
          <cell r="A148" t="str">
            <v>2006Chronic rheumatic heart disease mortality, 15+ yearsFMaori</v>
          </cell>
          <cell r="B148">
            <v>2006</v>
          </cell>
          <cell r="C148" t="str">
            <v>Chronic rheumatic heart disease mortality, 15+ years</v>
          </cell>
          <cell r="D148" t="str">
            <v>F</v>
          </cell>
          <cell r="E148" t="str">
            <v>Maori</v>
          </cell>
          <cell r="F148">
            <v>8.4853508044007881</v>
          </cell>
          <cell r="G148">
            <v>10.684897338049934</v>
          </cell>
          <cell r="H148">
            <v>13.280351791491722</v>
          </cell>
          <cell r="I148">
            <v>6.0061344987339984</v>
          </cell>
          <cell r="J148">
            <v>7.9246189616987097</v>
          </cell>
          <cell r="K148">
            <v>10.455907322979854</v>
          </cell>
        </row>
        <row r="149">
          <cell r="A149" t="str">
            <v>2007Chronic rheumatic heart disease mortality, 15+ yearsFMaori</v>
          </cell>
          <cell r="B149">
            <v>2007</v>
          </cell>
          <cell r="C149" t="str">
            <v>Chronic rheumatic heart disease mortality, 15+ years</v>
          </cell>
          <cell r="D149" t="str">
            <v>F</v>
          </cell>
          <cell r="E149" t="str">
            <v>Maori</v>
          </cell>
          <cell r="F149">
            <v>8.2502396058115366</v>
          </cell>
          <cell r="G149">
            <v>10.373358181179549</v>
          </cell>
          <cell r="H149">
            <v>12.876072670998933</v>
          </cell>
          <cell r="I149">
            <v>6.766455915378903</v>
          </cell>
          <cell r="J149">
            <v>8.936070746635103</v>
          </cell>
          <cell r="K149">
            <v>11.801356779311266</v>
          </cell>
        </row>
        <row r="150">
          <cell r="A150" t="str">
            <v>2008Chronic rheumatic heart disease mortality, 15+ yearsFMaori</v>
          </cell>
          <cell r="B150">
            <v>2008</v>
          </cell>
          <cell r="C150" t="str">
            <v>Chronic rheumatic heart disease mortality, 15+ years</v>
          </cell>
          <cell r="D150" t="str">
            <v>F</v>
          </cell>
          <cell r="E150" t="str">
            <v>Maori</v>
          </cell>
          <cell r="F150">
            <v>5.4009946648943785</v>
          </cell>
          <cell r="G150">
            <v>7.060855089918471</v>
          </cell>
          <cell r="H150">
            <v>9.0699637515389533</v>
          </cell>
          <cell r="I150">
            <v>4.3854062789770021</v>
          </cell>
          <cell r="J150">
            <v>6.0464875192415839</v>
          </cell>
          <cell r="K150">
            <v>8.3367444187799915</v>
          </cell>
        </row>
        <row r="151">
          <cell r="A151" t="str">
            <v>2009Chronic rheumatic heart disease mortality, 15+ yearsFMaori</v>
          </cell>
          <cell r="B151">
            <v>2009</v>
          </cell>
          <cell r="C151" t="str">
            <v>Chronic rheumatic heart disease mortality, 15+ years</v>
          </cell>
          <cell r="D151" t="str">
            <v>F</v>
          </cell>
          <cell r="E151" t="str">
            <v>Maori</v>
          </cell>
          <cell r="F151">
            <v>4.5057886464004939</v>
          </cell>
          <cell r="G151">
            <v>6.033074557779937</v>
          </cell>
          <cell r="H151">
            <v>7.9115746215067739</v>
          </cell>
          <cell r="I151">
            <v>3.9635060685790777</v>
          </cell>
          <cell r="J151">
            <v>5.6326778728448303</v>
          </cell>
          <cell r="K151">
            <v>8.0047966296188751</v>
          </cell>
        </row>
        <row r="152">
          <cell r="A152" t="str">
            <v>2010Chronic rheumatic heart disease mortality, 15+ yearsFMaori</v>
          </cell>
          <cell r="B152">
            <v>2010</v>
          </cell>
          <cell r="C152" t="str">
            <v>Chronic rheumatic heart disease mortality, 15+ years</v>
          </cell>
          <cell r="D152" t="str">
            <v>F</v>
          </cell>
          <cell r="E152" t="str">
            <v>Maori</v>
          </cell>
          <cell r="F152">
            <v>4.3911117777893622</v>
          </cell>
          <cell r="G152">
            <v>5.8620954776963199</v>
          </cell>
          <cell r="H152">
            <v>7.6677652172718211</v>
          </cell>
          <cell r="I152">
            <v>3.5127859351795858</v>
          </cell>
          <cell r="J152">
            <v>5.044442042317443</v>
          </cell>
          <cell r="K152">
            <v>7.2439357216336822</v>
          </cell>
        </row>
        <row r="153">
          <cell r="A153" t="str">
            <v>2011Chronic rheumatic heart disease mortality, 15+ yearsFMaori</v>
          </cell>
          <cell r="B153">
            <v>2011</v>
          </cell>
          <cell r="C153" t="str">
            <v>Chronic rheumatic heart disease mortality, 15+ years</v>
          </cell>
          <cell r="D153" t="str">
            <v>F</v>
          </cell>
          <cell r="E153" t="str">
            <v>Maori</v>
          </cell>
          <cell r="F153">
            <v>4.7340186075881796</v>
          </cell>
          <cell r="G153">
            <v>6.2343701150659641</v>
          </cell>
          <cell r="H153">
            <v>8.0593690752120537</v>
          </cell>
          <cell r="I153">
            <v>4.1284329429824158</v>
          </cell>
          <cell r="J153">
            <v>5.892148589045429</v>
          </cell>
          <cell r="K153">
            <v>8.4093445321434395</v>
          </cell>
        </row>
        <row r="154">
          <cell r="A154" t="str">
            <v>2012Chronic rheumatic heart disease mortality, 15+ yearsFMaori</v>
          </cell>
          <cell r="B154">
            <v>2012</v>
          </cell>
          <cell r="C154" t="str">
            <v>Chronic rheumatic heart disease mortality, 15+ years</v>
          </cell>
          <cell r="D154" t="str">
            <v>F</v>
          </cell>
          <cell r="E154" t="str">
            <v>Maori</v>
          </cell>
          <cell r="F154">
            <v>4.8319390701267571</v>
          </cell>
          <cell r="G154">
            <v>6.3023023452729365</v>
          </cell>
          <cell r="H154">
            <v>8.0792671772036684</v>
          </cell>
          <cell r="I154">
            <v>4.1766843473576181</v>
          </cell>
          <cell r="J154">
            <v>5.8843360743188944</v>
          </cell>
          <cell r="K154">
            <v>8.2901670693492715</v>
          </cell>
        </row>
        <row r="155">
          <cell r="A155" t="str">
            <v>1996Chronic rheumatic heart disease mortality, 15+ yearsFnonMaori</v>
          </cell>
          <cell r="B155">
            <v>1996</v>
          </cell>
          <cell r="C155" t="str">
            <v>Chronic rheumatic heart disease mortality, 15+ years</v>
          </cell>
          <cell r="D155" t="str">
            <v>F</v>
          </cell>
          <cell r="E155" t="str">
            <v>nonMaori</v>
          </cell>
          <cell r="F155">
            <v>1.3292162664324303</v>
          </cell>
          <cell r="G155">
            <v>1.5430051324682774</v>
          </cell>
          <cell r="H155">
            <v>1.7813938744480682</v>
          </cell>
        </row>
        <row r="156">
          <cell r="A156" t="str">
            <v>1997Chronic rheumatic heart disease mortality, 15+ yearsFnonMaori</v>
          </cell>
          <cell r="B156">
            <v>1997</v>
          </cell>
          <cell r="C156" t="str">
            <v>Chronic rheumatic heart disease mortality, 15+ years</v>
          </cell>
          <cell r="D156" t="str">
            <v>F</v>
          </cell>
          <cell r="E156" t="str">
            <v>nonMaori</v>
          </cell>
          <cell r="F156">
            <v>1.4230959653429889</v>
          </cell>
          <cell r="G156">
            <v>1.6423011241487753</v>
          </cell>
          <cell r="H156">
            <v>1.8857134384048841</v>
          </cell>
        </row>
        <row r="157">
          <cell r="A157" t="str">
            <v>1998Chronic rheumatic heart disease mortality, 15+ yearsFnonMaori</v>
          </cell>
          <cell r="B157">
            <v>1998</v>
          </cell>
          <cell r="C157" t="str">
            <v>Chronic rheumatic heart disease mortality, 15+ years</v>
          </cell>
          <cell r="D157" t="str">
            <v>F</v>
          </cell>
          <cell r="E157" t="str">
            <v>nonMaori</v>
          </cell>
          <cell r="F157">
            <v>1.3818490299669193</v>
          </cell>
          <cell r="G157">
            <v>1.5837898144042883</v>
          </cell>
          <cell r="H157">
            <v>1.8069402126686098</v>
          </cell>
        </row>
        <row r="158">
          <cell r="A158" t="str">
            <v>1999Chronic rheumatic heart disease mortality, 15+ yearsFnonMaori</v>
          </cell>
          <cell r="B158">
            <v>1999</v>
          </cell>
          <cell r="C158" t="str">
            <v>Chronic rheumatic heart disease mortality, 15+ years</v>
          </cell>
          <cell r="D158" t="str">
            <v>F</v>
          </cell>
          <cell r="E158" t="str">
            <v>nonMaori</v>
          </cell>
          <cell r="F158">
            <v>1.330706531608409</v>
          </cell>
          <cell r="G158">
            <v>1.5261544194257166</v>
          </cell>
          <cell r="H158">
            <v>1.7422287814923434</v>
          </cell>
        </row>
        <row r="159">
          <cell r="A159" t="str">
            <v>2000Chronic rheumatic heart disease mortality, 15+ yearsFnonMaori</v>
          </cell>
          <cell r="B159">
            <v>2000</v>
          </cell>
          <cell r="C159" t="str">
            <v>Chronic rheumatic heart disease mortality, 15+ years</v>
          </cell>
          <cell r="D159" t="str">
            <v>F</v>
          </cell>
          <cell r="E159" t="str">
            <v>nonMaori</v>
          </cell>
          <cell r="F159">
            <v>1.2951922273475536</v>
          </cell>
          <cell r="G159">
            <v>1.4878733808260323</v>
          </cell>
          <cell r="H159">
            <v>1.7011387011695311</v>
          </cell>
        </row>
        <row r="160">
          <cell r="A160" t="str">
            <v>2001Chronic rheumatic heart disease mortality, 15+ yearsFnonMaori</v>
          </cell>
          <cell r="B160">
            <v>2001</v>
          </cell>
          <cell r="C160" t="str">
            <v>Chronic rheumatic heart disease mortality, 15+ years</v>
          </cell>
          <cell r="D160" t="str">
            <v>F</v>
          </cell>
          <cell r="E160" t="str">
            <v>nonMaori</v>
          </cell>
          <cell r="F160">
            <v>1.2193250366395691</v>
          </cell>
          <cell r="G160">
            <v>1.3988681269286771</v>
          </cell>
          <cell r="H160">
            <v>1.5974050542897782</v>
          </cell>
        </row>
        <row r="161">
          <cell r="A161" t="str">
            <v>2002Chronic rheumatic heart disease mortality, 15+ yearsFnonMaori</v>
          </cell>
          <cell r="B161">
            <v>2002</v>
          </cell>
          <cell r="C161" t="str">
            <v>Chronic rheumatic heart disease mortality, 15+ years</v>
          </cell>
          <cell r="D161" t="str">
            <v>F</v>
          </cell>
          <cell r="E161" t="str">
            <v>nonMaori</v>
          </cell>
          <cell r="F161">
            <v>1.0665009532431733</v>
          </cell>
          <cell r="G161">
            <v>1.2294309153310627</v>
          </cell>
          <cell r="H161">
            <v>1.4102129170026252</v>
          </cell>
        </row>
        <row r="162">
          <cell r="A162" t="str">
            <v>2003Chronic rheumatic heart disease mortality, 15+ yearsFnonMaori</v>
          </cell>
          <cell r="B162">
            <v>2003</v>
          </cell>
          <cell r="C162" t="str">
            <v>Chronic rheumatic heart disease mortality, 15+ years</v>
          </cell>
          <cell r="D162" t="str">
            <v>F</v>
          </cell>
          <cell r="E162" t="str">
            <v>nonMaori</v>
          </cell>
          <cell r="F162">
            <v>1.1735268230863511</v>
          </cell>
          <cell r="G162">
            <v>1.3412810825668426</v>
          </cell>
          <cell r="H162">
            <v>1.5262870544122229</v>
          </cell>
        </row>
        <row r="163">
          <cell r="A163" t="str">
            <v>2004Chronic rheumatic heart disease mortality, 15+ yearsFnonMaori</v>
          </cell>
          <cell r="B163">
            <v>2004</v>
          </cell>
          <cell r="C163" t="str">
            <v>Chronic rheumatic heart disease mortality, 15+ years</v>
          </cell>
          <cell r="D163" t="str">
            <v>F</v>
          </cell>
          <cell r="E163" t="str">
            <v>nonMaori</v>
          </cell>
          <cell r="F163">
            <v>1.2385221659679206</v>
          </cell>
          <cell r="G163">
            <v>1.4110635343014553</v>
          </cell>
          <cell r="H163">
            <v>1.6009172163350283</v>
          </cell>
        </row>
        <row r="164">
          <cell r="A164" t="str">
            <v>2005Chronic rheumatic heart disease mortality, 15+ yearsFnonMaori</v>
          </cell>
          <cell r="B164">
            <v>2005</v>
          </cell>
          <cell r="C164" t="str">
            <v>Chronic rheumatic heart disease mortality, 15+ years</v>
          </cell>
          <cell r="D164" t="str">
            <v>F</v>
          </cell>
          <cell r="E164" t="str">
            <v>nonMaori</v>
          </cell>
          <cell r="F164">
            <v>1.3783810077229322</v>
          </cell>
          <cell r="G164">
            <v>1.5610215673404129</v>
          </cell>
          <cell r="H164">
            <v>1.7611294078452475</v>
          </cell>
        </row>
        <row r="165">
          <cell r="A165" t="str">
            <v>2006Chronic rheumatic heart disease mortality, 15+ yearsFnonMaori</v>
          </cell>
          <cell r="B165">
            <v>2006</v>
          </cell>
          <cell r="C165" t="str">
            <v>Chronic rheumatic heart disease mortality, 15+ years</v>
          </cell>
          <cell r="D165" t="str">
            <v>F</v>
          </cell>
          <cell r="E165" t="str">
            <v>nonMaori</v>
          </cell>
          <cell r="F165">
            <v>1.1872785306359046</v>
          </cell>
          <cell r="G165">
            <v>1.3483168578441702</v>
          </cell>
          <cell r="H165">
            <v>1.5251051208884123</v>
          </cell>
        </row>
        <row r="166">
          <cell r="A166" t="str">
            <v>2007Chronic rheumatic heart disease mortality, 15+ yearsFnonMaori</v>
          </cell>
          <cell r="B166">
            <v>2007</v>
          </cell>
          <cell r="C166" t="str">
            <v>Chronic rheumatic heart disease mortality, 15+ years</v>
          </cell>
          <cell r="D166" t="str">
            <v>F</v>
          </cell>
          <cell r="E166" t="str">
            <v>nonMaori</v>
          </cell>
          <cell r="F166">
            <v>1.0183231973260138</v>
          </cell>
          <cell r="G166">
            <v>1.1608410984308357</v>
          </cell>
          <cell r="H166">
            <v>1.3177217759912156</v>
          </cell>
        </row>
        <row r="167">
          <cell r="A167" t="str">
            <v>2008Chronic rheumatic heart disease mortality, 15+ yearsFnonMaori</v>
          </cell>
          <cell r="B167">
            <v>2008</v>
          </cell>
          <cell r="C167" t="str">
            <v>Chronic rheumatic heart disease mortality, 15+ years</v>
          </cell>
          <cell r="D167" t="str">
            <v>F</v>
          </cell>
          <cell r="E167" t="str">
            <v>nonMaori</v>
          </cell>
          <cell r="F167">
            <v>1.0198325289184889</v>
          </cell>
          <cell r="G167">
            <v>1.1677614594339096</v>
          </cell>
          <cell r="H167">
            <v>1.3311169807701819</v>
          </cell>
        </row>
        <row r="168">
          <cell r="A168" t="str">
            <v>2009Chronic rheumatic heart disease mortality, 15+ yearsFnonMaori</v>
          </cell>
          <cell r="B168">
            <v>2009</v>
          </cell>
          <cell r="C168" t="str">
            <v>Chronic rheumatic heart disease mortality, 15+ years</v>
          </cell>
          <cell r="D168" t="str">
            <v>F</v>
          </cell>
          <cell r="E168" t="str">
            <v>nonMaori</v>
          </cell>
          <cell r="F168">
            <v>0.92190813571345276</v>
          </cell>
          <cell r="G168">
            <v>1.0710846055772905</v>
          </cell>
          <cell r="H168">
            <v>1.2375250253276033</v>
          </cell>
        </row>
        <row r="169">
          <cell r="A169" t="str">
            <v>2010Chronic rheumatic heart disease mortality, 15+ yearsFnonMaori</v>
          </cell>
          <cell r="B169">
            <v>2010</v>
          </cell>
          <cell r="C169" t="str">
            <v>Chronic rheumatic heart disease mortality, 15+ years</v>
          </cell>
          <cell r="D169" t="str">
            <v>F</v>
          </cell>
          <cell r="E169" t="str">
            <v>nonMaori</v>
          </cell>
          <cell r="F169">
            <v>0.98951678762535755</v>
          </cell>
          <cell r="G169">
            <v>1.1620899652567407</v>
          </cell>
          <cell r="H169">
            <v>1.3561049026809486</v>
          </cell>
        </row>
        <row r="170">
          <cell r="A170" t="str">
            <v>2011Chronic rheumatic heart disease mortality, 15+ yearsFnonMaori</v>
          </cell>
          <cell r="B170">
            <v>2011</v>
          </cell>
          <cell r="C170" t="str">
            <v>Chronic rheumatic heart disease mortality, 15+ years</v>
          </cell>
          <cell r="D170" t="str">
            <v>F</v>
          </cell>
          <cell r="E170" t="str">
            <v>nonMaori</v>
          </cell>
          <cell r="F170">
            <v>0.89806600853956642</v>
          </cell>
          <cell r="G170">
            <v>1.0580809395500965</v>
          </cell>
          <cell r="H170">
            <v>1.2383841264099411</v>
          </cell>
        </row>
        <row r="171">
          <cell r="A171" t="str">
            <v>2012Chronic rheumatic heart disease mortality, 15+ yearsFnonMaori</v>
          </cell>
          <cell r="B171">
            <v>2012</v>
          </cell>
          <cell r="C171" t="str">
            <v>Chronic rheumatic heart disease mortality, 15+ years</v>
          </cell>
          <cell r="D171" t="str">
            <v>F</v>
          </cell>
          <cell r="E171" t="str">
            <v>nonMaori</v>
          </cell>
          <cell r="F171">
            <v>0.9169462073391722</v>
          </cell>
          <cell r="G171">
            <v>1.0710303194234911</v>
          </cell>
          <cell r="H171">
            <v>1.2435969721003632</v>
          </cell>
        </row>
        <row r="172">
          <cell r="A172" t="str">
            <v>1996Chronic rheumatic heart disease mortality, 15+ yearsMMaori</v>
          </cell>
          <cell r="B172">
            <v>1996</v>
          </cell>
          <cell r="C172" t="str">
            <v>Chronic rheumatic heart disease mortality, 15+ years</v>
          </cell>
          <cell r="D172" t="str">
            <v>M</v>
          </cell>
          <cell r="E172" t="str">
            <v>Maori</v>
          </cell>
          <cell r="F172">
            <v>7.350414156741123</v>
          </cell>
          <cell r="G172">
            <v>10.077248433037767</v>
          </cell>
          <cell r="H172">
            <v>13.484151258236309</v>
          </cell>
          <cell r="I172">
            <v>4.9284698930701936</v>
          </cell>
          <cell r="J172">
            <v>7.1520563184697252</v>
          </cell>
          <cell r="K172">
            <v>10.378862140252943</v>
          </cell>
        </row>
        <row r="173">
          <cell r="A173" t="str">
            <v>1997Chronic rheumatic heart disease mortality, 15+ yearsMMaori</v>
          </cell>
          <cell r="B173">
            <v>1997</v>
          </cell>
          <cell r="C173" t="str">
            <v>Chronic rheumatic heart disease mortality, 15+ years</v>
          </cell>
          <cell r="D173" t="str">
            <v>M</v>
          </cell>
          <cell r="E173" t="str">
            <v>Maori</v>
          </cell>
          <cell r="F173">
            <v>6.7810566598603188</v>
          </cell>
          <cell r="G173">
            <v>9.3325658862427172</v>
          </cell>
          <cell r="H173">
            <v>12.528534100591306</v>
          </cell>
          <cell r="I173">
            <v>4.9111277503292827</v>
          </cell>
          <cell r="J173">
            <v>7.1192991607006997</v>
          </cell>
          <cell r="K173">
            <v>10.320322157401707</v>
          </cell>
        </row>
        <row r="174">
          <cell r="A174" t="str">
            <v>1998Chronic rheumatic heart disease mortality, 15+ yearsMMaori</v>
          </cell>
          <cell r="B174">
            <v>1998</v>
          </cell>
          <cell r="C174" t="str">
            <v>Chronic rheumatic heart disease mortality, 15+ years</v>
          </cell>
          <cell r="D174" t="str">
            <v>M</v>
          </cell>
          <cell r="E174" t="str">
            <v>Maori</v>
          </cell>
          <cell r="F174">
            <v>6.3648699877735995</v>
          </cell>
          <cell r="G174">
            <v>8.7948409275631221</v>
          </cell>
          <cell r="H174">
            <v>11.846593012851098</v>
          </cell>
          <cell r="I174">
            <v>4.9724157393147737</v>
          </cell>
          <cell r="J174">
            <v>7.24514660275198</v>
          </cell>
          <cell r="K174">
            <v>10.556669443452904</v>
          </cell>
        </row>
        <row r="175">
          <cell r="A175" t="str">
            <v>1999Chronic rheumatic heart disease mortality, 15+ yearsMMaori</v>
          </cell>
          <cell r="B175">
            <v>1999</v>
          </cell>
          <cell r="C175" t="str">
            <v>Chronic rheumatic heart disease mortality, 15+ years</v>
          </cell>
          <cell r="D175" t="str">
            <v>M</v>
          </cell>
          <cell r="E175" t="str">
            <v>Maori</v>
          </cell>
          <cell r="F175">
            <v>6.9350920200194626</v>
          </cell>
          <cell r="G175">
            <v>9.4057967516812209</v>
          </cell>
          <cell r="H175">
            <v>12.470721904072493</v>
          </cell>
          <cell r="I175">
            <v>5.0660568521935749</v>
          </cell>
          <cell r="J175">
            <v>7.2763903016501521</v>
          </cell>
          <cell r="K175">
            <v>10.451097839342864</v>
          </cell>
        </row>
        <row r="176">
          <cell r="A176" t="str">
            <v>2000Chronic rheumatic heart disease mortality, 15+ yearsMMaori</v>
          </cell>
          <cell r="B176">
            <v>2000</v>
          </cell>
          <cell r="C176" t="str">
            <v>Chronic rheumatic heart disease mortality, 15+ years</v>
          </cell>
          <cell r="D176" t="str">
            <v>M</v>
          </cell>
          <cell r="E176" t="str">
            <v>Maori</v>
          </cell>
          <cell r="F176">
            <v>7.0152815473562731</v>
          </cell>
          <cell r="G176">
            <v>9.4517641699973645</v>
          </cell>
          <cell r="H176">
            <v>12.460972737767909</v>
          </cell>
          <cell r="I176">
            <v>5.2455517877930609</v>
          </cell>
          <cell r="J176">
            <v>7.5526432069213092</v>
          </cell>
          <cell r="K176">
            <v>10.874436421311902</v>
          </cell>
        </row>
        <row r="177">
          <cell r="A177" t="str">
            <v>2001Chronic rheumatic heart disease mortality, 15+ yearsMMaori</v>
          </cell>
          <cell r="B177">
            <v>2001</v>
          </cell>
          <cell r="C177" t="str">
            <v>Chronic rheumatic heart disease mortality, 15+ years</v>
          </cell>
          <cell r="D177" t="str">
            <v>M</v>
          </cell>
          <cell r="E177" t="str">
            <v>Maori</v>
          </cell>
          <cell r="F177">
            <v>5.3662899878140324</v>
          </cell>
          <cell r="G177">
            <v>7.4779276487778334</v>
          </cell>
          <cell r="H177">
            <v>10.144653235021071</v>
          </cell>
          <cell r="I177">
            <v>4.4462050519147764</v>
          </cell>
          <cell r="J177">
            <v>6.5820412002587982</v>
          </cell>
          <cell r="K177">
            <v>9.7438750251176387</v>
          </cell>
        </row>
        <row r="178">
          <cell r="A178" t="str">
            <v>2002Chronic rheumatic heart disease mortality, 15+ yearsMMaori</v>
          </cell>
          <cell r="B178">
            <v>2002</v>
          </cell>
          <cell r="C178" t="str">
            <v>Chronic rheumatic heart disease mortality, 15+ years</v>
          </cell>
          <cell r="D178" t="str">
            <v>M</v>
          </cell>
          <cell r="E178" t="str">
            <v>Maori</v>
          </cell>
          <cell r="F178">
            <v>5.0386164699183533</v>
          </cell>
          <cell r="G178">
            <v>7.0527898497353529</v>
          </cell>
          <cell r="H178">
            <v>9.6038980109101271</v>
          </cell>
          <cell r="I178">
            <v>4.5073883437199882</v>
          </cell>
          <cell r="J178">
            <v>6.6781516718410714</v>
          </cell>
          <cell r="K178">
            <v>9.8943570758109569</v>
          </cell>
        </row>
        <row r="179">
          <cell r="A179" t="str">
            <v>2003Chronic rheumatic heart disease mortality, 15+ yearsMMaori</v>
          </cell>
          <cell r="B179">
            <v>2003</v>
          </cell>
          <cell r="C179" t="str">
            <v>Chronic rheumatic heart disease mortality, 15+ years</v>
          </cell>
          <cell r="D179" t="str">
            <v>M</v>
          </cell>
          <cell r="E179" t="str">
            <v>Maori</v>
          </cell>
          <cell r="F179">
            <v>5.0285056774683214</v>
          </cell>
          <cell r="G179">
            <v>7.0072250517520471</v>
          </cell>
          <cell r="H179">
            <v>9.5060920121893844</v>
          </cell>
          <cell r="I179">
            <v>4.4458908050418211</v>
          </cell>
          <cell r="J179">
            <v>6.5618985656112807</v>
          </cell>
          <cell r="K179">
            <v>9.68501357175513</v>
          </cell>
        </row>
        <row r="180">
          <cell r="A180" t="str">
            <v>2004Chronic rheumatic heart disease mortality, 15+ yearsMMaori</v>
          </cell>
          <cell r="B180">
            <v>2004</v>
          </cell>
          <cell r="C180" t="str">
            <v>Chronic rheumatic heart disease mortality, 15+ years</v>
          </cell>
          <cell r="D180" t="str">
            <v>M</v>
          </cell>
          <cell r="E180" t="str">
            <v>Maori</v>
          </cell>
          <cell r="F180">
            <v>5.4718408537729086</v>
          </cell>
          <cell r="G180">
            <v>7.5017677226996433</v>
          </cell>
          <cell r="H180">
            <v>10.037955434878961</v>
          </cell>
          <cell r="I180">
            <v>3.783945915414149</v>
          </cell>
          <cell r="J180">
            <v>5.434102139477555</v>
          </cell>
          <cell r="K180">
            <v>7.8038816416440708</v>
          </cell>
        </row>
        <row r="181">
          <cell r="A181" t="str">
            <v>2005Chronic rheumatic heart disease mortality, 15+ yearsMMaori</v>
          </cell>
          <cell r="B181">
            <v>2005</v>
          </cell>
          <cell r="C181" t="str">
            <v>Chronic rheumatic heart disease mortality, 15+ years</v>
          </cell>
          <cell r="D181" t="str">
            <v>M</v>
          </cell>
          <cell r="E181" t="str">
            <v>Maori</v>
          </cell>
          <cell r="F181">
            <v>6.5442106688255173</v>
          </cell>
          <cell r="G181">
            <v>8.7113186344855329</v>
          </cell>
          <cell r="H181">
            <v>11.36638117065649</v>
          </cell>
          <cell r="I181">
            <v>4.0239212908369044</v>
          </cell>
          <cell r="J181">
            <v>5.6092440386324505</v>
          </cell>
          <cell r="K181">
            <v>7.8191436687842888</v>
          </cell>
        </row>
        <row r="182">
          <cell r="A182" t="str">
            <v>2006Chronic rheumatic heart disease mortality, 15+ yearsMMaori</v>
          </cell>
          <cell r="B182">
            <v>2006</v>
          </cell>
          <cell r="C182" t="str">
            <v>Chronic rheumatic heart disease mortality, 15+ years</v>
          </cell>
          <cell r="D182" t="str">
            <v>M</v>
          </cell>
          <cell r="E182" t="str">
            <v>Maori</v>
          </cell>
          <cell r="F182">
            <v>6.3799984980720659</v>
          </cell>
          <cell r="G182">
            <v>8.4689849752798185</v>
          </cell>
          <cell r="H182">
            <v>11.023548042105107</v>
          </cell>
          <cell r="I182">
            <v>3.6874543207374568</v>
          </cell>
          <cell r="J182">
            <v>5.1191693748088101</v>
          </cell>
          <cell r="K182">
            <v>7.1067714495076055</v>
          </cell>
        </row>
        <row r="183">
          <cell r="A183" t="str">
            <v>2007Chronic rheumatic heart disease mortality, 15+ yearsMMaori</v>
          </cell>
          <cell r="B183">
            <v>2007</v>
          </cell>
          <cell r="C183" t="str">
            <v>Chronic rheumatic heart disease mortality, 15+ years</v>
          </cell>
          <cell r="D183" t="str">
            <v>M</v>
          </cell>
          <cell r="E183" t="str">
            <v>Maori</v>
          </cell>
          <cell r="F183">
            <v>8.1856488908982268</v>
          </cell>
          <cell r="G183">
            <v>10.480873157351299</v>
          </cell>
          <cell r="H183">
            <v>13.220195366969579</v>
          </cell>
          <cell r="I183">
            <v>5.4931542431745797</v>
          </cell>
          <cell r="J183">
            <v>7.515754076175301</v>
          </cell>
          <cell r="K183">
            <v>10.283082694015375</v>
          </cell>
        </row>
        <row r="184">
          <cell r="A184" t="str">
            <v>2008Chronic rheumatic heart disease mortality, 15+ yearsMMaori</v>
          </cell>
          <cell r="B184">
            <v>2008</v>
          </cell>
          <cell r="C184" t="str">
            <v>Chronic rheumatic heart disease mortality, 15+ years</v>
          </cell>
          <cell r="D184" t="str">
            <v>M</v>
          </cell>
          <cell r="E184" t="str">
            <v>Maori</v>
          </cell>
          <cell r="F184">
            <v>6.8911199220790467</v>
          </cell>
          <cell r="G184">
            <v>8.9678210463011911</v>
          </cell>
          <cell r="H184">
            <v>11.473738752050282</v>
          </cell>
          <cell r="I184">
            <v>4.8453610138672873</v>
          </cell>
          <cell r="J184">
            <v>6.7612442419265273</v>
          </cell>
          <cell r="K184">
            <v>9.4346785653641092</v>
          </cell>
        </row>
        <row r="185">
          <cell r="A185" t="str">
            <v>2009Chronic rheumatic heart disease mortality, 15+ yearsMMaori</v>
          </cell>
          <cell r="B185">
            <v>2009</v>
          </cell>
          <cell r="C185" t="str">
            <v>Chronic rheumatic heart disease mortality, 15+ years</v>
          </cell>
          <cell r="D185" t="str">
            <v>M</v>
          </cell>
          <cell r="E185" t="str">
            <v>Maori</v>
          </cell>
          <cell r="F185">
            <v>5.8476801246232188</v>
          </cell>
          <cell r="G185">
            <v>7.7208285223903292</v>
          </cell>
          <cell r="H185">
            <v>10.003228885994714</v>
          </cell>
          <cell r="I185">
            <v>5.5959488773473351</v>
          </cell>
          <cell r="J185">
            <v>8.0409510565256976</v>
          </cell>
          <cell r="K185">
            <v>11.55423241180346</v>
          </cell>
        </row>
        <row r="186">
          <cell r="A186" t="str">
            <v>2010Chronic rheumatic heart disease mortality, 15+ yearsMMaori</v>
          </cell>
          <cell r="B186">
            <v>2010</v>
          </cell>
          <cell r="C186" t="str">
            <v>Chronic rheumatic heart disease mortality, 15+ years</v>
          </cell>
          <cell r="D186" t="str">
            <v>M</v>
          </cell>
          <cell r="E186" t="str">
            <v>Maori</v>
          </cell>
          <cell r="F186">
            <v>3.5844927318696893</v>
          </cell>
          <cell r="G186">
            <v>5.0407875723447209</v>
          </cell>
          <cell r="H186">
            <v>6.8909225522910038</v>
          </cell>
          <cell r="I186">
            <v>3.7071334451008231</v>
          </cell>
          <cell r="J186">
            <v>5.5999050305433871</v>
          </cell>
          <cell r="K186">
            <v>8.459079451954354</v>
          </cell>
        </row>
        <row r="187">
          <cell r="A187" t="str">
            <v>2011Chronic rheumatic heart disease mortality, 15+ yearsMMaori</v>
          </cell>
          <cell r="B187">
            <v>2011</v>
          </cell>
          <cell r="C187" t="str">
            <v>Chronic rheumatic heart disease mortality, 15+ years</v>
          </cell>
          <cell r="D187" t="str">
            <v>M</v>
          </cell>
          <cell r="E187" t="str">
            <v>Maori</v>
          </cell>
          <cell r="F187">
            <v>2.6993388521382493</v>
          </cell>
          <cell r="G187">
            <v>3.9464061016865477</v>
          </cell>
          <cell r="H187">
            <v>5.5711479164553648</v>
          </cell>
          <cell r="I187">
            <v>2.9884097917742918</v>
          </cell>
          <cell r="J187">
            <v>4.6752868040147275</v>
          </cell>
          <cell r="K187">
            <v>7.3143605538838878</v>
          </cell>
        </row>
        <row r="188">
          <cell r="A188" t="str">
            <v>2012Chronic rheumatic heart disease mortality, 15+ yearsMMaori</v>
          </cell>
          <cell r="B188">
            <v>2012</v>
          </cell>
          <cell r="C188" t="str">
            <v>Chronic rheumatic heart disease mortality, 15+ years</v>
          </cell>
          <cell r="D188" t="str">
            <v>M</v>
          </cell>
          <cell r="E188" t="str">
            <v>Maori</v>
          </cell>
          <cell r="F188">
            <v>3.1261378025723969</v>
          </cell>
          <cell r="G188">
            <v>4.4399546288448528</v>
          </cell>
          <cell r="H188">
            <v>6.1198925988708934</v>
          </cell>
          <cell r="I188">
            <v>3.3161614573636986</v>
          </cell>
          <cell r="J188">
            <v>5.0525518562270735</v>
          </cell>
          <cell r="K188">
            <v>7.6981415374624911</v>
          </cell>
        </row>
        <row r="189">
          <cell r="A189" t="str">
            <v>1996Chronic rheumatic heart disease mortality, 15+ yearsMnonMaori</v>
          </cell>
          <cell r="B189">
            <v>1996</v>
          </cell>
          <cell r="C189" t="str">
            <v>Chronic rheumatic heart disease mortality, 15+ years</v>
          </cell>
          <cell r="D189" t="str">
            <v>M</v>
          </cell>
          <cell r="E189" t="str">
            <v>nonMaori</v>
          </cell>
          <cell r="F189">
            <v>1.1500715905520991</v>
          </cell>
          <cell r="G189">
            <v>1.409000151049415</v>
          </cell>
          <cell r="H189">
            <v>1.7088224620735477</v>
          </cell>
        </row>
        <row r="190">
          <cell r="A190" t="str">
            <v>1997Chronic rheumatic heart disease mortality, 15+ yearsMnonMaori</v>
          </cell>
          <cell r="B190">
            <v>1997</v>
          </cell>
          <cell r="C190" t="str">
            <v>Chronic rheumatic heart disease mortality, 15+ years</v>
          </cell>
          <cell r="D190" t="str">
            <v>M</v>
          </cell>
          <cell r="E190" t="str">
            <v>nonMaori</v>
          </cell>
          <cell r="F190">
            <v>1.0763710746735302</v>
          </cell>
          <cell r="G190">
            <v>1.3108826691480375</v>
          </cell>
          <cell r="H190">
            <v>1.5813146558881259</v>
          </cell>
        </row>
        <row r="191">
          <cell r="A191" t="str">
            <v>1998Chronic rheumatic heart disease mortality, 15+ yearsMnonMaori</v>
          </cell>
          <cell r="B191">
            <v>1998</v>
          </cell>
          <cell r="C191" t="str">
            <v>Chronic rheumatic heart disease mortality, 15+ years</v>
          </cell>
          <cell r="D191" t="str">
            <v>M</v>
          </cell>
          <cell r="E191" t="str">
            <v>nonMaori</v>
          </cell>
          <cell r="F191">
            <v>1.0013129661484279</v>
          </cell>
          <cell r="G191">
            <v>1.2138941293779357</v>
          </cell>
          <cell r="H191">
            <v>1.4582576576868673</v>
          </cell>
        </row>
        <row r="192">
          <cell r="A192" t="str">
            <v>1999Chronic rheumatic heart disease mortality, 15+ yearsMnonMaori</v>
          </cell>
          <cell r="B192">
            <v>1999</v>
          </cell>
          <cell r="C192" t="str">
            <v>Chronic rheumatic heart disease mortality, 15+ years</v>
          </cell>
          <cell r="D192" t="str">
            <v>M</v>
          </cell>
          <cell r="E192" t="str">
            <v>nonMaori</v>
          </cell>
          <cell r="F192">
            <v>1.07346436836169</v>
          </cell>
          <cell r="G192">
            <v>1.2926459909040557</v>
          </cell>
          <cell r="H192">
            <v>1.5434211127958071</v>
          </cell>
        </row>
        <row r="193">
          <cell r="A193" t="str">
            <v>2000Chronic rheumatic heart disease mortality, 15+ yearsMnonMaori</v>
          </cell>
          <cell r="B193">
            <v>2000</v>
          </cell>
          <cell r="C193" t="str">
            <v>Chronic rheumatic heart disease mortality, 15+ years</v>
          </cell>
          <cell r="D193" t="str">
            <v>M</v>
          </cell>
          <cell r="E193" t="str">
            <v>nonMaori</v>
          </cell>
          <cell r="F193">
            <v>1.0367235300595261</v>
          </cell>
          <cell r="G193">
            <v>1.2514511689544243</v>
          </cell>
          <cell r="H193">
            <v>1.4975479041933424</v>
          </cell>
        </row>
        <row r="194">
          <cell r="A194" t="str">
            <v>2001Chronic rheumatic heart disease mortality, 15+ yearsMnonMaori</v>
          </cell>
          <cell r="B194">
            <v>2001</v>
          </cell>
          <cell r="C194" t="str">
            <v>Chronic rheumatic heart disease mortality, 15+ years</v>
          </cell>
          <cell r="D194" t="str">
            <v>M</v>
          </cell>
          <cell r="E194" t="str">
            <v>nonMaori</v>
          </cell>
          <cell r="F194">
            <v>0.93197365444927638</v>
          </cell>
          <cell r="G194">
            <v>1.1361107324098503</v>
          </cell>
          <cell r="H194">
            <v>1.3716718295260817</v>
          </cell>
        </row>
        <row r="195">
          <cell r="A195" t="str">
            <v>2002Chronic rheumatic heart disease mortality, 15+ yearsMnonMaori</v>
          </cell>
          <cell r="B195">
            <v>2002</v>
          </cell>
          <cell r="C195" t="str">
            <v>Chronic rheumatic heart disease mortality, 15+ years</v>
          </cell>
          <cell r="D195" t="str">
            <v>M</v>
          </cell>
          <cell r="E195" t="str">
            <v>nonMaori</v>
          </cell>
          <cell r="F195">
            <v>0.86716723819074071</v>
          </cell>
          <cell r="G195">
            <v>1.0560990819471758</v>
          </cell>
          <cell r="H195">
            <v>1.2739698187011947</v>
          </cell>
        </row>
        <row r="196">
          <cell r="A196" t="str">
            <v>2003Chronic rheumatic heart disease mortality, 15+ yearsMnonMaori</v>
          </cell>
          <cell r="B196">
            <v>2003</v>
          </cell>
          <cell r="C196" t="str">
            <v>Chronic rheumatic heart disease mortality, 15+ years</v>
          </cell>
          <cell r="D196" t="str">
            <v>M</v>
          </cell>
          <cell r="E196" t="str">
            <v>nonMaori</v>
          </cell>
          <cell r="F196">
            <v>0.87927714416134772</v>
          </cell>
          <cell r="G196">
            <v>1.0678654937573362</v>
          </cell>
          <cell r="H196">
            <v>1.2849196747170946</v>
          </cell>
        </row>
        <row r="197">
          <cell r="A197" t="str">
            <v>2004Chronic rheumatic heart disease mortality, 15+ yearsMnonMaori</v>
          </cell>
          <cell r="B197">
            <v>2004</v>
          </cell>
          <cell r="C197" t="str">
            <v>Chronic rheumatic heart disease mortality, 15+ years</v>
          </cell>
          <cell r="D197" t="str">
            <v>M</v>
          </cell>
          <cell r="E197" t="str">
            <v>nonMaori</v>
          </cell>
          <cell r="F197">
            <v>1.1627820464589638</v>
          </cell>
          <cell r="G197">
            <v>1.3804981080868823</v>
          </cell>
          <cell r="H197">
            <v>1.6271413603545581</v>
          </cell>
        </row>
        <row r="198">
          <cell r="A198" t="str">
            <v>2005Chronic rheumatic heart disease mortality, 15+ yearsMnonMaori</v>
          </cell>
          <cell r="B198">
            <v>2005</v>
          </cell>
          <cell r="C198" t="str">
            <v>Chronic rheumatic heart disease mortality, 15+ years</v>
          </cell>
          <cell r="D198" t="str">
            <v>M</v>
          </cell>
          <cell r="E198" t="str">
            <v>nonMaori</v>
          </cell>
          <cell r="F198">
            <v>1.3270629187062497</v>
          </cell>
          <cell r="G198">
            <v>1.5530289954382832</v>
          </cell>
          <cell r="H198">
            <v>1.8064414401785773</v>
          </cell>
        </row>
        <row r="199">
          <cell r="A199" t="str">
            <v>2006Chronic rheumatic heart disease mortality, 15+ yearsMnonMaori</v>
          </cell>
          <cell r="B199">
            <v>2006</v>
          </cell>
          <cell r="C199" t="str">
            <v>Chronic rheumatic heart disease mortality, 15+ years</v>
          </cell>
          <cell r="D199" t="str">
            <v>M</v>
          </cell>
          <cell r="E199" t="str">
            <v>nonMaori</v>
          </cell>
          <cell r="F199">
            <v>1.4227388274648864</v>
          </cell>
          <cell r="G199">
            <v>1.6543670183985886</v>
          </cell>
          <cell r="H199">
            <v>1.9129571600210624</v>
          </cell>
        </row>
        <row r="200">
          <cell r="A200" t="str">
            <v>2007Chronic rheumatic heart disease mortality, 15+ yearsMnonMaori</v>
          </cell>
          <cell r="B200">
            <v>2007</v>
          </cell>
          <cell r="C200" t="str">
            <v>Chronic rheumatic heart disease mortality, 15+ years</v>
          </cell>
          <cell r="D200" t="str">
            <v>M</v>
          </cell>
          <cell r="E200" t="str">
            <v>nonMaori</v>
          </cell>
          <cell r="F200">
            <v>1.1849173775722335</v>
          </cell>
          <cell r="G200">
            <v>1.3945205033484704</v>
          </cell>
          <cell r="H200">
            <v>1.6305179888242649</v>
          </cell>
        </row>
        <row r="201">
          <cell r="A201" t="str">
            <v>2008Chronic rheumatic heart disease mortality, 15+ yearsMnonMaori</v>
          </cell>
          <cell r="B201">
            <v>2008</v>
          </cell>
          <cell r="C201" t="str">
            <v>Chronic rheumatic heart disease mortality, 15+ years</v>
          </cell>
          <cell r="D201" t="str">
            <v>M</v>
          </cell>
          <cell r="E201" t="str">
            <v>nonMaori</v>
          </cell>
          <cell r="F201">
            <v>1.1185738382433752</v>
          </cell>
          <cell r="G201">
            <v>1.3263566180159065</v>
          </cell>
          <cell r="H201">
            <v>1.561540950510115</v>
          </cell>
        </row>
        <row r="202">
          <cell r="A202" t="str">
            <v>2009Chronic rheumatic heart disease mortality, 15+ yearsMnonMaori</v>
          </cell>
          <cell r="B202">
            <v>2009</v>
          </cell>
          <cell r="C202" t="str">
            <v>Chronic rheumatic heart disease mortality, 15+ years</v>
          </cell>
          <cell r="D202" t="str">
            <v>M</v>
          </cell>
          <cell r="E202" t="str">
            <v>nonMaori</v>
          </cell>
          <cell r="F202">
            <v>0.78766121585190241</v>
          </cell>
          <cell r="G202">
            <v>0.96018847374085536</v>
          </cell>
          <cell r="H202">
            <v>1.1592738655608847</v>
          </cell>
        </row>
        <row r="203">
          <cell r="A203" t="str">
            <v>2010Chronic rheumatic heart disease mortality, 15+ yearsMnonMaori</v>
          </cell>
          <cell r="B203">
            <v>2010</v>
          </cell>
          <cell r="C203" t="str">
            <v>Chronic rheumatic heart disease mortality, 15+ years</v>
          </cell>
          <cell r="D203" t="str">
            <v>M</v>
          </cell>
          <cell r="E203" t="str">
            <v>nonMaori</v>
          </cell>
          <cell r="F203">
            <v>0.73396956356789989</v>
          </cell>
          <cell r="G203">
            <v>0.9001559035110257</v>
          </cell>
          <cell r="H203">
            <v>1.0927278498386839</v>
          </cell>
        </row>
        <row r="204">
          <cell r="A204" t="str">
            <v>2011Chronic rheumatic heart disease mortality, 15+ yearsMnonMaori</v>
          </cell>
          <cell r="B204">
            <v>2011</v>
          </cell>
          <cell r="C204" t="str">
            <v>Chronic rheumatic heart disease mortality, 15+ years</v>
          </cell>
          <cell r="D204" t="str">
            <v>M</v>
          </cell>
          <cell r="E204" t="str">
            <v>nonMaori</v>
          </cell>
          <cell r="F204">
            <v>0.6845076317516422</v>
          </cell>
          <cell r="G204">
            <v>0.84409925361107663</v>
          </cell>
          <cell r="H204">
            <v>1.0297295057198472</v>
          </cell>
        </row>
        <row r="205">
          <cell r="A205" t="str">
            <v>2012Chronic rheumatic heart disease mortality, 15+ yearsMnonMaori</v>
          </cell>
          <cell r="B205">
            <v>2012</v>
          </cell>
          <cell r="C205" t="str">
            <v>Chronic rheumatic heart disease mortality, 15+ years</v>
          </cell>
          <cell r="D205" t="str">
            <v>M</v>
          </cell>
          <cell r="E205" t="str">
            <v>nonMaori</v>
          </cell>
          <cell r="F205">
            <v>0.72421840042678409</v>
          </cell>
          <cell r="G205">
            <v>0.8787548856866817</v>
          </cell>
          <cell r="H205">
            <v>1.0565057318790898</v>
          </cell>
        </row>
        <row r="206">
          <cell r="A206" t="str">
            <v>1996Heart failure mortality, 35+ yearsTMaori</v>
          </cell>
          <cell r="B206">
            <v>1996</v>
          </cell>
          <cell r="C206" t="str">
            <v>Heart failure mortality, 35+ years</v>
          </cell>
          <cell r="D206" t="str">
            <v>T</v>
          </cell>
          <cell r="E206" t="str">
            <v>Maori</v>
          </cell>
          <cell r="F206">
            <v>15.610764199116248</v>
          </cell>
          <cell r="G206">
            <v>19.516604217762353</v>
          </cell>
          <cell r="H206">
            <v>24.102847439533718</v>
          </cell>
          <cell r="I206">
            <v>3.1538240995656359</v>
          </cell>
          <cell r="J206">
            <v>3.9315028884440517</v>
          </cell>
          <cell r="K206">
            <v>4.900943893469746</v>
          </cell>
        </row>
        <row r="207">
          <cell r="A207" t="str">
            <v>1997Heart failure mortality, 35+ yearsTMaori</v>
          </cell>
          <cell r="B207">
            <v>1997</v>
          </cell>
          <cell r="C207" t="str">
            <v>Heart failure mortality, 35+ years</v>
          </cell>
          <cell r="D207" t="str">
            <v>T</v>
          </cell>
          <cell r="E207" t="str">
            <v>Maori</v>
          </cell>
          <cell r="F207">
            <v>11.252610616196359</v>
          </cell>
          <cell r="G207">
            <v>14.519754905145685</v>
          </cell>
          <cell r="H207">
            <v>18.439575473058589</v>
          </cell>
          <cell r="I207">
            <v>2.7389210686094745</v>
          </cell>
          <cell r="J207">
            <v>3.5132758116259537</v>
          </cell>
          <cell r="K207">
            <v>4.506558100567128</v>
          </cell>
        </row>
        <row r="208">
          <cell r="A208" t="str">
            <v>1998Heart failure mortality, 35+ yearsTMaori</v>
          </cell>
          <cell r="B208">
            <v>1998</v>
          </cell>
          <cell r="C208" t="str">
            <v>Heart failure mortality, 35+ years</v>
          </cell>
          <cell r="D208" t="str">
            <v>T</v>
          </cell>
          <cell r="E208" t="str">
            <v>Maori</v>
          </cell>
          <cell r="F208">
            <v>10.682324547940338</v>
          </cell>
          <cell r="G208">
            <v>13.783888871980167</v>
          </cell>
          <cell r="H208">
            <v>17.505051622948212</v>
          </cell>
          <cell r="I208">
            <v>2.6941825827210617</v>
          </cell>
          <cell r="J208">
            <v>3.4585533384827674</v>
          </cell>
          <cell r="K208">
            <v>4.439784917267696</v>
          </cell>
        </row>
        <row r="209">
          <cell r="A209" t="str">
            <v>1999Heart failure mortality, 35+ yearsTMaori</v>
          </cell>
          <cell r="B209">
            <v>1999</v>
          </cell>
          <cell r="C209" t="str">
            <v>Heart failure mortality, 35+ years</v>
          </cell>
          <cell r="D209" t="str">
            <v>T</v>
          </cell>
          <cell r="E209" t="str">
            <v>Maori</v>
          </cell>
          <cell r="F209">
            <v>9.0286238865568897</v>
          </cell>
          <cell r="G209">
            <v>11.803345287252082</v>
          </cell>
          <cell r="H209">
            <v>15.161890810523722</v>
          </cell>
          <cell r="I209">
            <v>2.3203472285893976</v>
          </cell>
          <cell r="J209">
            <v>3.0100793766643186</v>
          </cell>
          <cell r="K209">
            <v>3.9048370615323926</v>
          </cell>
        </row>
        <row r="210">
          <cell r="A210" t="str">
            <v>2000Heart failure mortality, 35+ yearsTMaori</v>
          </cell>
          <cell r="B210">
            <v>2000</v>
          </cell>
          <cell r="C210" t="str">
            <v>Heart failure mortality, 35+ years</v>
          </cell>
          <cell r="D210" t="str">
            <v>T</v>
          </cell>
          <cell r="E210" t="str">
            <v>Maori</v>
          </cell>
          <cell r="F210">
            <v>7.8225845340550233</v>
          </cell>
          <cell r="G210">
            <v>10.328340897961311</v>
          </cell>
          <cell r="H210">
            <v>13.381563612670526</v>
          </cell>
          <cell r="I210">
            <v>1.8853414942623432</v>
          </cell>
          <cell r="J210">
            <v>2.46630801542091</v>
          </cell>
          <cell r="K210">
            <v>3.2262989200846759</v>
          </cell>
        </row>
        <row r="211">
          <cell r="A211" t="str">
            <v>2001Heart failure mortality, 35+ yearsTMaori</v>
          </cell>
          <cell r="B211">
            <v>2001</v>
          </cell>
          <cell r="C211" t="str">
            <v>Heart failure mortality, 35+ years</v>
          </cell>
          <cell r="D211" t="str">
            <v>T</v>
          </cell>
          <cell r="E211" t="str">
            <v>Maori</v>
          </cell>
          <cell r="F211">
            <v>8.0108741916732349</v>
          </cell>
          <cell r="G211">
            <v>10.472815716450743</v>
          </cell>
          <cell r="H211">
            <v>13.452769914564625</v>
          </cell>
          <cell r="I211">
            <v>1.969257660225495</v>
          </cell>
          <cell r="J211">
            <v>2.5542136515890146</v>
          </cell>
          <cell r="K211">
            <v>3.3129272566682002</v>
          </cell>
        </row>
        <row r="212">
          <cell r="A212" t="str">
            <v>2002Heart failure mortality, 35+ yearsTMaori</v>
          </cell>
          <cell r="B212">
            <v>2002</v>
          </cell>
          <cell r="C212" t="str">
            <v>Heart failure mortality, 35+ years</v>
          </cell>
          <cell r="D212" t="str">
            <v>T</v>
          </cell>
          <cell r="E212" t="str">
            <v>Maori</v>
          </cell>
          <cell r="F212">
            <v>6.2285572597600281</v>
          </cell>
          <cell r="G212">
            <v>8.3653563427690276</v>
          </cell>
          <cell r="H212">
            <v>10.998898686016414</v>
          </cell>
          <cell r="I212">
            <v>1.5450090120477644</v>
          </cell>
          <cell r="J212">
            <v>2.0503356279266787</v>
          </cell>
          <cell r="K212">
            <v>2.7209395895844288</v>
          </cell>
        </row>
        <row r="213">
          <cell r="A213" t="str">
            <v>2003Heart failure mortality, 35+ yearsTMaori</v>
          </cell>
          <cell r="B213">
            <v>2003</v>
          </cell>
          <cell r="C213" t="str">
            <v>Heart failure mortality, 35+ years</v>
          </cell>
          <cell r="D213" t="str">
            <v>T</v>
          </cell>
          <cell r="E213" t="str">
            <v>Maori</v>
          </cell>
          <cell r="F213">
            <v>5.8431732352859678</v>
          </cell>
          <cell r="G213">
            <v>7.8725700531828862</v>
          </cell>
          <cell r="H213">
            <v>10.379002167688167</v>
          </cell>
          <cell r="I213">
            <v>1.6774933207857159</v>
          </cell>
          <cell r="J213">
            <v>2.2332489948296215</v>
          </cell>
          <cell r="K213">
            <v>2.9731272316312296</v>
          </cell>
        </row>
        <row r="214">
          <cell r="A214" t="str">
            <v>2004Heart failure mortality, 35+ yearsTMaori</v>
          </cell>
          <cell r="B214">
            <v>2004</v>
          </cell>
          <cell r="C214" t="str">
            <v>Heart failure mortality, 35+ years</v>
          </cell>
          <cell r="D214" t="str">
            <v>T</v>
          </cell>
          <cell r="E214" t="str">
            <v>Maori</v>
          </cell>
          <cell r="F214">
            <v>4.3031730058858511</v>
          </cell>
          <cell r="G214">
            <v>6.0233548393213354</v>
          </cell>
          <cell r="H214">
            <v>8.2020997070449688</v>
          </cell>
          <cell r="I214">
            <v>1.3617810322022423</v>
          </cell>
          <cell r="J214">
            <v>1.874049262722473</v>
          </cell>
          <cell r="K214">
            <v>2.5790200891776394</v>
          </cell>
        </row>
        <row r="215">
          <cell r="A215" t="str">
            <v>2005Heart failure mortality, 35+ yearsTMaori</v>
          </cell>
          <cell r="B215">
            <v>2005</v>
          </cell>
          <cell r="C215" t="str">
            <v>Heart failure mortality, 35+ years</v>
          </cell>
          <cell r="D215" t="str">
            <v>T</v>
          </cell>
          <cell r="E215" t="str">
            <v>Maori</v>
          </cell>
          <cell r="F215">
            <v>4.9139280426415546</v>
          </cell>
          <cell r="G215">
            <v>6.687778433822646</v>
          </cell>
          <cell r="H215">
            <v>8.8933275564278755</v>
          </cell>
          <cell r="I215">
            <v>1.6711423974661057</v>
          </cell>
          <cell r="J215">
            <v>2.2484792764200319</v>
          </cell>
          <cell r="K215">
            <v>3.0252712540571447</v>
          </cell>
        </row>
        <row r="216">
          <cell r="A216" t="str">
            <v>2006Heart failure mortality, 35+ yearsTMaori</v>
          </cell>
          <cell r="B216">
            <v>2006</v>
          </cell>
          <cell r="C216" t="str">
            <v>Heart failure mortality, 35+ years</v>
          </cell>
          <cell r="D216" t="str">
            <v>T</v>
          </cell>
          <cell r="E216" t="str">
            <v>Maori</v>
          </cell>
          <cell r="F216">
            <v>4.1435453822979538</v>
          </cell>
          <cell r="G216">
            <v>5.7254621985132497</v>
          </cell>
          <cell r="H216">
            <v>7.7121600077698886</v>
          </cell>
          <cell r="I216">
            <v>1.4591162731595135</v>
          </cell>
          <cell r="J216">
            <v>1.9875556768216984</v>
          </cell>
          <cell r="K216">
            <v>2.7073768150855906</v>
          </cell>
        </row>
        <row r="217">
          <cell r="A217" t="str">
            <v>2007Heart failure mortality, 35+ yearsTMaori</v>
          </cell>
          <cell r="B217">
            <v>2007</v>
          </cell>
          <cell r="C217" t="str">
            <v>Heart failure mortality, 35+ years</v>
          </cell>
          <cell r="D217" t="str">
            <v>T</v>
          </cell>
          <cell r="E217" t="str">
            <v>Maori</v>
          </cell>
          <cell r="F217">
            <v>4.2845993173254326</v>
          </cell>
          <cell r="G217">
            <v>5.8312719810558384</v>
          </cell>
          <cell r="H217">
            <v>7.7543555474082133</v>
          </cell>
          <cell r="I217">
            <v>1.6567377305956941</v>
          </cell>
          <cell r="J217">
            <v>2.2286382558060174</v>
          </cell>
          <cell r="K217">
            <v>2.997956999178272</v>
          </cell>
        </row>
        <row r="218">
          <cell r="A218" t="str">
            <v>2008Heart failure mortality, 35+ yearsTMaori</v>
          </cell>
          <cell r="B218">
            <v>2008</v>
          </cell>
          <cell r="C218" t="str">
            <v>Heart failure mortality, 35+ years</v>
          </cell>
          <cell r="D218" t="str">
            <v>T</v>
          </cell>
          <cell r="E218" t="str">
            <v>Maori</v>
          </cell>
          <cell r="F218">
            <v>4.1501433793843896</v>
          </cell>
          <cell r="G218">
            <v>5.6286787549670425</v>
          </cell>
          <cell r="H218">
            <v>7.4628114229672624</v>
          </cell>
          <cell r="I218">
            <v>1.6769807110545119</v>
          </cell>
          <cell r="J218">
            <v>2.2536736775499322</v>
          </cell>
          <cell r="K218">
            <v>3.0286842367361833</v>
          </cell>
        </row>
        <row r="219">
          <cell r="A219" t="str">
            <v>2009Heart failure mortality, 35+ yearsTMaori</v>
          </cell>
          <cell r="B219">
            <v>2009</v>
          </cell>
          <cell r="C219" t="str">
            <v>Heart failure mortality, 35+ years</v>
          </cell>
          <cell r="D219" t="str">
            <v>T</v>
          </cell>
          <cell r="E219" t="str">
            <v>Maori</v>
          </cell>
          <cell r="F219">
            <v>4.238785729733026</v>
          </cell>
          <cell r="G219">
            <v>5.6929641345590145</v>
          </cell>
          <cell r="H219">
            <v>7.4851964666472277</v>
          </cell>
          <cell r="I219">
            <v>1.8577307533523624</v>
          </cell>
          <cell r="J219">
            <v>2.4841438675470351</v>
          </cell>
          <cell r="K219">
            <v>3.3217788657133092</v>
          </cell>
        </row>
        <row r="220">
          <cell r="A220" t="str">
            <v>2010Heart failure mortality, 35+ yearsTMaori</v>
          </cell>
          <cell r="B220">
            <v>2010</v>
          </cell>
          <cell r="C220" t="str">
            <v>Heart failure mortality, 35+ years</v>
          </cell>
          <cell r="D220" t="str">
            <v>T</v>
          </cell>
          <cell r="E220" t="str">
            <v>Maori</v>
          </cell>
          <cell r="F220">
            <v>3.7812977024626409</v>
          </cell>
          <cell r="G220">
            <v>5.1112051431182879</v>
          </cell>
          <cell r="H220">
            <v>6.7572842592327609</v>
          </cell>
          <cell r="I220">
            <v>1.7090905167335702</v>
          </cell>
          <cell r="J220">
            <v>2.3000153579388272</v>
          </cell>
          <cell r="K220">
            <v>3.0952548124044972</v>
          </cell>
        </row>
        <row r="221">
          <cell r="A221" t="str">
            <v>2011Heart failure mortality, 35+ yearsTMaori</v>
          </cell>
          <cell r="B221">
            <v>2011</v>
          </cell>
          <cell r="C221" t="str">
            <v>Heart failure mortality, 35+ years</v>
          </cell>
          <cell r="D221" t="str">
            <v>T</v>
          </cell>
          <cell r="E221" t="str">
            <v>Maori</v>
          </cell>
          <cell r="F221">
            <v>3.4925931900486202</v>
          </cell>
          <cell r="G221">
            <v>4.7368688961983052</v>
          </cell>
          <cell r="H221">
            <v>6.280400933603115</v>
          </cell>
          <cell r="I221">
            <v>1.7916648052426973</v>
          </cell>
          <cell r="J221">
            <v>2.4205460373532759</v>
          </cell>
          <cell r="K221">
            <v>3.270166998761237</v>
          </cell>
        </row>
        <row r="222">
          <cell r="A222" t="str">
            <v>2012Heart failure mortality, 35+ yearsTMaori</v>
          </cell>
          <cell r="B222">
            <v>2012</v>
          </cell>
          <cell r="C222" t="str">
            <v>Heart failure mortality, 35+ years</v>
          </cell>
          <cell r="D222" t="str">
            <v>T</v>
          </cell>
          <cell r="E222" t="str">
            <v>Maori</v>
          </cell>
          <cell r="F222">
            <v>3.6548508860344779</v>
          </cell>
          <cell r="G222">
            <v>4.8937022180631971</v>
          </cell>
          <cell r="H222">
            <v>6.4174393839892012</v>
          </cell>
          <cell r="I222">
            <v>1.9007017879648118</v>
          </cell>
          <cell r="J222">
            <v>2.5468925515697731</v>
          </cell>
          <cell r="K222">
            <v>3.4127719089417088</v>
          </cell>
        </row>
        <row r="223">
          <cell r="A223" t="str">
            <v>1996Heart failure mortality, 35+ yearsTnonMaori</v>
          </cell>
          <cell r="B223">
            <v>1996</v>
          </cell>
          <cell r="C223" t="str">
            <v>Heart failure mortality, 35+ years</v>
          </cell>
          <cell r="D223" t="str">
            <v>T</v>
          </cell>
          <cell r="E223" t="str">
            <v>nonMaori</v>
          </cell>
          <cell r="F223">
            <v>4.6796476933787865</v>
          </cell>
          <cell r="G223">
            <v>4.9641586872867158</v>
          </cell>
          <cell r="H223">
            <v>5.2614439012134753</v>
          </cell>
        </row>
        <row r="224">
          <cell r="A224" t="str">
            <v>1997Heart failure mortality, 35+ yearsTnonMaori</v>
          </cell>
          <cell r="B224">
            <v>1997</v>
          </cell>
          <cell r="C224" t="str">
            <v>Heart failure mortality, 35+ years</v>
          </cell>
          <cell r="D224" t="str">
            <v>T</v>
          </cell>
          <cell r="E224" t="str">
            <v>nonMaori</v>
          </cell>
          <cell r="F224">
            <v>3.8803627539757959</v>
          </cell>
          <cell r="G224">
            <v>4.1328252274124475</v>
          </cell>
          <cell r="H224">
            <v>4.3974012069362933</v>
          </cell>
        </row>
        <row r="225">
          <cell r="A225" t="str">
            <v>1998Heart failure mortality, 35+ yearsTnonMaori</v>
          </cell>
          <cell r="B225">
            <v>1998</v>
          </cell>
          <cell r="C225" t="str">
            <v>Heart failure mortality, 35+ years</v>
          </cell>
          <cell r="D225" t="str">
            <v>T</v>
          </cell>
          <cell r="E225" t="str">
            <v>nonMaori</v>
          </cell>
          <cell r="F225">
            <v>3.7388064098508358</v>
          </cell>
          <cell r="G225">
            <v>3.9854492682269931</v>
          </cell>
          <cell r="H225">
            <v>4.2440878100881454</v>
          </cell>
        </row>
        <row r="226">
          <cell r="A226" t="str">
            <v>1999Heart failure mortality, 35+ yearsTnonMaori</v>
          </cell>
          <cell r="B226">
            <v>1999</v>
          </cell>
          <cell r="C226" t="str">
            <v>Heart failure mortality, 35+ years</v>
          </cell>
          <cell r="D226" t="str">
            <v>T</v>
          </cell>
          <cell r="E226" t="str">
            <v>nonMaori</v>
          </cell>
          <cell r="F226">
            <v>3.6841769053155273</v>
          </cell>
          <cell r="G226">
            <v>3.9212737639936264</v>
          </cell>
          <cell r="H226">
            <v>4.1696259745498745</v>
          </cell>
        </row>
        <row r="227">
          <cell r="A227" t="str">
            <v>2000Heart failure mortality, 35+ yearsTnonMaori</v>
          </cell>
          <cell r="B227">
            <v>2000</v>
          </cell>
          <cell r="C227" t="str">
            <v>Heart failure mortality, 35+ years</v>
          </cell>
          <cell r="D227" t="str">
            <v>T</v>
          </cell>
          <cell r="E227" t="str">
            <v>nonMaori</v>
          </cell>
          <cell r="F227">
            <v>3.9424904324872596</v>
          </cell>
          <cell r="G227">
            <v>4.1877741277172289</v>
          </cell>
          <cell r="H227">
            <v>4.4443224341001581</v>
          </cell>
        </row>
        <row r="228">
          <cell r="A228" t="str">
            <v>2001Heart failure mortality, 35+ yearsTnonMaori</v>
          </cell>
          <cell r="B228">
            <v>2001</v>
          </cell>
          <cell r="C228" t="str">
            <v>Heart failure mortality, 35+ years</v>
          </cell>
          <cell r="D228" t="str">
            <v>T</v>
          </cell>
          <cell r="E228" t="str">
            <v>nonMaori</v>
          </cell>
          <cell r="F228">
            <v>3.8620971615413051</v>
          </cell>
          <cell r="G228">
            <v>4.1002113155003483</v>
          </cell>
          <cell r="H228">
            <v>4.3491641361381612</v>
          </cell>
        </row>
        <row r="229">
          <cell r="A229" t="str">
            <v>2002Heart failure mortality, 35+ yearsTnonMaori</v>
          </cell>
          <cell r="B229">
            <v>2002</v>
          </cell>
          <cell r="C229" t="str">
            <v>Heart failure mortality, 35+ years</v>
          </cell>
          <cell r="D229" t="str">
            <v>T</v>
          </cell>
          <cell r="E229" t="str">
            <v>nonMaori</v>
          </cell>
          <cell r="F229">
            <v>3.8437887916290778</v>
          </cell>
          <cell r="G229">
            <v>4.0799936502240692</v>
          </cell>
          <cell r="H229">
            <v>4.3269155624705702</v>
          </cell>
        </row>
        <row r="230">
          <cell r="A230" t="str">
            <v>2003Heart failure mortality, 35+ yearsTnonMaori</v>
          </cell>
          <cell r="B230">
            <v>2003</v>
          </cell>
          <cell r="C230" t="str">
            <v>Heart failure mortality, 35+ years</v>
          </cell>
          <cell r="D230" t="str">
            <v>T</v>
          </cell>
          <cell r="E230" t="str">
            <v>nonMaori</v>
          </cell>
          <cell r="F230">
            <v>3.3126331553770338</v>
          </cell>
          <cell r="G230">
            <v>3.5251644896781871</v>
          </cell>
          <cell r="H230">
            <v>3.7477546750879034</v>
          </cell>
        </row>
        <row r="231">
          <cell r="A231" t="str">
            <v>2004Heart failure mortality, 35+ yearsTnonMaori</v>
          </cell>
          <cell r="B231">
            <v>2004</v>
          </cell>
          <cell r="C231" t="str">
            <v>Heart failure mortality, 35+ years</v>
          </cell>
          <cell r="D231" t="str">
            <v>T</v>
          </cell>
          <cell r="E231" t="str">
            <v>nonMaori</v>
          </cell>
          <cell r="F231">
            <v>3.0148765127453974</v>
          </cell>
          <cell r="G231">
            <v>3.2140856481921261</v>
          </cell>
          <cell r="H231">
            <v>3.4229988731910983</v>
          </cell>
        </row>
        <row r="232">
          <cell r="A232" t="str">
            <v>2005Heart failure mortality, 35+ yearsTnonMaori</v>
          </cell>
          <cell r="B232">
            <v>2005</v>
          </cell>
          <cell r="C232" t="str">
            <v>Heart failure mortality, 35+ years</v>
          </cell>
          <cell r="D232" t="str">
            <v>T</v>
          </cell>
          <cell r="E232" t="str">
            <v>nonMaori</v>
          </cell>
          <cell r="F232">
            <v>2.7862421449678427</v>
          </cell>
          <cell r="G232">
            <v>2.9743562700167496</v>
          </cell>
          <cell r="H232">
            <v>3.1718293468993788</v>
          </cell>
        </row>
        <row r="233">
          <cell r="A233" t="str">
            <v>2006Heart failure mortality, 35+ yearsTnonMaori</v>
          </cell>
          <cell r="B233">
            <v>2006</v>
          </cell>
          <cell r="C233" t="str">
            <v>Heart failure mortality, 35+ years</v>
          </cell>
          <cell r="D233" t="str">
            <v>T</v>
          </cell>
          <cell r="E233" t="str">
            <v>nonMaori</v>
          </cell>
          <cell r="F233">
            <v>2.6997068163887072</v>
          </cell>
          <cell r="G233">
            <v>2.8806550001501541</v>
          </cell>
          <cell r="H233">
            <v>3.0705416718193148</v>
          </cell>
        </row>
        <row r="234">
          <cell r="A234" t="str">
            <v>2007Heart failure mortality, 35+ yearsTnonMaori</v>
          </cell>
          <cell r="B234">
            <v>2007</v>
          </cell>
          <cell r="C234" t="str">
            <v>Heart failure mortality, 35+ years</v>
          </cell>
          <cell r="D234" t="str">
            <v>T</v>
          </cell>
          <cell r="E234" t="str">
            <v>nonMaori</v>
          </cell>
          <cell r="F234">
            <v>2.448802810066689</v>
          </cell>
          <cell r="G234">
            <v>2.6165179413322419</v>
          </cell>
          <cell r="H234">
            <v>2.7926947623005387</v>
          </cell>
        </row>
        <row r="235">
          <cell r="A235" t="str">
            <v>2008Heart failure mortality, 35+ yearsTnonMaori</v>
          </cell>
          <cell r="B235">
            <v>2008</v>
          </cell>
          <cell r="C235" t="str">
            <v>Heart failure mortality, 35+ years</v>
          </cell>
          <cell r="D235" t="str">
            <v>T</v>
          </cell>
          <cell r="E235" t="str">
            <v>nonMaori</v>
          </cell>
          <cell r="F235">
            <v>2.3356984511505652</v>
          </cell>
          <cell r="G235">
            <v>2.4975571268535322</v>
          </cell>
          <cell r="H235">
            <v>2.6676763322203834</v>
          </cell>
        </row>
        <row r="236">
          <cell r="A236" t="str">
            <v>2009Heart failure mortality, 35+ yearsTnonMaori</v>
          </cell>
          <cell r="B236">
            <v>2009</v>
          </cell>
          <cell r="C236" t="str">
            <v>Heart failure mortality, 35+ years</v>
          </cell>
          <cell r="D236" t="str">
            <v>T</v>
          </cell>
          <cell r="E236" t="str">
            <v>nonMaori</v>
          </cell>
          <cell r="F236">
            <v>2.1387148808903675</v>
          </cell>
          <cell r="G236">
            <v>2.2917207851494226</v>
          </cell>
          <cell r="H236">
            <v>2.4527823497520034</v>
          </cell>
        </row>
        <row r="237">
          <cell r="A237" t="str">
            <v>2010Heart failure mortality, 35+ yearsTnonMaori</v>
          </cell>
          <cell r="B237">
            <v>2010</v>
          </cell>
          <cell r="C237" t="str">
            <v>Heart failure mortality, 35+ years</v>
          </cell>
          <cell r="D237" t="str">
            <v>T</v>
          </cell>
          <cell r="E237" t="str">
            <v>nonMaori</v>
          </cell>
          <cell r="F237">
            <v>2.0729975965304615</v>
          </cell>
          <cell r="G237">
            <v>2.2222482669414547</v>
          </cell>
          <cell r="H237">
            <v>2.3794058579088677</v>
          </cell>
        </row>
        <row r="238">
          <cell r="A238" t="str">
            <v>2011Heart failure mortality, 35+ yearsTnonMaori</v>
          </cell>
          <cell r="B238">
            <v>2011</v>
          </cell>
          <cell r="C238" t="str">
            <v>Heart failure mortality, 35+ years</v>
          </cell>
          <cell r="D238" t="str">
            <v>T</v>
          </cell>
          <cell r="E238" t="str">
            <v>nonMaori</v>
          </cell>
          <cell r="F238">
            <v>1.8200017768907122</v>
          </cell>
          <cell r="G238">
            <v>1.9569422862032368</v>
          </cell>
          <cell r="H238">
            <v>2.1014565406561658</v>
          </cell>
        </row>
        <row r="239">
          <cell r="A239" t="str">
            <v>2012Heart failure mortality, 35+ yearsTnonMaori</v>
          </cell>
          <cell r="B239">
            <v>2012</v>
          </cell>
          <cell r="C239" t="str">
            <v>Heart failure mortality, 35+ years</v>
          </cell>
          <cell r="D239" t="str">
            <v>T</v>
          </cell>
          <cell r="E239" t="str">
            <v>nonMaori</v>
          </cell>
          <cell r="F239">
            <v>1.7856566688443105</v>
          </cell>
          <cell r="G239">
            <v>1.9214403901911652</v>
          </cell>
          <cell r="H239">
            <v>2.0648117055245661</v>
          </cell>
        </row>
        <row r="240">
          <cell r="A240" t="str">
            <v>1996Heart failure mortality, 35+ yearsFMaori</v>
          </cell>
          <cell r="B240">
            <v>1996</v>
          </cell>
          <cell r="C240" t="str">
            <v>Heart failure mortality, 35+ years</v>
          </cell>
          <cell r="D240" t="str">
            <v>F</v>
          </cell>
          <cell r="E240" t="str">
            <v>Maori</v>
          </cell>
          <cell r="F240">
            <v>12.912858625776757</v>
          </cell>
          <cell r="G240">
            <v>17.574196587145654</v>
          </cell>
          <cell r="H240">
            <v>23.369955858601624</v>
          </cell>
          <cell r="I240">
            <v>2.7847644180058704</v>
          </cell>
          <cell r="J240">
            <v>3.7523812438861297</v>
          </cell>
          <cell r="K240">
            <v>5.0562140583335822</v>
          </cell>
        </row>
        <row r="241">
          <cell r="A241" t="str">
            <v>1997Heart failure mortality, 35+ yearsFMaori</v>
          </cell>
          <cell r="B241">
            <v>1997</v>
          </cell>
          <cell r="C241" t="str">
            <v>Heart failure mortality, 35+ years</v>
          </cell>
          <cell r="D241" t="str">
            <v>F</v>
          </cell>
          <cell r="E241" t="str">
            <v>Maori</v>
          </cell>
          <cell r="F241">
            <v>9.9951638363408328</v>
          </cell>
          <cell r="G241">
            <v>14.055963121871354</v>
          </cell>
          <cell r="H241">
            <v>19.214964304798158</v>
          </cell>
          <cell r="I241">
            <v>2.513182096806672</v>
          </cell>
          <cell r="J241">
            <v>3.4849007190262902</v>
          </cell>
          <cell r="K241">
            <v>4.8323330955210846</v>
          </cell>
        </row>
        <row r="242">
          <cell r="A242" t="str">
            <v>1998Heart failure mortality, 35+ yearsFMaori</v>
          </cell>
          <cell r="B242">
            <v>1998</v>
          </cell>
          <cell r="C242" t="str">
            <v>Heart failure mortality, 35+ years</v>
          </cell>
          <cell r="D242" t="str">
            <v>F</v>
          </cell>
          <cell r="E242" t="str">
            <v>Maori</v>
          </cell>
          <cell r="F242">
            <v>9.6086925731318082</v>
          </cell>
          <cell r="G242">
            <v>13.512477701094319</v>
          </cell>
          <cell r="H242">
            <v>18.472001843253327</v>
          </cell>
          <cell r="I242">
            <v>2.5003210238500597</v>
          </cell>
          <cell r="J242">
            <v>3.4674609191932739</v>
          </cell>
          <cell r="K242">
            <v>4.8086966079335278</v>
          </cell>
        </row>
        <row r="243">
          <cell r="A243" t="str">
            <v>1999Heart failure mortality, 35+ yearsFMaori</v>
          </cell>
          <cell r="B243">
            <v>1999</v>
          </cell>
          <cell r="C243" t="str">
            <v>Heart failure mortality, 35+ years</v>
          </cell>
          <cell r="D243" t="str">
            <v>F</v>
          </cell>
          <cell r="E243" t="str">
            <v>Maori</v>
          </cell>
          <cell r="F243">
            <v>9.2060440297044757</v>
          </cell>
          <cell r="G243">
            <v>12.886135366038008</v>
          </cell>
          <cell r="H243">
            <v>17.547258949570843</v>
          </cell>
          <cell r="I243">
            <v>2.4802052795333127</v>
          </cell>
          <cell r="J243">
            <v>3.4265149496585998</v>
          </cell>
          <cell r="K243">
            <v>4.7338842462439716</v>
          </cell>
        </row>
        <row r="244">
          <cell r="A244" t="str">
            <v>2000Heart failure mortality, 35+ yearsFMaori</v>
          </cell>
          <cell r="B244">
            <v>2000</v>
          </cell>
          <cell r="C244" t="str">
            <v>Heart failure mortality, 35+ years</v>
          </cell>
          <cell r="D244" t="str">
            <v>F</v>
          </cell>
          <cell r="E244" t="str">
            <v>Maori</v>
          </cell>
          <cell r="F244">
            <v>7.1994878378192544</v>
          </cell>
          <cell r="G244">
            <v>10.336122213291075</v>
          </cell>
          <cell r="H244">
            <v>14.375043880155751</v>
          </cell>
          <cell r="I244">
            <v>1.7498046041383246</v>
          </cell>
          <cell r="J244">
            <v>2.4698798618998907</v>
          </cell>
          <cell r="K244">
            <v>3.4862787066574579</v>
          </cell>
        </row>
        <row r="245">
          <cell r="A245" t="str">
            <v>2001Heart failure mortality, 35+ yearsFMaori</v>
          </cell>
          <cell r="B245">
            <v>2001</v>
          </cell>
          <cell r="C245" t="str">
            <v>Heart failure mortality, 35+ years</v>
          </cell>
          <cell r="D245" t="str">
            <v>F</v>
          </cell>
          <cell r="E245" t="str">
            <v>Maori</v>
          </cell>
          <cell r="F245">
            <v>6.9039604597488813</v>
          </cell>
          <cell r="G245">
            <v>9.8573410130484937</v>
          </cell>
          <cell r="H245">
            <v>13.646714965256328</v>
          </cell>
          <cell r="I245">
            <v>1.8109385081668341</v>
          </cell>
          <cell r="J245">
            <v>2.5447703559130677</v>
          </cell>
          <cell r="K245">
            <v>3.5759669006592953</v>
          </cell>
        </row>
        <row r="246">
          <cell r="A246" t="str">
            <v>2002Heart failure mortality, 35+ yearsFMaori</v>
          </cell>
          <cell r="B246">
            <v>2002</v>
          </cell>
          <cell r="C246" t="str">
            <v>Heart failure mortality, 35+ years</v>
          </cell>
          <cell r="D246" t="str">
            <v>F</v>
          </cell>
          <cell r="E246" t="str">
            <v>Maori</v>
          </cell>
          <cell r="F246">
            <v>5.4932830509648003</v>
          </cell>
          <cell r="G246">
            <v>8.0848790337587619</v>
          </cell>
          <cell r="H246">
            <v>11.475840433359179</v>
          </cell>
          <cell r="I246">
            <v>1.4074870213786761</v>
          </cell>
          <cell r="J246">
            <v>2.0271876125729436</v>
          </cell>
          <cell r="K246">
            <v>2.9197353539671163</v>
          </cell>
        </row>
        <row r="247">
          <cell r="A247" t="str">
            <v>2003Heart failure mortality, 35+ yearsFMaori</v>
          </cell>
          <cell r="B247">
            <v>2003</v>
          </cell>
          <cell r="C247" t="str">
            <v>Heart failure mortality, 35+ years</v>
          </cell>
          <cell r="D247" t="str">
            <v>F</v>
          </cell>
          <cell r="E247" t="str">
            <v>Maori</v>
          </cell>
          <cell r="F247">
            <v>5.2766430049720769</v>
          </cell>
          <cell r="G247">
            <v>7.7660335365453088</v>
          </cell>
          <cell r="H247">
            <v>11.023264701101683</v>
          </cell>
          <cell r="I247">
            <v>1.5551440834679093</v>
          </cell>
          <cell r="J247">
            <v>2.2409164581181833</v>
          </cell>
          <cell r="K247">
            <v>3.2290940920835696</v>
          </cell>
        </row>
        <row r="248">
          <cell r="A248" t="str">
            <v>2004Heart failure mortality, 35+ yearsFMaori</v>
          </cell>
          <cell r="B248">
            <v>2004</v>
          </cell>
          <cell r="C248" t="str">
            <v>Heart failure mortality, 35+ years</v>
          </cell>
          <cell r="D248" t="str">
            <v>F</v>
          </cell>
          <cell r="E248" t="str">
            <v>Maori</v>
          </cell>
          <cell r="F248">
            <v>3.743529680922586</v>
          </cell>
          <cell r="G248">
            <v>5.8427024118784958</v>
          </cell>
          <cell r="H248">
            <v>8.6934780558099298</v>
          </cell>
          <cell r="I248">
            <v>1.1827539077849776</v>
          </cell>
          <cell r="J248">
            <v>1.7905530364508722</v>
          </cell>
          <cell r="K248">
            <v>2.7106908336897231</v>
          </cell>
        </row>
        <row r="249">
          <cell r="A249" t="str">
            <v>2005Heart failure mortality, 35+ yearsFMaori</v>
          </cell>
          <cell r="B249">
            <v>2005</v>
          </cell>
          <cell r="C249" t="str">
            <v>Heart failure mortality, 35+ years</v>
          </cell>
          <cell r="D249" t="str">
            <v>F</v>
          </cell>
          <cell r="E249" t="str">
            <v>Maori</v>
          </cell>
          <cell r="F249">
            <v>3.1646539673742105</v>
          </cell>
          <cell r="G249">
            <v>5.0497540325705677</v>
          </cell>
          <cell r="H249">
            <v>7.6453882912187341</v>
          </cell>
          <cell r="I249">
            <v>1.0690796325911904</v>
          </cell>
          <cell r="J249">
            <v>1.6493446889340708</v>
          </cell>
          <cell r="K249">
            <v>2.5445605921063015</v>
          </cell>
        </row>
        <row r="250">
          <cell r="A250" t="str">
            <v>2006Heart failure mortality, 35+ yearsFMaori</v>
          </cell>
          <cell r="B250">
            <v>2006</v>
          </cell>
          <cell r="C250" t="str">
            <v>Heart failure mortality, 35+ years</v>
          </cell>
          <cell r="D250" t="str">
            <v>F</v>
          </cell>
          <cell r="E250" t="str">
            <v>Maori</v>
          </cell>
          <cell r="F250">
            <v>2.8328783023917623</v>
          </cell>
          <cell r="G250">
            <v>4.5764235423423818</v>
          </cell>
          <cell r="H250">
            <v>6.9955495172280235</v>
          </cell>
          <cell r="I250">
            <v>1.0142690657172408</v>
          </cell>
          <cell r="J250">
            <v>1.578349587045577</v>
          </cell>
          <cell r="K250">
            <v>2.4561405874735014</v>
          </cell>
        </row>
        <row r="251">
          <cell r="A251" t="str">
            <v>2007Heart failure mortality, 35+ yearsFMaori</v>
          </cell>
          <cell r="B251">
            <v>2007</v>
          </cell>
          <cell r="C251" t="str">
            <v>Heart failure mortality, 35+ years</v>
          </cell>
          <cell r="D251" t="str">
            <v>F</v>
          </cell>
          <cell r="E251" t="str">
            <v>Maori</v>
          </cell>
          <cell r="F251">
            <v>3.4870562295010266</v>
          </cell>
          <cell r="G251">
            <v>5.3381491116784758</v>
          </cell>
          <cell r="H251">
            <v>7.821625273762141</v>
          </cell>
          <cell r="I251">
            <v>1.3383771896973631</v>
          </cell>
          <cell r="J251">
            <v>1.9964727297035094</v>
          </cell>
          <cell r="K251">
            <v>2.9781614563761982</v>
          </cell>
        </row>
        <row r="252">
          <cell r="A252" t="str">
            <v>2008Heart failure mortality, 35+ yearsFMaori</v>
          </cell>
          <cell r="B252">
            <v>2008</v>
          </cell>
          <cell r="C252" t="str">
            <v>Heart failure mortality, 35+ years</v>
          </cell>
          <cell r="D252" t="str">
            <v>F</v>
          </cell>
          <cell r="E252" t="str">
            <v>Maori</v>
          </cell>
          <cell r="F252">
            <v>3.2662353871328249</v>
          </cell>
          <cell r="G252">
            <v>5.0001062164835846</v>
          </cell>
          <cell r="H252">
            <v>7.326314109282376</v>
          </cell>
          <cell r="I252">
            <v>1.3666859294803753</v>
          </cell>
          <cell r="J252">
            <v>2.0400925114692168</v>
          </cell>
          <cell r="K252">
            <v>3.0453064347674914</v>
          </cell>
        </row>
        <row r="253">
          <cell r="A253" t="str">
            <v>2009Heart failure mortality, 35+ yearsFMaori</v>
          </cell>
          <cell r="B253">
            <v>2009</v>
          </cell>
          <cell r="C253" t="str">
            <v>Heart failure mortality, 35+ years</v>
          </cell>
          <cell r="D253" t="str">
            <v>F</v>
          </cell>
          <cell r="E253" t="str">
            <v>Maori</v>
          </cell>
          <cell r="F253">
            <v>3.6221353976618325</v>
          </cell>
          <cell r="G253">
            <v>5.3685459340765576</v>
          </cell>
          <cell r="H253">
            <v>7.6639331361512903</v>
          </cell>
          <cell r="I253">
            <v>1.6535375545923172</v>
          </cell>
          <cell r="J253">
            <v>2.4114729115417077</v>
          </cell>
          <cell r="K253">
            <v>3.516824632708865</v>
          </cell>
        </row>
        <row r="254">
          <cell r="A254" t="str">
            <v>2010Heart failure mortality, 35+ yearsFMaori</v>
          </cell>
          <cell r="B254">
            <v>2010</v>
          </cell>
          <cell r="C254" t="str">
            <v>Heart failure mortality, 35+ years</v>
          </cell>
          <cell r="D254" t="str">
            <v>F</v>
          </cell>
          <cell r="E254" t="str">
            <v>Maori</v>
          </cell>
          <cell r="F254">
            <v>3.4314445707038779</v>
          </cell>
          <cell r="G254">
            <v>5.0503158143865479</v>
          </cell>
          <cell r="H254">
            <v>7.1685201698096002</v>
          </cell>
          <cell r="I254">
            <v>1.5747060870646281</v>
          </cell>
          <cell r="J254">
            <v>2.2850785614321838</v>
          </cell>
          <cell r="K254">
            <v>3.3159102354461631</v>
          </cell>
        </row>
        <row r="255">
          <cell r="A255" t="str">
            <v>2011Heart failure mortality, 35+ yearsFMaori</v>
          </cell>
          <cell r="B255">
            <v>2011</v>
          </cell>
          <cell r="C255" t="str">
            <v>Heart failure mortality, 35+ years</v>
          </cell>
          <cell r="D255" t="str">
            <v>F</v>
          </cell>
          <cell r="E255" t="str">
            <v>Maori</v>
          </cell>
          <cell r="F255">
            <v>3.3661008414588647</v>
          </cell>
          <cell r="G255">
            <v>4.9212053866830106</v>
          </cell>
          <cell r="H255">
            <v>6.9472736535530553</v>
          </cell>
          <cell r="I255">
            <v>1.6744269364945668</v>
          </cell>
          <cell r="J255">
            <v>2.4247829610820331</v>
          </cell>
          <cell r="K255">
            <v>3.5113938268711262</v>
          </cell>
        </row>
        <row r="256">
          <cell r="A256" t="str">
            <v>2012Heart failure mortality, 35+ yearsFMaori</v>
          </cell>
          <cell r="B256">
            <v>2012</v>
          </cell>
          <cell r="C256" t="str">
            <v>Heart failure mortality, 35+ years</v>
          </cell>
          <cell r="D256" t="str">
            <v>F</v>
          </cell>
          <cell r="E256" t="str">
            <v>Maori</v>
          </cell>
          <cell r="F256">
            <v>3.1392438302445065</v>
          </cell>
          <cell r="G256">
            <v>4.6202619434552403</v>
          </cell>
          <cell r="H256">
            <v>6.5580930279873337</v>
          </cell>
          <cell r="I256">
            <v>1.5533551867469255</v>
          </cell>
          <cell r="J256">
            <v>2.2754619380185885</v>
          </cell>
          <cell r="K256">
            <v>3.3332537693549873</v>
          </cell>
        </row>
        <row r="257">
          <cell r="A257" t="str">
            <v>1996Heart failure mortality, 35+ yearsFnonMaori</v>
          </cell>
          <cell r="B257">
            <v>1996</v>
          </cell>
          <cell r="C257" t="str">
            <v>Heart failure mortality, 35+ years</v>
          </cell>
          <cell r="D257" t="str">
            <v>F</v>
          </cell>
          <cell r="E257" t="str">
            <v>nonMaori</v>
          </cell>
          <cell r="F257">
            <v>4.354245595939009</v>
          </cell>
          <cell r="G257">
            <v>4.6834784220766039</v>
          </cell>
          <cell r="H257">
            <v>5.0310074156421924</v>
          </cell>
        </row>
        <row r="258">
          <cell r="A258" t="str">
            <v>1997Heart failure mortality, 35+ yearsFnonMaori</v>
          </cell>
          <cell r="B258">
            <v>1997</v>
          </cell>
          <cell r="C258" t="str">
            <v>Heart failure mortality, 35+ years</v>
          </cell>
          <cell r="D258" t="str">
            <v>F</v>
          </cell>
          <cell r="E258" t="str">
            <v>nonMaori</v>
          </cell>
          <cell r="F258">
            <v>3.7378043037876445</v>
          </cell>
          <cell r="G258">
            <v>4.0333898309156728</v>
          </cell>
          <cell r="H258">
            <v>4.346135902675913</v>
          </cell>
        </row>
        <row r="259">
          <cell r="A259" t="str">
            <v>1998Heart failure mortality, 35+ yearsFnonMaori</v>
          </cell>
          <cell r="B259">
            <v>1998</v>
          </cell>
          <cell r="C259" t="str">
            <v>Heart failure mortality, 35+ years</v>
          </cell>
          <cell r="D259" t="str">
            <v>F</v>
          </cell>
          <cell r="E259" t="str">
            <v>nonMaori</v>
          </cell>
          <cell r="F259">
            <v>3.6099176849867285</v>
          </cell>
          <cell r="G259">
            <v>3.8969372736976888</v>
          </cell>
          <cell r="H259">
            <v>4.2007081086305043</v>
          </cell>
        </row>
        <row r="260">
          <cell r="A260" t="str">
            <v>1999Heart failure mortality, 35+ yearsFnonMaori</v>
          </cell>
          <cell r="B260">
            <v>1999</v>
          </cell>
          <cell r="C260" t="str">
            <v>Heart failure mortality, 35+ years</v>
          </cell>
          <cell r="D260" t="str">
            <v>F</v>
          </cell>
          <cell r="E260" t="str">
            <v>nonMaori</v>
          </cell>
          <cell r="F260">
            <v>3.4866656608631703</v>
          </cell>
          <cell r="G260">
            <v>3.7607118472726686</v>
          </cell>
          <cell r="H260">
            <v>4.0505736417264409</v>
          </cell>
        </row>
        <row r="261">
          <cell r="A261" t="str">
            <v>2000Heart failure mortality, 35+ yearsFnonMaori</v>
          </cell>
          <cell r="B261">
            <v>2000</v>
          </cell>
          <cell r="C261" t="str">
            <v>Heart failure mortality, 35+ years</v>
          </cell>
          <cell r="D261" t="str">
            <v>F</v>
          </cell>
          <cell r="E261" t="str">
            <v>nonMaori</v>
          </cell>
          <cell r="F261">
            <v>3.8912621482641199</v>
          </cell>
          <cell r="G261">
            <v>4.1848684111057457</v>
          </cell>
          <cell r="H261">
            <v>4.494757479373205</v>
          </cell>
        </row>
        <row r="262">
          <cell r="A262" t="str">
            <v>2001Heart failure mortality, 35+ yearsFnonMaori</v>
          </cell>
          <cell r="B262">
            <v>2001</v>
          </cell>
          <cell r="C262" t="str">
            <v>Heart failure mortality, 35+ years</v>
          </cell>
          <cell r="D262" t="str">
            <v>F</v>
          </cell>
          <cell r="E262" t="str">
            <v>nonMaori</v>
          </cell>
          <cell r="F262">
            <v>3.6000128634555963</v>
          </cell>
          <cell r="G262">
            <v>3.8735679980489492</v>
          </cell>
          <cell r="H262">
            <v>4.1623987894605037</v>
          </cell>
        </row>
        <row r="263">
          <cell r="A263" t="str">
            <v>2002Heart failure mortality, 35+ yearsFnonMaori</v>
          </cell>
          <cell r="B263">
            <v>2002</v>
          </cell>
          <cell r="C263" t="str">
            <v>Heart failure mortality, 35+ years</v>
          </cell>
          <cell r="D263" t="str">
            <v>F</v>
          </cell>
          <cell r="E263" t="str">
            <v>nonMaori</v>
          </cell>
          <cell r="F263">
            <v>3.7112880732324949</v>
          </cell>
          <cell r="G263">
            <v>3.9882243674019326</v>
          </cell>
          <cell r="H263">
            <v>4.2803535683954372</v>
          </cell>
        </row>
        <row r="264">
          <cell r="A264" t="str">
            <v>2003Heart failure mortality, 35+ yearsFnonMaori</v>
          </cell>
          <cell r="B264">
            <v>2003</v>
          </cell>
          <cell r="C264" t="str">
            <v>Heart failure mortality, 35+ years</v>
          </cell>
          <cell r="D264" t="str">
            <v>F</v>
          </cell>
          <cell r="E264" t="str">
            <v>nonMaori</v>
          </cell>
          <cell r="F264">
            <v>3.2156473768012521</v>
          </cell>
          <cell r="G264">
            <v>3.4655613815549642</v>
          </cell>
          <cell r="H264">
            <v>3.7297408082183443</v>
          </cell>
        </row>
        <row r="265">
          <cell r="A265" t="str">
            <v>2004Heart failure mortality, 35+ yearsFnonMaori</v>
          </cell>
          <cell r="B265">
            <v>2004</v>
          </cell>
          <cell r="C265" t="str">
            <v>Heart failure mortality, 35+ years</v>
          </cell>
          <cell r="D265" t="str">
            <v>F</v>
          </cell>
          <cell r="E265" t="str">
            <v>nonMaori</v>
          </cell>
          <cell r="F265">
            <v>3.0225646715590133</v>
          </cell>
          <cell r="G265">
            <v>3.2630714047206073</v>
          </cell>
          <cell r="H265">
            <v>3.5176253965870776</v>
          </cell>
        </row>
        <row r="266">
          <cell r="A266" t="str">
            <v>2005Heart failure mortality, 35+ yearsFnonMaori</v>
          </cell>
          <cell r="B266">
            <v>2005</v>
          </cell>
          <cell r="C266" t="str">
            <v>Heart failure mortality, 35+ years</v>
          </cell>
          <cell r="D266" t="str">
            <v>F</v>
          </cell>
          <cell r="E266" t="str">
            <v>nonMaori</v>
          </cell>
          <cell r="F266">
            <v>2.83062173629706</v>
          </cell>
          <cell r="G266">
            <v>3.0616729580243738</v>
          </cell>
          <cell r="H266">
            <v>3.3065585736010221</v>
          </cell>
        </row>
        <row r="267">
          <cell r="A267" t="str">
            <v>2006Heart failure mortality, 35+ yearsFnonMaori</v>
          </cell>
          <cell r="B267">
            <v>2006</v>
          </cell>
          <cell r="C267" t="str">
            <v>Heart failure mortality, 35+ years</v>
          </cell>
          <cell r="D267" t="str">
            <v>F</v>
          </cell>
          <cell r="E267" t="str">
            <v>nonMaori</v>
          </cell>
          <cell r="F267">
            <v>2.679183752788652</v>
          </cell>
          <cell r="G267">
            <v>2.8994993123853692</v>
          </cell>
          <cell r="H267">
            <v>3.1331019203891626</v>
          </cell>
        </row>
        <row r="268">
          <cell r="A268" t="str">
            <v>2007Heart failure mortality, 35+ yearsFnonMaori</v>
          </cell>
          <cell r="B268">
            <v>2007</v>
          </cell>
          <cell r="C268" t="str">
            <v>Heart failure mortality, 35+ years</v>
          </cell>
          <cell r="D268" t="str">
            <v>F</v>
          </cell>
          <cell r="E268" t="str">
            <v>nonMaori</v>
          </cell>
          <cell r="F268">
            <v>2.4659556696404779</v>
          </cell>
          <cell r="G268">
            <v>2.6737901461199667</v>
          </cell>
          <cell r="H268">
            <v>2.8944628339509357</v>
          </cell>
        </row>
        <row r="269">
          <cell r="A269" t="str">
            <v>2008Heart failure mortality, 35+ yearsFnonMaori</v>
          </cell>
          <cell r="B269">
            <v>2008</v>
          </cell>
          <cell r="C269" t="str">
            <v>Heart failure mortality, 35+ years</v>
          </cell>
          <cell r="D269" t="str">
            <v>F</v>
          </cell>
          <cell r="E269" t="str">
            <v>nonMaori</v>
          </cell>
          <cell r="F269">
            <v>2.2561464273222986</v>
          </cell>
          <cell r="G269">
            <v>2.4509213128196081</v>
          </cell>
          <cell r="H269">
            <v>2.6580121341349825</v>
          </cell>
        </row>
        <row r="270">
          <cell r="A270" t="str">
            <v>2009Heart failure mortality, 35+ yearsFnonMaori</v>
          </cell>
          <cell r="B270">
            <v>2009</v>
          </cell>
          <cell r="C270" t="str">
            <v>Heart failure mortality, 35+ years</v>
          </cell>
          <cell r="D270" t="str">
            <v>F</v>
          </cell>
          <cell r="E270" t="str">
            <v>nonMaori</v>
          </cell>
          <cell r="F270">
            <v>2.0419152087137156</v>
          </cell>
          <cell r="G270">
            <v>2.2262518099962105</v>
          </cell>
          <cell r="H270">
            <v>2.4227616095919888</v>
          </cell>
        </row>
        <row r="271">
          <cell r="A271" t="str">
            <v>2010Heart failure mortality, 35+ yearsFnonMaori</v>
          </cell>
          <cell r="B271">
            <v>2010</v>
          </cell>
          <cell r="C271" t="str">
            <v>Heart failure mortality, 35+ years</v>
          </cell>
          <cell r="D271" t="str">
            <v>F</v>
          </cell>
          <cell r="E271" t="str">
            <v>nonMaori</v>
          </cell>
          <cell r="F271">
            <v>2.0252643391344658</v>
          </cell>
          <cell r="G271">
            <v>2.2101278702738512</v>
          </cell>
          <cell r="H271">
            <v>2.4073309868409161</v>
          </cell>
        </row>
        <row r="272">
          <cell r="A272" t="str">
            <v>2011Heart failure mortality, 35+ yearsFnonMaori</v>
          </cell>
          <cell r="B272">
            <v>2011</v>
          </cell>
          <cell r="C272" t="str">
            <v>Heart failure mortality, 35+ years</v>
          </cell>
          <cell r="D272" t="str">
            <v>F</v>
          </cell>
          <cell r="E272" t="str">
            <v>nonMaori</v>
          </cell>
          <cell r="F272">
            <v>1.8532708877436479</v>
          </cell>
          <cell r="G272">
            <v>2.0295446914914712</v>
          </cell>
          <cell r="H272">
            <v>2.2180641874673586</v>
          </cell>
        </row>
        <row r="273">
          <cell r="A273" t="str">
            <v>2012Heart failure mortality, 35+ yearsFnonMaori</v>
          </cell>
          <cell r="B273">
            <v>2012</v>
          </cell>
          <cell r="C273" t="str">
            <v>Heart failure mortality, 35+ years</v>
          </cell>
          <cell r="D273" t="str">
            <v>F</v>
          </cell>
          <cell r="E273" t="str">
            <v>nonMaori</v>
          </cell>
          <cell r="F273">
            <v>1.853226256191953</v>
          </cell>
          <cell r="G273">
            <v>2.0304720840456865</v>
          </cell>
          <cell r="H273">
            <v>2.2200972423862706</v>
          </cell>
        </row>
        <row r="274">
          <cell r="A274" t="str">
            <v>1996Heart failure mortality, 35+ yearsMMaori</v>
          </cell>
          <cell r="B274">
            <v>1996</v>
          </cell>
          <cell r="C274" t="str">
            <v>Heart failure mortality, 35+ years</v>
          </cell>
          <cell r="D274" t="str">
            <v>M</v>
          </cell>
          <cell r="E274" t="str">
            <v>Maori</v>
          </cell>
          <cell r="F274">
            <v>15.543686765820292</v>
          </cell>
          <cell r="G274">
            <v>21.85872003057376</v>
          </cell>
          <cell r="H274">
            <v>29.881589862917362</v>
          </cell>
          <cell r="I274">
            <v>2.9741979695244218</v>
          </cell>
          <cell r="J274">
            <v>4.1435503500992468</v>
          </cell>
          <cell r="K274">
            <v>5.7726518811903231</v>
          </cell>
        </row>
        <row r="275">
          <cell r="A275" t="str">
            <v>1997Heart failure mortality, 35+ yearsMMaori</v>
          </cell>
          <cell r="B275">
            <v>1997</v>
          </cell>
          <cell r="C275" t="str">
            <v>Heart failure mortality, 35+ years</v>
          </cell>
          <cell r="D275" t="str">
            <v>M</v>
          </cell>
          <cell r="E275" t="str">
            <v>Maori</v>
          </cell>
          <cell r="F275">
            <v>9.444967858511589</v>
          </cell>
          <cell r="G275">
            <v>14.213801479716107</v>
          </cell>
          <cell r="H275">
            <v>20.542900637831238</v>
          </cell>
          <cell r="I275">
            <v>2.3514706732394273</v>
          </cell>
          <cell r="J275">
            <v>3.4742187070265778</v>
          </cell>
          <cell r="K275">
            <v>5.1330411055585534</v>
          </cell>
        </row>
        <row r="276">
          <cell r="A276" t="str">
            <v>1998Heart failure mortality, 35+ yearsMMaori</v>
          </cell>
          <cell r="B276">
            <v>1998</v>
          </cell>
          <cell r="C276" t="str">
            <v>Heart failure mortality, 35+ years</v>
          </cell>
          <cell r="D276" t="str">
            <v>M</v>
          </cell>
          <cell r="E276" t="str">
            <v>Maori</v>
          </cell>
          <cell r="F276">
            <v>8.9721824464219893</v>
          </cell>
          <cell r="G276">
            <v>13.502303241647319</v>
          </cell>
          <cell r="H276">
            <v>19.514587583825431</v>
          </cell>
          <cell r="I276">
            <v>2.3627482445830221</v>
          </cell>
          <cell r="J276">
            <v>3.4988118887526198</v>
          </cell>
          <cell r="K276">
            <v>5.1811210360404205</v>
          </cell>
        </row>
        <row r="277">
          <cell r="A277" t="str">
            <v>1999Heart failure mortality, 35+ yearsMMaori</v>
          </cell>
          <cell r="B277">
            <v>1999</v>
          </cell>
          <cell r="C277" t="str">
            <v>Heart failure mortality, 35+ years</v>
          </cell>
          <cell r="D277" t="str">
            <v>M</v>
          </cell>
          <cell r="E277" t="str">
            <v>Maori</v>
          </cell>
          <cell r="F277">
            <v>5.9870975995173277</v>
          </cell>
          <cell r="G277">
            <v>9.6719630990147447</v>
          </cell>
          <cell r="H277">
            <v>14.784623005703844</v>
          </cell>
          <cell r="I277">
            <v>1.5548519278024475</v>
          </cell>
          <cell r="J277">
            <v>2.4270212000363713</v>
          </cell>
          <cell r="K277">
            <v>3.7884198489249323</v>
          </cell>
        </row>
        <row r="278">
          <cell r="A278" t="str">
            <v>2000Heart failure mortality, 35+ yearsMMaori</v>
          </cell>
          <cell r="B278">
            <v>2000</v>
          </cell>
          <cell r="C278" t="str">
            <v>Heart failure mortality, 35+ years</v>
          </cell>
          <cell r="D278" t="str">
            <v>M</v>
          </cell>
          <cell r="E278" t="str">
            <v>Maori</v>
          </cell>
          <cell r="F278">
            <v>6.0619746342966012</v>
          </cell>
          <cell r="G278">
            <v>9.6729314390978534</v>
          </cell>
          <cell r="H278">
            <v>14.64493444418213</v>
          </cell>
          <cell r="I278">
            <v>1.5512641617871499</v>
          </cell>
          <cell r="J278">
            <v>2.3962830336987797</v>
          </cell>
          <cell r="K278">
            <v>3.7016083521050969</v>
          </cell>
        </row>
        <row r="279">
          <cell r="A279" t="str">
            <v>2001Heart failure mortality, 35+ yearsMMaori</v>
          </cell>
          <cell r="B279">
            <v>2001</v>
          </cell>
          <cell r="C279" t="str">
            <v>Heart failure mortality, 35+ years</v>
          </cell>
          <cell r="D279" t="str">
            <v>M</v>
          </cell>
          <cell r="E279" t="str">
            <v>Maori</v>
          </cell>
          <cell r="F279">
            <v>6.5120056236673207</v>
          </cell>
          <cell r="G279">
            <v>10.062633168939264</v>
          </cell>
          <cell r="H279">
            <v>14.854431591880273</v>
          </cell>
          <cell r="I279">
            <v>1.5689420412315012</v>
          </cell>
          <cell r="J279">
            <v>2.3609890066063541</v>
          </cell>
          <cell r="K279">
            <v>3.5528840089852385</v>
          </cell>
        </row>
        <row r="280">
          <cell r="A280" t="str">
            <v>2002Heart failure mortality, 35+ yearsMMaori</v>
          </cell>
          <cell r="B280">
            <v>2002</v>
          </cell>
          <cell r="C280" t="str">
            <v>Heart failure mortality, 35+ years</v>
          </cell>
          <cell r="D280" t="str">
            <v>M</v>
          </cell>
          <cell r="E280" t="str">
            <v>Maori</v>
          </cell>
          <cell r="F280">
            <v>4.6228519957097678</v>
          </cell>
          <cell r="G280">
            <v>7.5681980672024771</v>
          </cell>
          <cell r="H280">
            <v>11.688468097102081</v>
          </cell>
          <cell r="I280">
            <v>1.2053762931736165</v>
          </cell>
          <cell r="J280">
            <v>1.8996047083178254</v>
          </cell>
          <cell r="K280">
            <v>2.9936693365376321</v>
          </cell>
        </row>
        <row r="281">
          <cell r="A281" t="str">
            <v>2003Heart failure mortality, 35+ yearsMMaori</v>
          </cell>
          <cell r="B281">
            <v>2003</v>
          </cell>
          <cell r="C281" t="str">
            <v>Heart failure mortality, 35+ years</v>
          </cell>
          <cell r="D281" t="str">
            <v>M</v>
          </cell>
          <cell r="E281" t="str">
            <v>Maori</v>
          </cell>
          <cell r="F281">
            <v>4.2589714145069921</v>
          </cell>
          <cell r="G281">
            <v>7.0739357369001308</v>
          </cell>
          <cell r="H281">
            <v>11.046826917072117</v>
          </cell>
          <cell r="I281">
            <v>1.298932717737995</v>
          </cell>
          <cell r="J281">
            <v>2.0752572485430765</v>
          </cell>
          <cell r="K281">
            <v>3.3155625297747515</v>
          </cell>
        </row>
        <row r="282">
          <cell r="A282" t="str">
            <v>2004Heart failure mortality, 35+ yearsMMaori</v>
          </cell>
          <cell r="B282">
            <v>2004</v>
          </cell>
          <cell r="C282" t="str">
            <v>Heart failure mortality, 35+ years</v>
          </cell>
          <cell r="D282" t="str">
            <v>M</v>
          </cell>
          <cell r="E282" t="str">
            <v>Maori</v>
          </cell>
          <cell r="F282">
            <v>3.3021280213975701</v>
          </cell>
          <cell r="G282">
            <v>5.7771283606978701</v>
          </cell>
          <cell r="H282">
            <v>9.3816945198008721</v>
          </cell>
          <cell r="I282">
            <v>1.1609435644773571</v>
          </cell>
          <cell r="J282">
            <v>1.9350481367391617</v>
          </cell>
          <cell r="K282">
            <v>3.2253172385544775</v>
          </cell>
        </row>
        <row r="283">
          <cell r="A283" t="str">
            <v>2005Heart failure mortality, 35+ yearsMMaori</v>
          </cell>
          <cell r="B283">
            <v>2005</v>
          </cell>
          <cell r="C283" t="str">
            <v>Heart failure mortality, 35+ years</v>
          </cell>
          <cell r="D283" t="str">
            <v>M</v>
          </cell>
          <cell r="E283" t="str">
            <v>Maori</v>
          </cell>
          <cell r="F283">
            <v>5.6639721673165653</v>
          </cell>
          <cell r="G283">
            <v>8.7522151380900208</v>
          </cell>
          <cell r="H283">
            <v>12.919996074932131</v>
          </cell>
          <cell r="I283">
            <v>2.1107280305494847</v>
          </cell>
          <cell r="J283">
            <v>3.2043255936389432</v>
          </cell>
          <cell r="K283">
            <v>4.8645312714099793</v>
          </cell>
        </row>
        <row r="284">
          <cell r="A284" t="str">
            <v>2006Heart failure mortality, 35+ yearsMMaori</v>
          </cell>
          <cell r="B284">
            <v>2006</v>
          </cell>
          <cell r="C284" t="str">
            <v>Heart failure mortality, 35+ years</v>
          </cell>
          <cell r="D284" t="str">
            <v>M</v>
          </cell>
          <cell r="E284" t="str">
            <v>Maori</v>
          </cell>
          <cell r="F284">
            <v>4.6130828345894246</v>
          </cell>
          <cell r="G284">
            <v>7.3609733913115241</v>
          </cell>
          <cell r="H284">
            <v>11.144602175654452</v>
          </cell>
          <cell r="I284">
            <v>1.7147530420996653</v>
          </cell>
          <cell r="J284">
            <v>2.6657127600623496</v>
          </cell>
          <cell r="K284">
            <v>4.1440512684311139</v>
          </cell>
        </row>
        <row r="285">
          <cell r="A285" t="str">
            <v>2007Heart failure mortality, 35+ yearsMMaori</v>
          </cell>
          <cell r="B285">
            <v>2007</v>
          </cell>
          <cell r="C285" t="str">
            <v>Heart failure mortality, 35+ years</v>
          </cell>
          <cell r="D285" t="str">
            <v>M</v>
          </cell>
          <cell r="E285" t="str">
            <v>Maori</v>
          </cell>
          <cell r="F285">
            <v>4.1273815567877534</v>
          </cell>
          <cell r="G285">
            <v>6.6676518044441897</v>
          </cell>
          <cell r="H285">
            <v>10.192214057562962</v>
          </cell>
          <cell r="I285">
            <v>1.7213845620456212</v>
          </cell>
          <cell r="J285">
            <v>2.6995815189416632</v>
          </cell>
          <cell r="K285">
            <v>4.2336503638390566</v>
          </cell>
        </row>
        <row r="286">
          <cell r="A286" t="str">
            <v>2008Heart failure mortality, 35+ yearsMMaori</v>
          </cell>
          <cell r="B286">
            <v>2008</v>
          </cell>
          <cell r="C286" t="str">
            <v>Heart failure mortality, 35+ years</v>
          </cell>
          <cell r="D286" t="str">
            <v>M</v>
          </cell>
          <cell r="E286" t="str">
            <v>Maori</v>
          </cell>
          <cell r="F286">
            <v>3.9978218547919329</v>
          </cell>
          <cell r="G286">
            <v>6.3792178357764637</v>
          </cell>
          <cell r="H286">
            <v>9.6582124662321434</v>
          </cell>
          <cell r="I286">
            <v>1.6443857454462765</v>
          </cell>
          <cell r="J286">
            <v>2.5590514031219977</v>
          </cell>
          <cell r="K286">
            <v>3.9824865314940898</v>
          </cell>
        </row>
        <row r="287">
          <cell r="A287" t="str">
            <v>2009Heart failure mortality, 35+ yearsMMaori</v>
          </cell>
          <cell r="B287">
            <v>2009</v>
          </cell>
          <cell r="C287" t="str">
            <v>Heart failure mortality, 35+ years</v>
          </cell>
          <cell r="D287" t="str">
            <v>M</v>
          </cell>
          <cell r="E287" t="str">
            <v>Maori</v>
          </cell>
          <cell r="F287">
            <v>3.6102881898049781</v>
          </cell>
          <cell r="G287">
            <v>5.8323041454038735</v>
          </cell>
          <cell r="H287">
            <v>8.9152964255192249</v>
          </cell>
          <cell r="I287">
            <v>1.5807658348203781</v>
          </cell>
          <cell r="J287">
            <v>2.4905320647832663</v>
          </cell>
          <cell r="K287">
            <v>3.923889186546353</v>
          </cell>
        </row>
        <row r="288">
          <cell r="A288" t="str">
            <v>2010Heart failure mortality, 35+ yearsMMaori</v>
          </cell>
          <cell r="B288">
            <v>2010</v>
          </cell>
          <cell r="C288" t="str">
            <v>Heart failure mortality, 35+ years</v>
          </cell>
          <cell r="D288" t="str">
            <v>M</v>
          </cell>
          <cell r="E288" t="str">
            <v>Maori</v>
          </cell>
          <cell r="F288">
            <v>2.8529476150828241</v>
          </cell>
          <cell r="G288">
            <v>4.8137741039810651</v>
          </cell>
          <cell r="H288">
            <v>7.6078384273382049</v>
          </cell>
          <cell r="I288">
            <v>1.3352429791427576</v>
          </cell>
          <cell r="J288">
            <v>2.1744429339967111</v>
          </cell>
          <cell r="K288">
            <v>3.5410798986142495</v>
          </cell>
        </row>
        <row r="289">
          <cell r="A289" t="str">
            <v>2011Heart failure mortality, 35+ yearsMMaori</v>
          </cell>
          <cell r="B289">
            <v>2011</v>
          </cell>
          <cell r="C289" t="str">
            <v>Heart failure mortality, 35+ years</v>
          </cell>
          <cell r="D289" t="str">
            <v>M</v>
          </cell>
          <cell r="E289" t="str">
            <v>Maori</v>
          </cell>
          <cell r="F289">
            <v>2.3394780086765525</v>
          </cell>
          <cell r="G289">
            <v>4.0929560167186052</v>
          </cell>
          <cell r="H289">
            <v>6.6467041468326347</v>
          </cell>
          <cell r="I289">
            <v>1.3256969058189354</v>
          </cell>
          <cell r="J289">
            <v>2.218476723752032</v>
          </cell>
          <cell r="K289">
            <v>3.7124918616214604</v>
          </cell>
        </row>
        <row r="290">
          <cell r="A290" t="str">
            <v>2012Heart failure mortality, 35+ yearsMMaori</v>
          </cell>
          <cell r="B290">
            <v>2012</v>
          </cell>
          <cell r="C290" t="str">
            <v>Heart failure mortality, 35+ years</v>
          </cell>
          <cell r="D290" t="str">
            <v>M</v>
          </cell>
          <cell r="E290" t="str">
            <v>Maori</v>
          </cell>
          <cell r="F290">
            <v>3.0925126710586408</v>
          </cell>
          <cell r="G290">
            <v>4.9958544921876769</v>
          </cell>
          <cell r="H290">
            <v>7.6366942783178029</v>
          </cell>
          <cell r="I290">
            <v>1.807298750722625</v>
          </cell>
          <cell r="J290">
            <v>2.8524014766636632</v>
          </cell>
          <cell r="K290">
            <v>4.501853487598491</v>
          </cell>
        </row>
        <row r="291">
          <cell r="A291" t="str">
            <v>1996Heart failure mortality, 35+ yearsMnonMaori</v>
          </cell>
          <cell r="B291">
            <v>1996</v>
          </cell>
          <cell r="C291" t="str">
            <v>Heart failure mortality, 35+ years</v>
          </cell>
          <cell r="D291" t="str">
            <v>M</v>
          </cell>
          <cell r="E291" t="str">
            <v>nonMaori</v>
          </cell>
          <cell r="F291">
            <v>4.7621542011174158</v>
          </cell>
          <cell r="G291">
            <v>5.275360061704137</v>
          </cell>
          <cell r="H291">
            <v>5.8287982230099518</v>
          </cell>
        </row>
        <row r="292">
          <cell r="A292" t="str">
            <v>1997Heart failure mortality, 35+ yearsMnonMaori</v>
          </cell>
          <cell r="B292">
            <v>1997</v>
          </cell>
          <cell r="C292" t="str">
            <v>Heart failure mortality, 35+ years</v>
          </cell>
          <cell r="D292" t="str">
            <v>M</v>
          </cell>
          <cell r="E292" t="str">
            <v>nonMaori</v>
          </cell>
          <cell r="F292">
            <v>3.6477244567464502</v>
          </cell>
          <cell r="G292">
            <v>4.0912224238988797</v>
          </cell>
          <cell r="H292">
            <v>4.5737734958252814</v>
          </cell>
        </row>
        <row r="293">
          <cell r="A293" t="str">
            <v>1998Heart failure mortality, 35+ yearsMnonMaori</v>
          </cell>
          <cell r="B293">
            <v>1998</v>
          </cell>
          <cell r="C293" t="str">
            <v>Heart failure mortality, 35+ years</v>
          </cell>
          <cell r="D293" t="str">
            <v>M</v>
          </cell>
          <cell r="E293" t="str">
            <v>nonMaori</v>
          </cell>
          <cell r="F293">
            <v>3.427689283114602</v>
          </cell>
          <cell r="G293">
            <v>3.8591109413604681</v>
          </cell>
          <cell r="H293">
            <v>4.3298070482708484</v>
          </cell>
        </row>
        <row r="294">
          <cell r="A294" t="str">
            <v>1999Heart failure mortality, 35+ yearsMnonMaori</v>
          </cell>
          <cell r="B294">
            <v>1999</v>
          </cell>
          <cell r="C294" t="str">
            <v>Heart failure mortality, 35+ years</v>
          </cell>
          <cell r="D294" t="str">
            <v>M</v>
          </cell>
          <cell r="E294" t="str">
            <v>nonMaori</v>
          </cell>
          <cell r="F294">
            <v>3.5616823754979929</v>
          </cell>
          <cell r="G294">
            <v>3.9851168580108824</v>
          </cell>
          <cell r="H294">
            <v>4.4450419891633537</v>
          </cell>
        </row>
        <row r="295">
          <cell r="A295" t="str">
            <v>2000Heart failure mortality, 35+ yearsMnonMaori</v>
          </cell>
          <cell r="B295">
            <v>2000</v>
          </cell>
          <cell r="C295" t="str">
            <v>Heart failure mortality, 35+ years</v>
          </cell>
          <cell r="D295" t="str">
            <v>M</v>
          </cell>
          <cell r="E295" t="str">
            <v>nonMaori</v>
          </cell>
          <cell r="F295">
            <v>3.6152907789727369</v>
          </cell>
          <cell r="G295">
            <v>4.0366397888179391</v>
          </cell>
          <cell r="H295">
            <v>4.4936114734675874</v>
          </cell>
        </row>
        <row r="296">
          <cell r="A296" t="str">
            <v>2001Heart failure mortality, 35+ yearsMnonMaori</v>
          </cell>
          <cell r="B296">
            <v>2001</v>
          </cell>
          <cell r="C296" t="str">
            <v>Heart failure mortality, 35+ years</v>
          </cell>
          <cell r="D296" t="str">
            <v>M</v>
          </cell>
          <cell r="E296" t="str">
            <v>nonMaori</v>
          </cell>
          <cell r="F296">
            <v>3.8348235941260431</v>
          </cell>
          <cell r="G296">
            <v>4.2620415176786972</v>
          </cell>
          <cell r="H296">
            <v>4.7238411946357131</v>
          </cell>
        </row>
        <row r="297">
          <cell r="A297" t="str">
            <v>2002Heart failure mortality, 35+ yearsMnonMaori</v>
          </cell>
          <cell r="B297">
            <v>2002</v>
          </cell>
          <cell r="C297" t="str">
            <v>Heart failure mortality, 35+ years</v>
          </cell>
          <cell r="D297" t="str">
            <v>M</v>
          </cell>
          <cell r="E297" t="str">
            <v>nonMaori</v>
          </cell>
          <cell r="F297">
            <v>3.5741501137179297</v>
          </cell>
          <cell r="G297">
            <v>3.9840910238132721</v>
          </cell>
          <cell r="H297">
            <v>4.428159869370246</v>
          </cell>
        </row>
        <row r="298">
          <cell r="A298" t="str">
            <v>2003Heart failure mortality, 35+ yearsMnonMaori</v>
          </cell>
          <cell r="B298">
            <v>2003</v>
          </cell>
          <cell r="C298" t="str">
            <v>Heart failure mortality, 35+ years</v>
          </cell>
          <cell r="D298" t="str">
            <v>M</v>
          </cell>
          <cell r="E298" t="str">
            <v>nonMaori</v>
          </cell>
          <cell r="F298">
            <v>3.0414925868218221</v>
          </cell>
          <cell r="G298">
            <v>3.408703061688545</v>
          </cell>
          <cell r="H298">
            <v>3.8080319494674106</v>
          </cell>
        </row>
        <row r="299">
          <cell r="A299" t="str">
            <v>2004Heart failure mortality, 35+ yearsMnonMaori</v>
          </cell>
          <cell r="B299">
            <v>2004</v>
          </cell>
          <cell r="C299" t="str">
            <v>Heart failure mortality, 35+ years</v>
          </cell>
          <cell r="D299" t="str">
            <v>M</v>
          </cell>
          <cell r="E299" t="str">
            <v>nonMaori</v>
          </cell>
          <cell r="F299">
            <v>2.6506390200286454</v>
          </cell>
          <cell r="G299">
            <v>2.985521781609616</v>
          </cell>
          <cell r="H299">
            <v>3.3510014419620124</v>
          </cell>
        </row>
        <row r="300">
          <cell r="A300" t="str">
            <v>2005Heart failure mortality, 35+ yearsMnonMaori</v>
          </cell>
          <cell r="B300">
            <v>2005</v>
          </cell>
          <cell r="C300" t="str">
            <v>Heart failure mortality, 35+ years</v>
          </cell>
          <cell r="D300" t="str">
            <v>M</v>
          </cell>
          <cell r="E300" t="str">
            <v>nonMaori</v>
          </cell>
          <cell r="F300">
            <v>2.4213220155749386</v>
          </cell>
          <cell r="G300">
            <v>2.7313750997914985</v>
          </cell>
          <cell r="H300">
            <v>3.0701246183261151</v>
          </cell>
        </row>
        <row r="301">
          <cell r="A301" t="str">
            <v>2006Heart failure mortality, 35+ yearsMnonMaori</v>
          </cell>
          <cell r="B301">
            <v>2006</v>
          </cell>
          <cell r="C301" t="str">
            <v>Heart failure mortality, 35+ years</v>
          </cell>
          <cell r="D301" t="str">
            <v>M</v>
          </cell>
          <cell r="E301" t="str">
            <v>nonMaori</v>
          </cell>
          <cell r="F301">
            <v>2.4591524692482611</v>
          </cell>
          <cell r="G301">
            <v>2.7613527989937499</v>
          </cell>
          <cell r="H301">
            <v>3.0904387252845238</v>
          </cell>
        </row>
        <row r="302">
          <cell r="A302" t="str">
            <v>2007Heart failure mortality, 35+ yearsMnonMaori</v>
          </cell>
          <cell r="B302">
            <v>2007</v>
          </cell>
          <cell r="C302" t="str">
            <v>Heart failure mortality, 35+ years</v>
          </cell>
          <cell r="D302" t="str">
            <v>M</v>
          </cell>
          <cell r="E302" t="str">
            <v>nonMaori</v>
          </cell>
          <cell r="F302">
            <v>2.1955967177759033</v>
          </cell>
          <cell r="G302">
            <v>2.4698834829252196</v>
          </cell>
          <cell r="H302">
            <v>2.7689611995727348</v>
          </cell>
        </row>
        <row r="303">
          <cell r="A303" t="str">
            <v>2008Heart failure mortality, 35+ yearsMnonMaori</v>
          </cell>
          <cell r="B303">
            <v>2008</v>
          </cell>
          <cell r="C303" t="str">
            <v>Heart failure mortality, 35+ years</v>
          </cell>
          <cell r="D303" t="str">
            <v>M</v>
          </cell>
          <cell r="E303" t="str">
            <v>nonMaori</v>
          </cell>
          <cell r="F303">
            <v>2.2191165338092422</v>
          </cell>
          <cell r="G303">
            <v>2.4928056654094286</v>
          </cell>
          <cell r="H303">
            <v>2.7909285028135091</v>
          </cell>
        </row>
        <row r="304">
          <cell r="A304" t="str">
            <v>2009Heart failure mortality, 35+ yearsMnonMaori</v>
          </cell>
          <cell r="B304">
            <v>2009</v>
          </cell>
          <cell r="C304" t="str">
            <v>Heart failure mortality, 35+ years</v>
          </cell>
          <cell r="D304" t="str">
            <v>M</v>
          </cell>
          <cell r="E304" t="str">
            <v>nonMaori</v>
          </cell>
          <cell r="F304">
            <v>2.0825828297793465</v>
          </cell>
          <cell r="G304">
            <v>2.3417904261800455</v>
          </cell>
          <cell r="H304">
            <v>2.6243429440228168</v>
          </cell>
        </row>
        <row r="305">
          <cell r="A305" t="str">
            <v>2010Heart failure mortality, 35+ yearsMnonMaori</v>
          </cell>
          <cell r="B305">
            <v>2010</v>
          </cell>
          <cell r="C305" t="str">
            <v>Heart failure mortality, 35+ years</v>
          </cell>
          <cell r="D305" t="str">
            <v>M</v>
          </cell>
          <cell r="E305" t="str">
            <v>nonMaori</v>
          </cell>
          <cell r="F305">
            <v>1.9691569619670435</v>
          </cell>
          <cell r="G305">
            <v>2.2137964757406441</v>
          </cell>
          <cell r="H305">
            <v>2.4804299514717512</v>
          </cell>
        </row>
        <row r="306">
          <cell r="A306" t="str">
            <v>2011Heart failure mortality, 35+ yearsMnonMaori</v>
          </cell>
          <cell r="B306">
            <v>2011</v>
          </cell>
          <cell r="C306" t="str">
            <v>Heart failure mortality, 35+ years</v>
          </cell>
          <cell r="D306" t="str">
            <v>M</v>
          </cell>
          <cell r="E306" t="str">
            <v>nonMaori</v>
          </cell>
          <cell r="F306">
            <v>1.6314178384358879</v>
          </cell>
          <cell r="G306">
            <v>1.8449398061730991</v>
          </cell>
          <cell r="H306">
            <v>2.0786427208974216</v>
          </cell>
        </row>
        <row r="307">
          <cell r="A307" t="str">
            <v>2012Heart failure mortality, 35+ yearsMnonMaori</v>
          </cell>
          <cell r="B307">
            <v>2012</v>
          </cell>
          <cell r="C307" t="str">
            <v>Heart failure mortality, 35+ years</v>
          </cell>
          <cell r="D307" t="str">
            <v>M</v>
          </cell>
          <cell r="E307" t="str">
            <v>nonMaori</v>
          </cell>
          <cell r="F307">
            <v>1.5450133824483663</v>
          </cell>
          <cell r="G307">
            <v>1.7514555833252206</v>
          </cell>
          <cell r="H307">
            <v>1.9778005191181112</v>
          </cell>
        </row>
        <row r="308">
          <cell r="A308" t="str">
            <v>1996Ischaemic heart disease mortality, 35+ yearsTMaori</v>
          </cell>
          <cell r="B308">
            <v>1996</v>
          </cell>
          <cell r="C308" t="str">
            <v>Ischaemic heart disease mortality, 35+ years</v>
          </cell>
          <cell r="D308" t="str">
            <v>T</v>
          </cell>
          <cell r="E308" t="str">
            <v>Maori</v>
          </cell>
          <cell r="F308">
            <v>313.7703685298697</v>
          </cell>
          <cell r="G308">
            <v>330.51419961855498</v>
          </cell>
          <cell r="H308">
            <v>347.91948176913257</v>
          </cell>
          <cell r="I308">
            <v>2.1539470490232677</v>
          </cell>
          <cell r="J308">
            <v>2.2736831292245712</v>
          </cell>
          <cell r="K308">
            <v>2.4000752360484765</v>
          </cell>
        </row>
        <row r="309">
          <cell r="A309" t="str">
            <v>1997Ischaemic heart disease mortality, 35+ yearsTMaori</v>
          </cell>
          <cell r="B309">
            <v>1997</v>
          </cell>
          <cell r="C309" t="str">
            <v>Ischaemic heart disease mortality, 35+ years</v>
          </cell>
          <cell r="D309" t="str">
            <v>T</v>
          </cell>
          <cell r="E309" t="str">
            <v>Maori</v>
          </cell>
          <cell r="F309">
            <v>309.82567950177855</v>
          </cell>
          <cell r="G309">
            <v>326.07759855683776</v>
          </cell>
          <cell r="H309">
            <v>342.96079533962887</v>
          </cell>
          <cell r="I309">
            <v>2.2378705338162743</v>
          </cell>
          <cell r="J309">
            <v>2.3604852765507562</v>
          </cell>
          <cell r="K309">
            <v>2.489818180550003</v>
          </cell>
        </row>
        <row r="310">
          <cell r="A310" t="str">
            <v>1998Ischaemic heart disease mortality, 35+ yearsTMaori</v>
          </cell>
          <cell r="B310">
            <v>1998</v>
          </cell>
          <cell r="C310" t="str">
            <v>Ischaemic heart disease mortality, 35+ years</v>
          </cell>
          <cell r="D310" t="str">
            <v>T</v>
          </cell>
          <cell r="E310" t="str">
            <v>Maori</v>
          </cell>
          <cell r="F310">
            <v>297.39088358031916</v>
          </cell>
          <cell r="G310">
            <v>312.93174646661993</v>
          </cell>
          <cell r="H310">
            <v>329.07403117057999</v>
          </cell>
          <cell r="I310">
            <v>2.2893904795162823</v>
          </cell>
          <cell r="J310">
            <v>2.4146179257725917</v>
          </cell>
          <cell r="K310">
            <v>2.546695192291625</v>
          </cell>
        </row>
        <row r="311">
          <cell r="A311" t="str">
            <v>1999Ischaemic heart disease mortality, 35+ yearsTMaori</v>
          </cell>
          <cell r="B311">
            <v>1999</v>
          </cell>
          <cell r="C311" t="str">
            <v>Ischaemic heart disease mortality, 35+ years</v>
          </cell>
          <cell r="D311" t="str">
            <v>T</v>
          </cell>
          <cell r="E311" t="str">
            <v>Maori</v>
          </cell>
          <cell r="F311">
            <v>290.04946880400604</v>
          </cell>
          <cell r="G311">
            <v>305.03343093372854</v>
          </cell>
          <cell r="H311">
            <v>320.59074653043348</v>
          </cell>
          <cell r="I311">
            <v>2.3328879131865525</v>
          </cell>
          <cell r="J311">
            <v>2.4592728441139609</v>
          </cell>
          <cell r="K311">
            <v>2.5925047181264778</v>
          </cell>
        </row>
        <row r="312">
          <cell r="A312" t="str">
            <v>2000Ischaemic heart disease mortality, 35+ yearsTMaori</v>
          </cell>
          <cell r="B312">
            <v>2000</v>
          </cell>
          <cell r="C312" t="str">
            <v>Ischaemic heart disease mortality, 35+ years</v>
          </cell>
          <cell r="D312" t="str">
            <v>T</v>
          </cell>
          <cell r="E312" t="str">
            <v>Maori</v>
          </cell>
          <cell r="F312">
            <v>265.89969867841529</v>
          </cell>
          <cell r="G312">
            <v>279.90549736906075</v>
          </cell>
          <cell r="H312">
            <v>294.45755127051291</v>
          </cell>
          <cell r="I312">
            <v>2.2569582212954655</v>
          </cell>
          <cell r="J312">
            <v>2.3815686947502264</v>
          </cell>
          <cell r="K312">
            <v>2.5130591228041053</v>
          </cell>
        </row>
        <row r="313">
          <cell r="A313" t="str">
            <v>2001Ischaemic heart disease mortality, 35+ yearsTMaori</v>
          </cell>
          <cell r="B313">
            <v>2001</v>
          </cell>
          <cell r="C313" t="str">
            <v>Ischaemic heart disease mortality, 35+ years</v>
          </cell>
          <cell r="D313" t="str">
            <v>T</v>
          </cell>
          <cell r="E313" t="str">
            <v>Maori</v>
          </cell>
          <cell r="F313">
            <v>247.34363544118565</v>
          </cell>
          <cell r="G313">
            <v>260.52862803021372</v>
          </cell>
          <cell r="H313">
            <v>274.23393649812351</v>
          </cell>
          <cell r="I313">
            <v>2.1774140762605043</v>
          </cell>
          <cell r="J313">
            <v>2.2989399826183967</v>
          </cell>
          <cell r="K313">
            <v>2.4272484968766985</v>
          </cell>
        </row>
        <row r="314">
          <cell r="A314" t="str">
            <v>2002Ischaemic heart disease mortality, 35+ yearsTMaori</v>
          </cell>
          <cell r="B314">
            <v>2002</v>
          </cell>
          <cell r="C314" t="str">
            <v>Ischaemic heart disease mortality, 35+ years</v>
          </cell>
          <cell r="D314" t="str">
            <v>T</v>
          </cell>
          <cell r="E314" t="str">
            <v>Maori</v>
          </cell>
          <cell r="F314">
            <v>230.15261179558303</v>
          </cell>
          <cell r="G314">
            <v>242.57224318184572</v>
          </cell>
          <cell r="H314">
            <v>255.48791452978665</v>
          </cell>
          <cell r="I314">
            <v>2.0974479458574411</v>
          </cell>
          <cell r="J314">
            <v>2.2158883913606178</v>
          </cell>
          <cell r="K314">
            <v>2.3410170310374316</v>
          </cell>
        </row>
        <row r="315">
          <cell r="A315" t="str">
            <v>2003Ischaemic heart disease mortality, 35+ yearsTMaori</v>
          </cell>
          <cell r="B315">
            <v>2003</v>
          </cell>
          <cell r="C315" t="str">
            <v>Ischaemic heart disease mortality, 35+ years</v>
          </cell>
          <cell r="D315" t="str">
            <v>T</v>
          </cell>
          <cell r="E315" t="str">
            <v>Maori</v>
          </cell>
          <cell r="F315">
            <v>219.53726056853085</v>
          </cell>
          <cell r="G315">
            <v>231.39702518760978</v>
          </cell>
          <cell r="H315">
            <v>243.73097796233694</v>
          </cell>
          <cell r="I315">
            <v>2.1260549592452564</v>
          </cell>
          <cell r="J315">
            <v>2.2465784323211446</v>
          </cell>
          <cell r="K315">
            <v>2.3739342346833046</v>
          </cell>
        </row>
        <row r="316">
          <cell r="A316" t="str">
            <v>2004Ischaemic heart disease mortality, 35+ yearsTMaori</v>
          </cell>
          <cell r="B316">
            <v>2004</v>
          </cell>
          <cell r="C316" t="str">
            <v>Ischaemic heart disease mortality, 35+ years</v>
          </cell>
          <cell r="D316" t="str">
            <v>T</v>
          </cell>
          <cell r="E316" t="str">
            <v>Maori</v>
          </cell>
          <cell r="F316">
            <v>219.14658177192422</v>
          </cell>
          <cell r="G316">
            <v>230.72599445935253</v>
          </cell>
          <cell r="H316">
            <v>242.7584221848559</v>
          </cell>
          <cell r="I316">
            <v>2.2536051277100118</v>
          </cell>
          <cell r="J316">
            <v>2.3792577915563196</v>
          </cell>
          <cell r="K316">
            <v>2.5119163819234442</v>
          </cell>
        </row>
        <row r="317">
          <cell r="A317" t="str">
            <v>2005Ischaemic heart disease mortality, 35+ yearsTMaori</v>
          </cell>
          <cell r="B317">
            <v>2005</v>
          </cell>
          <cell r="C317" t="str">
            <v>Ischaemic heart disease mortality, 35+ years</v>
          </cell>
          <cell r="D317" t="str">
            <v>T</v>
          </cell>
          <cell r="E317" t="str">
            <v>Maori</v>
          </cell>
          <cell r="F317">
            <v>219.31315890208765</v>
          </cell>
          <cell r="G317">
            <v>230.63531301817864</v>
          </cell>
          <cell r="H317">
            <v>242.39041889179748</v>
          </cell>
          <cell r="I317">
            <v>2.4434902853540086</v>
          </cell>
          <cell r="J317">
            <v>2.5777538895047534</v>
          </cell>
          <cell r="K317">
            <v>2.7193949387419787</v>
          </cell>
        </row>
        <row r="318">
          <cell r="A318" t="str">
            <v>2006Ischaemic heart disease mortality, 35+ yearsTMaori</v>
          </cell>
          <cell r="B318">
            <v>2006</v>
          </cell>
          <cell r="C318" t="str">
            <v>Ischaemic heart disease mortality, 35+ years</v>
          </cell>
          <cell r="D318" t="str">
            <v>T</v>
          </cell>
          <cell r="E318" t="str">
            <v>Maori</v>
          </cell>
          <cell r="F318">
            <v>207.09328685805465</v>
          </cell>
          <cell r="G318">
            <v>217.82406797260288</v>
          </cell>
          <cell r="H318">
            <v>228.96667693964773</v>
          </cell>
          <cell r="I318">
            <v>2.4461735615118827</v>
          </cell>
          <cell r="J318">
            <v>2.5815188623961567</v>
          </cell>
          <cell r="K318">
            <v>2.7243527367650247</v>
          </cell>
        </row>
        <row r="319">
          <cell r="A319" t="str">
            <v>2007Ischaemic heart disease mortality, 35+ yearsTMaori</v>
          </cell>
          <cell r="B319">
            <v>2007</v>
          </cell>
          <cell r="C319" t="str">
            <v>Ischaemic heart disease mortality, 35+ years</v>
          </cell>
          <cell r="D319" t="str">
            <v>T</v>
          </cell>
          <cell r="E319" t="str">
            <v>Maori</v>
          </cell>
          <cell r="F319">
            <v>190.36010376351589</v>
          </cell>
          <cell r="G319">
            <v>200.4184774003609</v>
          </cell>
          <cell r="H319">
            <v>210.87035929527289</v>
          </cell>
          <cell r="I319">
            <v>2.3506308919757144</v>
          </cell>
          <cell r="J319">
            <v>2.4833505662918598</v>
          </cell>
          <cell r="K319">
            <v>2.6235637658614652</v>
          </cell>
        </row>
        <row r="320">
          <cell r="A320" t="str">
            <v>2008Ischaemic heart disease mortality, 35+ yearsTMaori</v>
          </cell>
          <cell r="B320">
            <v>2008</v>
          </cell>
          <cell r="C320" t="str">
            <v>Ischaemic heart disease mortality, 35+ years</v>
          </cell>
          <cell r="D320" t="str">
            <v>T</v>
          </cell>
          <cell r="E320" t="str">
            <v>Maori</v>
          </cell>
          <cell r="F320">
            <v>168.62088924232538</v>
          </cell>
          <cell r="G320">
            <v>177.84178059496455</v>
          </cell>
          <cell r="H320">
            <v>187.43579106317256</v>
          </cell>
          <cell r="I320">
            <v>2.1791746534928635</v>
          </cell>
          <cell r="J320">
            <v>2.3062107479429446</v>
          </cell>
          <cell r="K320">
            <v>2.4406524761118575</v>
          </cell>
        </row>
        <row r="321">
          <cell r="A321" t="str">
            <v>2009Ischaemic heart disease mortality, 35+ yearsTMaori</v>
          </cell>
          <cell r="B321">
            <v>2009</v>
          </cell>
          <cell r="C321" t="str">
            <v>Ischaemic heart disease mortality, 35+ years</v>
          </cell>
          <cell r="D321" t="str">
            <v>T</v>
          </cell>
          <cell r="E321" t="str">
            <v>Maori</v>
          </cell>
          <cell r="F321">
            <v>156.43108754969944</v>
          </cell>
          <cell r="G321">
            <v>165.04679350735927</v>
          </cell>
          <cell r="H321">
            <v>174.01358764818414</v>
          </cell>
          <cell r="I321">
            <v>2.0719445205937905</v>
          </cell>
          <cell r="J321">
            <v>2.1936452178570911</v>
          </cell>
          <cell r="K321">
            <v>2.3224943013668193</v>
          </cell>
        </row>
        <row r="322">
          <cell r="A322" t="str">
            <v>2010Ischaemic heart disease mortality, 35+ yearsTMaori</v>
          </cell>
          <cell r="B322">
            <v>2010</v>
          </cell>
          <cell r="C322" t="str">
            <v>Ischaemic heart disease mortality, 35+ years</v>
          </cell>
          <cell r="D322" t="str">
            <v>T</v>
          </cell>
          <cell r="E322" t="str">
            <v>Maori</v>
          </cell>
          <cell r="F322">
            <v>146.16485366407551</v>
          </cell>
          <cell r="G322">
            <v>154.25199989991708</v>
          </cell>
          <cell r="H322">
            <v>162.6701777708079</v>
          </cell>
          <cell r="I322">
            <v>2.0140634888533802</v>
          </cell>
          <cell r="J322">
            <v>2.1332542771655065</v>
          </cell>
          <cell r="K322">
            <v>2.2594986882144981</v>
          </cell>
        </row>
        <row r="323">
          <cell r="A323" t="str">
            <v>2011Ischaemic heart disease mortality, 35+ yearsTMaori</v>
          </cell>
          <cell r="B323">
            <v>2011</v>
          </cell>
          <cell r="C323" t="str">
            <v>Ischaemic heart disease mortality, 35+ years</v>
          </cell>
          <cell r="D323" t="str">
            <v>T</v>
          </cell>
          <cell r="E323" t="str">
            <v>Maori</v>
          </cell>
          <cell r="F323">
            <v>142.57010235177884</v>
          </cell>
          <cell r="G323">
            <v>150.32307173762513</v>
          </cell>
          <cell r="H323">
            <v>158.38804771283483</v>
          </cell>
          <cell r="I323">
            <v>2.0806495450833467</v>
          </cell>
          <cell r="J323">
            <v>2.2025618381951997</v>
          </cell>
          <cell r="K323">
            <v>2.331617384839062</v>
          </cell>
        </row>
        <row r="324">
          <cell r="A324" t="str">
            <v>2012Ischaemic heart disease mortality, 35+ yearsTMaori</v>
          </cell>
          <cell r="B324">
            <v>2012</v>
          </cell>
          <cell r="C324" t="str">
            <v>Ischaemic heart disease mortality, 35+ years</v>
          </cell>
          <cell r="D324" t="str">
            <v>T</v>
          </cell>
          <cell r="E324" t="str">
            <v>Maori</v>
          </cell>
          <cell r="F324">
            <v>137.72084187191686</v>
          </cell>
          <cell r="G324">
            <v>145.17163423556576</v>
          </cell>
          <cell r="H324">
            <v>152.9207593077488</v>
          </cell>
          <cell r="I324">
            <v>2.1471888695592001</v>
          </cell>
          <cell r="J324">
            <v>2.2734204591315885</v>
          </cell>
          <cell r="K324">
            <v>2.4070731072013802</v>
          </cell>
        </row>
        <row r="325">
          <cell r="A325" t="str">
            <v>1996Ischaemic heart disease mortality, 35+ yearsTnonMaori</v>
          </cell>
          <cell r="B325">
            <v>1996</v>
          </cell>
          <cell r="C325" t="str">
            <v>Ischaemic heart disease mortality, 35+ years</v>
          </cell>
          <cell r="D325" t="str">
            <v>T</v>
          </cell>
          <cell r="E325" t="str">
            <v>nonMaori</v>
          </cell>
          <cell r="F325">
            <v>143.23396000708794</v>
          </cell>
          <cell r="G325">
            <v>145.36511063055445</v>
          </cell>
          <cell r="H325">
            <v>147.52003397731451</v>
          </cell>
        </row>
        <row r="326">
          <cell r="A326" t="str">
            <v>1997Ischaemic heart disease mortality, 35+ yearsTnonMaori</v>
          </cell>
          <cell r="B326">
            <v>1997</v>
          </cell>
          <cell r="C326" t="str">
            <v>Ischaemic heart disease mortality, 35+ years</v>
          </cell>
          <cell r="D326" t="str">
            <v>T</v>
          </cell>
          <cell r="E326" t="str">
            <v>nonMaori</v>
          </cell>
          <cell r="F326">
            <v>136.11062116666488</v>
          </cell>
          <cell r="G326">
            <v>138.14006882233832</v>
          </cell>
          <cell r="H326">
            <v>140.19220236689824</v>
          </cell>
        </row>
        <row r="327">
          <cell r="A327" t="str">
            <v>1998Ischaemic heart disease mortality, 35+ yearsTnonMaori</v>
          </cell>
          <cell r="B327">
            <v>1998</v>
          </cell>
          <cell r="C327" t="str">
            <v>Ischaemic heart disease mortality, 35+ years</v>
          </cell>
          <cell r="D327" t="str">
            <v>T</v>
          </cell>
          <cell r="E327" t="str">
            <v>nonMaori</v>
          </cell>
          <cell r="F327">
            <v>127.67427740420153</v>
          </cell>
          <cell r="G327">
            <v>129.59886660598403</v>
          </cell>
          <cell r="H327">
            <v>131.54520490156355</v>
          </cell>
        </row>
        <row r="328">
          <cell r="A328" t="str">
            <v>1999Ischaemic heart disease mortality, 35+ yearsTnonMaori</v>
          </cell>
          <cell r="B328">
            <v>1999</v>
          </cell>
          <cell r="C328" t="str">
            <v>Ischaemic heart disease mortality, 35+ years</v>
          </cell>
          <cell r="D328" t="str">
            <v>T</v>
          </cell>
          <cell r="E328" t="str">
            <v>nonMaori</v>
          </cell>
          <cell r="F328">
            <v>122.19336945084837</v>
          </cell>
          <cell r="G328">
            <v>124.03399308205979</v>
          </cell>
          <cell r="H328">
            <v>125.89540182761701</v>
          </cell>
        </row>
        <row r="329">
          <cell r="A329" t="str">
            <v>2000Ischaemic heart disease mortality, 35+ yearsTnonMaori</v>
          </cell>
          <cell r="B329">
            <v>2000</v>
          </cell>
          <cell r="C329" t="str">
            <v>Ischaemic heart disease mortality, 35+ years</v>
          </cell>
          <cell r="D329" t="str">
            <v>T</v>
          </cell>
          <cell r="E329" t="str">
            <v>nonMaori</v>
          </cell>
          <cell r="F329">
            <v>115.77453442141606</v>
          </cell>
          <cell r="G329">
            <v>117.5298860730182</v>
          </cell>
          <cell r="H329">
            <v>119.30518901934479</v>
          </cell>
        </row>
        <row r="330">
          <cell r="A330" t="str">
            <v>2001Ischaemic heart disease mortality, 35+ yearsTnonMaori</v>
          </cell>
          <cell r="B330">
            <v>2001</v>
          </cell>
          <cell r="C330" t="str">
            <v>Ischaemic heart disease mortality, 35+ years</v>
          </cell>
          <cell r="D330" t="str">
            <v>T</v>
          </cell>
          <cell r="E330" t="str">
            <v>nonMaori</v>
          </cell>
          <cell r="F330">
            <v>111.64296037086802</v>
          </cell>
          <cell r="G330">
            <v>113.32554568626992</v>
          </cell>
          <cell r="H330">
            <v>115.02714142441349</v>
          </cell>
        </row>
        <row r="331">
          <cell r="A331" t="str">
            <v>2002Ischaemic heart disease mortality, 35+ yearsTnonMaori</v>
          </cell>
          <cell r="B331">
            <v>2002</v>
          </cell>
          <cell r="C331" t="str">
            <v>Ischaemic heart disease mortality, 35+ years</v>
          </cell>
          <cell r="D331" t="str">
            <v>T</v>
          </cell>
          <cell r="E331" t="str">
            <v>nonMaori</v>
          </cell>
          <cell r="F331">
            <v>107.84512386284855</v>
          </cell>
          <cell r="G331">
            <v>109.46952207863661</v>
          </cell>
          <cell r="H331">
            <v>111.11226263243687</v>
          </cell>
        </row>
        <row r="332">
          <cell r="A332" t="str">
            <v>2003Ischaemic heart disease mortality, 35+ yearsTnonMaori</v>
          </cell>
          <cell r="B332">
            <v>2003</v>
          </cell>
          <cell r="C332" t="str">
            <v>Ischaemic heart disease mortality, 35+ years</v>
          </cell>
          <cell r="D332" t="str">
            <v>T</v>
          </cell>
          <cell r="E332" t="str">
            <v>nonMaori</v>
          </cell>
          <cell r="F332">
            <v>101.45090771297984</v>
          </cell>
          <cell r="G332">
            <v>102.99975369590479</v>
          </cell>
          <cell r="H332">
            <v>104.56632529104611</v>
          </cell>
        </row>
        <row r="333">
          <cell r="A333" t="str">
            <v>2004Ischaemic heart disease mortality, 35+ yearsTnonMaori</v>
          </cell>
          <cell r="B333">
            <v>2004</v>
          </cell>
          <cell r="C333" t="str">
            <v>Ischaemic heart disease mortality, 35+ years</v>
          </cell>
          <cell r="D333" t="str">
            <v>T</v>
          </cell>
          <cell r="E333" t="str">
            <v>nonMaori</v>
          </cell>
          <cell r="F333">
            <v>95.503400980205797</v>
          </cell>
          <cell r="G333">
            <v>96.973936694951462</v>
          </cell>
          <cell r="H333">
            <v>98.461445236779142</v>
          </cell>
        </row>
        <row r="334">
          <cell r="A334" t="str">
            <v>2005Ischaemic heart disease mortality, 35+ yearsTnonMaori</v>
          </cell>
          <cell r="B334">
            <v>2005</v>
          </cell>
          <cell r="C334" t="str">
            <v>Ischaemic heart disease mortality, 35+ years</v>
          </cell>
          <cell r="D334" t="str">
            <v>T</v>
          </cell>
          <cell r="E334" t="str">
            <v>nonMaori</v>
          </cell>
          <cell r="F334">
            <v>88.080516189953812</v>
          </cell>
          <cell r="G334">
            <v>89.471424699310248</v>
          </cell>
          <cell r="H334">
            <v>90.878795202918582</v>
          </cell>
        </row>
        <row r="335">
          <cell r="A335" t="str">
            <v>2006Ischaemic heart disease mortality, 35+ yearsTnonMaori</v>
          </cell>
          <cell r="B335">
            <v>2006</v>
          </cell>
          <cell r="C335" t="str">
            <v>Ischaemic heart disease mortality, 35+ years</v>
          </cell>
          <cell r="D335" t="str">
            <v>T</v>
          </cell>
          <cell r="E335" t="str">
            <v>nonMaori</v>
          </cell>
          <cell r="F335">
            <v>83.053069178039436</v>
          </cell>
          <cell r="G335">
            <v>84.378259305229065</v>
          </cell>
          <cell r="H335">
            <v>85.719296253496978</v>
          </cell>
        </row>
        <row r="336">
          <cell r="A336" t="str">
            <v>2007Ischaemic heart disease mortality, 35+ yearsTnonMaori</v>
          </cell>
          <cell r="B336">
            <v>2007</v>
          </cell>
          <cell r="C336" t="str">
            <v>Ischaemic heart disease mortality, 35+ years</v>
          </cell>
          <cell r="D336" t="str">
            <v>T</v>
          </cell>
          <cell r="E336" t="str">
            <v>nonMaori</v>
          </cell>
          <cell r="F336">
            <v>79.422485840849347</v>
          </cell>
          <cell r="G336">
            <v>80.704867093986593</v>
          </cell>
          <cell r="H336">
            <v>82.002765244283808</v>
          </cell>
        </row>
        <row r="337">
          <cell r="A337" t="str">
            <v>2008Ischaemic heart disease mortality, 35+ yearsTnonMaori</v>
          </cell>
          <cell r="B337">
            <v>2008</v>
          </cell>
          <cell r="C337" t="str">
            <v>Ischaemic heart disease mortality, 35+ years</v>
          </cell>
          <cell r="D337" t="str">
            <v>T</v>
          </cell>
          <cell r="E337" t="str">
            <v>nonMaori</v>
          </cell>
          <cell r="F337">
            <v>75.88537888463749</v>
          </cell>
          <cell r="G337">
            <v>77.114279670057428</v>
          </cell>
          <cell r="H337">
            <v>78.358094062065192</v>
          </cell>
        </row>
        <row r="338">
          <cell r="A338" t="str">
            <v>2009Ischaemic heart disease mortality, 35+ yearsTnonMaori</v>
          </cell>
          <cell r="B338">
            <v>2009</v>
          </cell>
          <cell r="C338" t="str">
            <v>Ischaemic heart disease mortality, 35+ years</v>
          </cell>
          <cell r="D338" t="str">
            <v>T</v>
          </cell>
          <cell r="E338" t="str">
            <v>nonMaori</v>
          </cell>
          <cell r="F338">
            <v>74.042562637587807</v>
          </cell>
          <cell r="G338">
            <v>75.238599279325911</v>
          </cell>
          <cell r="H338">
            <v>76.449114320396973</v>
          </cell>
        </row>
        <row r="339">
          <cell r="A339" t="str">
            <v>2010Ischaemic heart disease mortality, 35+ yearsTnonMaori</v>
          </cell>
          <cell r="B339">
            <v>2010</v>
          </cell>
          <cell r="C339" t="str">
            <v>Ischaemic heart disease mortality, 35+ years</v>
          </cell>
          <cell r="D339" t="str">
            <v>T</v>
          </cell>
          <cell r="E339" t="str">
            <v>nonMaori</v>
          </cell>
          <cell r="F339">
            <v>71.151685295762022</v>
          </cell>
          <cell r="G339">
            <v>72.308304523769422</v>
          </cell>
          <cell r="H339">
            <v>73.47901319759778</v>
          </cell>
        </row>
        <row r="340">
          <cell r="A340" t="str">
            <v>2011Ischaemic heart disease mortality, 35+ yearsTnonMaori</v>
          </cell>
          <cell r="B340">
            <v>2011</v>
          </cell>
          <cell r="C340" t="str">
            <v>Ischaemic heart disease mortality, 35+ years</v>
          </cell>
          <cell r="D340" t="str">
            <v>T</v>
          </cell>
          <cell r="E340" t="str">
            <v>nonMaori</v>
          </cell>
          <cell r="F340">
            <v>67.140850646828028</v>
          </cell>
          <cell r="G340">
            <v>68.249194701748436</v>
          </cell>
          <cell r="H340">
            <v>69.371248342681767</v>
          </cell>
        </row>
        <row r="341">
          <cell r="A341" t="str">
            <v>2012Ischaemic heart disease mortality, 35+ yearsTnonMaori</v>
          </cell>
          <cell r="B341">
            <v>2012</v>
          </cell>
          <cell r="C341" t="str">
            <v>Ischaemic heart disease mortality, 35+ years</v>
          </cell>
          <cell r="D341" t="str">
            <v>T</v>
          </cell>
          <cell r="E341" t="str">
            <v>nonMaori</v>
          </cell>
          <cell r="F341">
            <v>62.798011066995365</v>
          </cell>
          <cell r="G341">
            <v>63.856042841727174</v>
          </cell>
          <cell r="H341">
            <v>64.927430250244754</v>
          </cell>
        </row>
        <row r="342">
          <cell r="A342" t="str">
            <v>1996Ischaemic heart disease mortality, 35+ yearsFMaori</v>
          </cell>
          <cell r="B342">
            <v>1996</v>
          </cell>
          <cell r="C342" t="str">
            <v>Ischaemic heart disease mortality, 35+ years</v>
          </cell>
          <cell r="D342" t="str">
            <v>F</v>
          </cell>
          <cell r="E342" t="str">
            <v>Maori</v>
          </cell>
          <cell r="F342">
            <v>207.0587242013076</v>
          </cell>
          <cell r="G342">
            <v>225.62257881909844</v>
          </cell>
          <cell r="H342">
            <v>245.40415641482815</v>
          </cell>
          <cell r="I342">
            <v>2.4394856420188495</v>
          </cell>
          <cell r="J342">
            <v>2.6656346383051215</v>
          </cell>
          <cell r="K342">
            <v>2.9127484509610291</v>
          </cell>
        </row>
        <row r="343">
          <cell r="A343" t="str">
            <v>1997Ischaemic heart disease mortality, 35+ yearsFMaori</v>
          </cell>
          <cell r="B343">
            <v>1997</v>
          </cell>
          <cell r="C343" t="str">
            <v>Ischaemic heart disease mortality, 35+ years</v>
          </cell>
          <cell r="D343" t="str">
            <v>F</v>
          </cell>
          <cell r="E343" t="str">
            <v>Maori</v>
          </cell>
          <cell r="F343">
            <v>202.85319347172086</v>
          </cell>
          <cell r="G343">
            <v>220.76123350472974</v>
          </cell>
          <cell r="H343">
            <v>239.82648126749584</v>
          </cell>
          <cell r="I343">
            <v>2.4878157149794977</v>
          </cell>
          <cell r="J343">
            <v>2.715449891918194</v>
          </cell>
          <cell r="K343">
            <v>2.9639125081173061</v>
          </cell>
        </row>
        <row r="344">
          <cell r="A344" t="str">
            <v>1998Ischaemic heart disease mortality, 35+ yearsFMaori</v>
          </cell>
          <cell r="B344">
            <v>1998</v>
          </cell>
          <cell r="C344" t="str">
            <v>Ischaemic heart disease mortality, 35+ years</v>
          </cell>
          <cell r="D344" t="str">
            <v>F</v>
          </cell>
          <cell r="E344" t="str">
            <v>Maori</v>
          </cell>
          <cell r="F344">
            <v>190.73609719083862</v>
          </cell>
          <cell r="G344">
            <v>207.65507018678011</v>
          </cell>
          <cell r="H344">
            <v>225.67242487262178</v>
          </cell>
          <cell r="I344">
            <v>2.4356262691031154</v>
          </cell>
          <cell r="J344">
            <v>2.6597807495494883</v>
          </cell>
          <cell r="K344">
            <v>2.9045645160819755</v>
          </cell>
        </row>
        <row r="345">
          <cell r="A345" t="str">
            <v>1999Ischaemic heart disease mortality, 35+ yearsFMaori</v>
          </cell>
          <cell r="B345">
            <v>1999</v>
          </cell>
          <cell r="C345" t="str">
            <v>Ischaemic heart disease mortality, 35+ years</v>
          </cell>
          <cell r="D345" t="str">
            <v>F</v>
          </cell>
          <cell r="E345" t="str">
            <v>Maori</v>
          </cell>
          <cell r="F345">
            <v>200.87416762822878</v>
          </cell>
          <cell r="G345">
            <v>217.77478534671909</v>
          </cell>
          <cell r="H345">
            <v>235.71761505678703</v>
          </cell>
          <cell r="I345">
            <v>2.6033035632916905</v>
          </cell>
          <cell r="J345">
            <v>2.8320898744021719</v>
          </cell>
          <cell r="K345">
            <v>3.0809826290675337</v>
          </cell>
        </row>
        <row r="346">
          <cell r="A346" t="str">
            <v>2000Ischaemic heart disease mortality, 35+ yearsFMaori</v>
          </cell>
          <cell r="B346">
            <v>2000</v>
          </cell>
          <cell r="C346" t="str">
            <v>Ischaemic heart disease mortality, 35+ years</v>
          </cell>
          <cell r="D346" t="str">
            <v>F</v>
          </cell>
          <cell r="E346" t="str">
            <v>Maori</v>
          </cell>
          <cell r="F346">
            <v>185.91061768403472</v>
          </cell>
          <cell r="G346">
            <v>201.75952549363811</v>
          </cell>
          <cell r="H346">
            <v>218.59838488629632</v>
          </cell>
          <cell r="I346">
            <v>2.5144464401773123</v>
          </cell>
          <cell r="J346">
            <v>2.7382846337524436</v>
          </cell>
          <cell r="K346">
            <v>2.9820490966258166</v>
          </cell>
        </row>
        <row r="347">
          <cell r="A347" t="str">
            <v>2001Ischaemic heart disease mortality, 35+ yearsFMaori</v>
          </cell>
          <cell r="B347">
            <v>2001</v>
          </cell>
          <cell r="C347" t="str">
            <v>Ischaemic heart disease mortality, 35+ years</v>
          </cell>
          <cell r="D347" t="str">
            <v>F</v>
          </cell>
          <cell r="E347" t="str">
            <v>Maori</v>
          </cell>
          <cell r="F347">
            <v>168.54473826118124</v>
          </cell>
          <cell r="G347">
            <v>183.25697309187561</v>
          </cell>
          <cell r="H347">
            <v>198.90953126893893</v>
          </cell>
          <cell r="I347">
            <v>2.3258331817480529</v>
          </cell>
          <cell r="J347">
            <v>2.5369823047416298</v>
          </cell>
          <cell r="K347">
            <v>2.767300451761018</v>
          </cell>
        </row>
        <row r="348">
          <cell r="A348" t="str">
            <v>2002Ischaemic heart disease mortality, 35+ yearsFMaori</v>
          </cell>
          <cell r="B348">
            <v>2002</v>
          </cell>
          <cell r="C348" t="str">
            <v>Ischaemic heart disease mortality, 35+ years</v>
          </cell>
          <cell r="D348" t="str">
            <v>F</v>
          </cell>
          <cell r="E348" t="str">
            <v>Maori</v>
          </cell>
          <cell r="F348">
            <v>142.45922879894275</v>
          </cell>
          <cell r="G348">
            <v>155.63764172368752</v>
          </cell>
          <cell r="H348">
            <v>169.70719210806101</v>
          </cell>
          <cell r="I348">
            <v>2.0472883206479517</v>
          </cell>
          <cell r="J348">
            <v>2.2432152981467488</v>
          </cell>
          <cell r="K348">
            <v>2.4578926295281223</v>
          </cell>
        </row>
        <row r="349">
          <cell r="A349" t="str">
            <v>2003Ischaemic heart disease mortality, 35+ yearsFMaori</v>
          </cell>
          <cell r="B349">
            <v>2003</v>
          </cell>
          <cell r="C349" t="str">
            <v>Ischaemic heart disease mortality, 35+ years</v>
          </cell>
          <cell r="D349" t="str">
            <v>F</v>
          </cell>
          <cell r="E349" t="str">
            <v>Maori</v>
          </cell>
          <cell r="F349">
            <v>137.33278122638725</v>
          </cell>
          <cell r="G349">
            <v>149.97132464043736</v>
          </cell>
          <cell r="H349">
            <v>163.46021341819724</v>
          </cell>
          <cell r="I349">
            <v>2.1007206309151316</v>
          </cell>
          <cell r="J349">
            <v>2.3014164584656314</v>
          </cell>
          <cell r="K349">
            <v>2.5212860945670728</v>
          </cell>
        </row>
        <row r="350">
          <cell r="A350" t="str">
            <v>2004Ischaemic heart disease mortality, 35+ yearsFMaori</v>
          </cell>
          <cell r="B350">
            <v>2004</v>
          </cell>
          <cell r="C350" t="str">
            <v>Ischaemic heart disease mortality, 35+ years</v>
          </cell>
          <cell r="D350" t="str">
            <v>F</v>
          </cell>
          <cell r="E350" t="str">
            <v>Maori</v>
          </cell>
          <cell r="F350">
            <v>135.17567948390982</v>
          </cell>
          <cell r="G350">
            <v>147.4153634770434</v>
          </cell>
          <cell r="H350">
            <v>160.46567902631182</v>
          </cell>
          <cell r="I350">
            <v>2.2127112874623287</v>
          </cell>
          <cell r="J350">
            <v>2.4218003060070257</v>
          </cell>
          <cell r="K350">
            <v>2.6506470841490546</v>
          </cell>
        </row>
        <row r="351">
          <cell r="A351" t="str">
            <v>2005Ischaemic heart disease mortality, 35+ yearsFMaori</v>
          </cell>
          <cell r="B351">
            <v>2005</v>
          </cell>
          <cell r="C351" t="str">
            <v>Ischaemic heart disease mortality, 35+ years</v>
          </cell>
          <cell r="D351" t="str">
            <v>F</v>
          </cell>
          <cell r="E351" t="str">
            <v>Maori</v>
          </cell>
          <cell r="F351">
            <v>138.22606587623284</v>
          </cell>
          <cell r="G351">
            <v>150.30303310820389</v>
          </cell>
          <cell r="H351">
            <v>163.15259128889798</v>
          </cell>
          <cell r="I351">
            <v>2.4845058661442847</v>
          </cell>
          <cell r="J351">
            <v>2.713006490916376</v>
          </cell>
          <cell r="K351">
            <v>2.9625223751944816</v>
          </cell>
        </row>
        <row r="352">
          <cell r="A352" t="str">
            <v>2006Ischaemic heart disease mortality, 35+ yearsFMaori</v>
          </cell>
          <cell r="B352">
            <v>2006</v>
          </cell>
          <cell r="C352" t="str">
            <v>Ischaemic heart disease mortality, 35+ years</v>
          </cell>
          <cell r="D352" t="str">
            <v>F</v>
          </cell>
          <cell r="E352" t="str">
            <v>Maori</v>
          </cell>
          <cell r="F352">
            <v>129.6410074266179</v>
          </cell>
          <cell r="G352">
            <v>141.0317683938801</v>
          </cell>
          <cell r="H352">
            <v>153.15521590524563</v>
          </cell>
          <cell r="I352">
            <v>2.4998835541973565</v>
          </cell>
          <cell r="J352">
            <v>2.7316866451861284</v>
          </cell>
          <cell r="K352">
            <v>2.9849838065293901</v>
          </cell>
        </row>
        <row r="353">
          <cell r="A353" t="str">
            <v>2007Ischaemic heart disease mortality, 35+ yearsFMaori</v>
          </cell>
          <cell r="B353">
            <v>2007</v>
          </cell>
          <cell r="C353" t="str">
            <v>Ischaemic heart disease mortality, 35+ years</v>
          </cell>
          <cell r="D353" t="str">
            <v>F</v>
          </cell>
          <cell r="E353" t="str">
            <v>Maori</v>
          </cell>
          <cell r="F353">
            <v>119.43005764059737</v>
          </cell>
          <cell r="G353">
            <v>130.05456905496297</v>
          </cell>
          <cell r="H353">
            <v>141.37076291311752</v>
          </cell>
          <cell r="I353">
            <v>2.4510583894378613</v>
          </cell>
          <cell r="J353">
            <v>2.6818249731931116</v>
          </cell>
          <cell r="K353">
            <v>2.9343181777451361</v>
          </cell>
        </row>
        <row r="354">
          <cell r="A354" t="str">
            <v>2008Ischaemic heart disease mortality, 35+ yearsFMaori</v>
          </cell>
          <cell r="B354">
            <v>2008</v>
          </cell>
          <cell r="C354" t="str">
            <v>Ischaemic heart disease mortality, 35+ years</v>
          </cell>
          <cell r="D354" t="str">
            <v>F</v>
          </cell>
          <cell r="E354" t="str">
            <v>Maori</v>
          </cell>
          <cell r="F354">
            <v>111.92678673060004</v>
          </cell>
          <cell r="G354">
            <v>121.90308496131492</v>
          </cell>
          <cell r="H354">
            <v>132.5300869108857</v>
          </cell>
          <cell r="I354">
            <v>2.3776589243742183</v>
          </cell>
          <cell r="J354">
            <v>2.602646496004879</v>
          </cell>
          <cell r="K354">
            <v>2.8489236676153111</v>
          </cell>
        </row>
        <row r="355">
          <cell r="A355" t="str">
            <v>2009Ischaemic heart disease mortality, 35+ yearsFMaori</v>
          </cell>
          <cell r="B355">
            <v>2009</v>
          </cell>
          <cell r="C355" t="str">
            <v>Ischaemic heart disease mortality, 35+ years</v>
          </cell>
          <cell r="D355" t="str">
            <v>F</v>
          </cell>
          <cell r="E355" t="str">
            <v>Maori</v>
          </cell>
          <cell r="F355">
            <v>104.5754860354575</v>
          </cell>
          <cell r="G355">
            <v>113.8606225061737</v>
          </cell>
          <cell r="H355">
            <v>123.74911409145523</v>
          </cell>
          <cell r="I355">
            <v>2.2599981757691903</v>
          </cell>
          <cell r="J355">
            <v>2.4735379261316588</v>
          </cell>
          <cell r="K355">
            <v>2.7072543410037548</v>
          </cell>
        </row>
        <row r="356">
          <cell r="A356" t="str">
            <v>2010Ischaemic heart disease mortality, 35+ yearsFMaori</v>
          </cell>
          <cell r="B356">
            <v>2010</v>
          </cell>
          <cell r="C356" t="str">
            <v>Ischaemic heart disease mortality, 35+ years</v>
          </cell>
          <cell r="D356" t="str">
            <v>F</v>
          </cell>
          <cell r="E356" t="str">
            <v>Maori</v>
          </cell>
          <cell r="F356">
            <v>101.47988676521736</v>
          </cell>
          <cell r="G356">
            <v>110.40471738218848</v>
          </cell>
          <cell r="H356">
            <v>119.90414529245315</v>
          </cell>
          <cell r="I356">
            <v>2.2892025429759624</v>
          </cell>
          <cell r="J356">
            <v>2.5048267904365407</v>
          </cell>
          <cell r="K356">
            <v>2.7407610870168866</v>
          </cell>
        </row>
        <row r="357">
          <cell r="A357" t="str">
            <v>2011Ischaemic heart disease mortality, 35+ yearsFMaori</v>
          </cell>
          <cell r="B357">
            <v>2011</v>
          </cell>
          <cell r="C357" t="str">
            <v>Ischaemic heart disease mortality, 35+ years</v>
          </cell>
          <cell r="D357" t="str">
            <v>F</v>
          </cell>
          <cell r="E357" t="str">
            <v>Maori</v>
          </cell>
          <cell r="F357">
            <v>95.546583446498317</v>
          </cell>
          <cell r="G357">
            <v>103.92589635166102</v>
          </cell>
          <cell r="H357">
            <v>112.8432061888595</v>
          </cell>
          <cell r="I357">
            <v>2.3196150707591157</v>
          </cell>
          <cell r="J357">
            <v>2.5389760204443652</v>
          </cell>
          <cell r="K357">
            <v>2.7790814578049199</v>
          </cell>
        </row>
        <row r="358">
          <cell r="A358" t="str">
            <v>2012Ischaemic heart disease mortality, 35+ yearsFMaori</v>
          </cell>
          <cell r="B358">
            <v>2012</v>
          </cell>
          <cell r="C358" t="str">
            <v>Ischaemic heart disease mortality, 35+ years</v>
          </cell>
          <cell r="D358" t="str">
            <v>F</v>
          </cell>
          <cell r="E358" t="str">
            <v>Maori</v>
          </cell>
          <cell r="F358">
            <v>89.069984513847487</v>
          </cell>
          <cell r="G358">
            <v>97.001320355337583</v>
          </cell>
          <cell r="H358">
            <v>105.44949104463856</v>
          </cell>
          <cell r="I358">
            <v>2.3140352407949196</v>
          </cell>
          <cell r="J358">
            <v>2.538118234353365</v>
          </cell>
          <cell r="K358">
            <v>2.7839006329670535</v>
          </cell>
        </row>
        <row r="359">
          <cell r="A359" t="str">
            <v>1996Ischaemic heart disease mortality, 35+ yearsFnonMaori</v>
          </cell>
          <cell r="B359">
            <v>1996</v>
          </cell>
          <cell r="C359" t="str">
            <v>Ischaemic heart disease mortality, 35+ years</v>
          </cell>
          <cell r="D359" t="str">
            <v>F</v>
          </cell>
          <cell r="E359" t="str">
            <v>nonMaori</v>
          </cell>
          <cell r="F359">
            <v>82.778009749731652</v>
          </cell>
          <cell r="G359">
            <v>84.641224111101366</v>
          </cell>
          <cell r="H359">
            <v>86.535800904918148</v>
          </cell>
        </row>
        <row r="360">
          <cell r="A360" t="str">
            <v>1997Ischaemic heart disease mortality, 35+ yearsFnonMaori</v>
          </cell>
          <cell r="B360">
            <v>1997</v>
          </cell>
          <cell r="C360" t="str">
            <v>Ischaemic heart disease mortality, 35+ years</v>
          </cell>
          <cell r="D360" t="str">
            <v>F</v>
          </cell>
          <cell r="E360" t="str">
            <v>nonMaori</v>
          </cell>
          <cell r="F360">
            <v>79.512889251105165</v>
          </cell>
          <cell r="G360">
            <v>81.298216609249963</v>
          </cell>
          <cell r="H360">
            <v>83.113522142638942</v>
          </cell>
        </row>
        <row r="361">
          <cell r="A361" t="str">
            <v>1998Ischaemic heart disease mortality, 35+ yearsFnonMaori</v>
          </cell>
          <cell r="B361">
            <v>1998</v>
          </cell>
          <cell r="C361" t="str">
            <v>Ischaemic heart disease mortality, 35+ years</v>
          </cell>
          <cell r="D361" t="str">
            <v>F</v>
          </cell>
          <cell r="E361" t="str">
            <v>nonMaori</v>
          </cell>
          <cell r="F361">
            <v>76.352549044045233</v>
          </cell>
          <cell r="G361">
            <v>78.072250963524937</v>
          </cell>
          <cell r="H361">
            <v>79.820918300104353</v>
          </cell>
        </row>
        <row r="362">
          <cell r="A362" t="str">
            <v>1999Ischaemic heart disease mortality, 35+ yearsFnonMaori</v>
          </cell>
          <cell r="B362">
            <v>1999</v>
          </cell>
          <cell r="C362" t="str">
            <v>Ischaemic heart disease mortality, 35+ years</v>
          </cell>
          <cell r="D362" t="str">
            <v>F</v>
          </cell>
          <cell r="E362" t="str">
            <v>nonMaori</v>
          </cell>
          <cell r="F362">
            <v>75.220480435824712</v>
          </cell>
          <cell r="G362">
            <v>76.895435881140372</v>
          </cell>
          <cell r="H362">
            <v>78.598284898852711</v>
          </cell>
        </row>
        <row r="363">
          <cell r="A363" t="str">
            <v>2000Ischaemic heart disease mortality, 35+ yearsFnonMaori</v>
          </cell>
          <cell r="B363">
            <v>2000</v>
          </cell>
          <cell r="C363" t="str">
            <v>Ischaemic heart disease mortality, 35+ years</v>
          </cell>
          <cell r="D363" t="str">
            <v>F</v>
          </cell>
          <cell r="E363" t="str">
            <v>nonMaori</v>
          </cell>
          <cell r="F363">
            <v>72.078538850308718</v>
          </cell>
          <cell r="G363">
            <v>73.680991014127827</v>
          </cell>
          <cell r="H363">
            <v>75.310087394812939</v>
          </cell>
        </row>
        <row r="364">
          <cell r="A364" t="str">
            <v>2001Ischaemic heart disease mortality, 35+ yearsFnonMaori</v>
          </cell>
          <cell r="B364">
            <v>2001</v>
          </cell>
          <cell r="C364" t="str">
            <v>Ischaemic heart disease mortality, 35+ years</v>
          </cell>
          <cell r="D364" t="str">
            <v>F</v>
          </cell>
          <cell r="E364" t="str">
            <v>nonMaori</v>
          </cell>
          <cell r="F364">
            <v>70.689876673513822</v>
          </cell>
          <cell r="G364">
            <v>72.234233857038589</v>
          </cell>
          <cell r="H364">
            <v>73.803827729716829</v>
          </cell>
        </row>
        <row r="365">
          <cell r="A365" t="str">
            <v>2002Ischaemic heart disease mortality, 35+ yearsFnonMaori</v>
          </cell>
          <cell r="B365">
            <v>2002</v>
          </cell>
          <cell r="C365" t="str">
            <v>Ischaemic heart disease mortality, 35+ years</v>
          </cell>
          <cell r="D365" t="str">
            <v>F</v>
          </cell>
          <cell r="E365" t="str">
            <v>nonMaori</v>
          </cell>
          <cell r="F365">
            <v>67.899639588894047</v>
          </cell>
          <cell r="G365">
            <v>69.381499783934643</v>
          </cell>
          <cell r="H365">
            <v>70.887550451324998</v>
          </cell>
        </row>
        <row r="366">
          <cell r="A366" t="str">
            <v>2003Ischaemic heart disease mortality, 35+ yearsFnonMaori</v>
          </cell>
          <cell r="B366">
            <v>2003</v>
          </cell>
          <cell r="C366" t="str">
            <v>Ischaemic heart disease mortality, 35+ years</v>
          </cell>
          <cell r="D366" t="str">
            <v>F</v>
          </cell>
          <cell r="E366" t="str">
            <v>nonMaori</v>
          </cell>
          <cell r="F366">
            <v>63.755642733411946</v>
          </cell>
          <cell r="G366">
            <v>65.16479192141702</v>
          </cell>
          <cell r="H366">
            <v>66.597235574013936</v>
          </cell>
        </row>
        <row r="367">
          <cell r="A367" t="str">
            <v>2004Ischaemic heart disease mortality, 35+ yearsFnonMaori</v>
          </cell>
          <cell r="B367">
            <v>2004</v>
          </cell>
          <cell r="C367" t="str">
            <v>Ischaemic heart disease mortality, 35+ years</v>
          </cell>
          <cell r="D367" t="str">
            <v>F</v>
          </cell>
          <cell r="E367" t="str">
            <v>nonMaori</v>
          </cell>
          <cell r="F367">
            <v>59.540132109125736</v>
          </cell>
          <cell r="G367">
            <v>60.870156433375129</v>
          </cell>
          <cell r="H367">
            <v>62.222400186930557</v>
          </cell>
        </row>
        <row r="368">
          <cell r="A368" t="str">
            <v>2005Ischaemic heart disease mortality, 35+ yearsFnonMaori</v>
          </cell>
          <cell r="B368">
            <v>2005</v>
          </cell>
          <cell r="C368" t="str">
            <v>Ischaemic heart disease mortality, 35+ years</v>
          </cell>
          <cell r="D368" t="str">
            <v>F</v>
          </cell>
          <cell r="E368" t="str">
            <v>nonMaori</v>
          </cell>
          <cell r="F368">
            <v>54.159850723478058</v>
          </cell>
          <cell r="G368">
            <v>55.40091172337587</v>
          </cell>
          <cell r="H368">
            <v>56.663236947582298</v>
          </cell>
        </row>
        <row r="369">
          <cell r="A369" t="str">
            <v>2006Ischaemic heart disease mortality, 35+ yearsFnonMaori</v>
          </cell>
          <cell r="B369">
            <v>2006</v>
          </cell>
          <cell r="C369" t="str">
            <v>Ischaemic heart disease mortality, 35+ years</v>
          </cell>
          <cell r="D369" t="str">
            <v>F</v>
          </cell>
          <cell r="E369" t="str">
            <v>nonMaori</v>
          </cell>
          <cell r="F369">
            <v>50.457705111491229</v>
          </cell>
          <cell r="G369">
            <v>51.628091619663294</v>
          </cell>
          <cell r="H369">
            <v>52.818775115137434</v>
          </cell>
        </row>
        <row r="370">
          <cell r="A370" t="str">
            <v>2007Ischaemic heart disease mortality, 35+ yearsFnonMaori</v>
          </cell>
          <cell r="B370">
            <v>2007</v>
          </cell>
          <cell r="C370" t="str">
            <v>Ischaemic heart disease mortality, 35+ years</v>
          </cell>
          <cell r="D370" t="str">
            <v>F</v>
          </cell>
          <cell r="E370" t="str">
            <v>nonMaori</v>
          </cell>
          <cell r="F370">
            <v>47.373899086090056</v>
          </cell>
          <cell r="G370">
            <v>48.494801247269194</v>
          </cell>
          <cell r="H370">
            <v>49.63552917312996</v>
          </cell>
        </row>
        <row r="371">
          <cell r="A371" t="str">
            <v>2008Ischaemic heart disease mortality, 35+ yearsFnonMaori</v>
          </cell>
          <cell r="B371">
            <v>2008</v>
          </cell>
          <cell r="C371" t="str">
            <v>Ischaemic heart disease mortality, 35+ years</v>
          </cell>
          <cell r="D371" t="str">
            <v>F</v>
          </cell>
          <cell r="E371" t="str">
            <v>nonMaori</v>
          </cell>
          <cell r="F371">
            <v>45.748482448050837</v>
          </cell>
          <cell r="G371">
            <v>46.83812617212476</v>
          </cell>
          <cell r="H371">
            <v>47.947169972073205</v>
          </cell>
        </row>
        <row r="372">
          <cell r="A372" t="str">
            <v>2009Ischaemic heart disease mortality, 35+ yearsFnonMaori</v>
          </cell>
          <cell r="B372">
            <v>2009</v>
          </cell>
          <cell r="C372" t="str">
            <v>Ischaemic heart disease mortality, 35+ years</v>
          </cell>
          <cell r="D372" t="str">
            <v>F</v>
          </cell>
          <cell r="E372" t="str">
            <v>nonMaori</v>
          </cell>
          <cell r="F372">
            <v>44.962573664887394</v>
          </cell>
          <cell r="G372">
            <v>46.031484418853928</v>
          </cell>
          <cell r="H372">
            <v>47.119390607505309</v>
          </cell>
        </row>
        <row r="373">
          <cell r="A373" t="str">
            <v>2010Ischaemic heart disease mortality, 35+ yearsFnonMaori</v>
          </cell>
          <cell r="B373">
            <v>2010</v>
          </cell>
          <cell r="C373" t="str">
            <v>Ischaemic heart disease mortality, 35+ years</v>
          </cell>
          <cell r="D373" t="str">
            <v>F</v>
          </cell>
          <cell r="E373" t="str">
            <v>nonMaori</v>
          </cell>
          <cell r="F373">
            <v>43.044188455873851</v>
          </cell>
          <cell r="G373">
            <v>44.07678718692847</v>
          </cell>
          <cell r="H373">
            <v>45.127901406223067</v>
          </cell>
        </row>
        <row r="374">
          <cell r="A374" t="str">
            <v>2011Ischaemic heart disease mortality, 35+ yearsFnonMaori</v>
          </cell>
          <cell r="B374">
            <v>2011</v>
          </cell>
          <cell r="C374" t="str">
            <v>Ischaemic heart disease mortality, 35+ years</v>
          </cell>
          <cell r="D374" t="str">
            <v>F</v>
          </cell>
          <cell r="E374" t="str">
            <v>nonMaori</v>
          </cell>
          <cell r="F374">
            <v>39.951103334538374</v>
          </cell>
          <cell r="G374">
            <v>40.932208699423704</v>
          </cell>
          <cell r="H374">
            <v>41.931319659827224</v>
          </cell>
        </row>
        <row r="375">
          <cell r="A375" t="str">
            <v>2012Ischaemic heart disease mortality, 35+ yearsFnonMaori</v>
          </cell>
          <cell r="B375">
            <v>2012</v>
          </cell>
          <cell r="C375" t="str">
            <v>Ischaemic heart disease mortality, 35+ years</v>
          </cell>
          <cell r="D375" t="str">
            <v>F</v>
          </cell>
          <cell r="E375" t="str">
            <v>nonMaori</v>
          </cell>
          <cell r="F375">
            <v>37.276351075582888</v>
          </cell>
          <cell r="G375">
            <v>38.217809967410979</v>
          </cell>
          <cell r="H375">
            <v>39.177034222734228</v>
          </cell>
        </row>
        <row r="376">
          <cell r="A376" t="str">
            <v>1996Ischaemic heart disease mortality, 35+ yearsMMaori</v>
          </cell>
          <cell r="B376">
            <v>1996</v>
          </cell>
          <cell r="C376" t="str">
            <v>Ischaemic heart disease mortality, 35+ years</v>
          </cell>
          <cell r="D376" t="str">
            <v>M</v>
          </cell>
          <cell r="E376" t="str">
            <v>Maori</v>
          </cell>
          <cell r="F376">
            <v>418.13326766032014</v>
          </cell>
          <cell r="G376">
            <v>446.60578932450733</v>
          </cell>
          <cell r="H376">
            <v>476.5067410524984</v>
          </cell>
          <cell r="I376">
            <v>1.9402082962252958</v>
          </cell>
          <cell r="J376">
            <v>2.0774562347401551</v>
          </cell>
          <cell r="K376">
            <v>2.2244129229100005</v>
          </cell>
        </row>
        <row r="377">
          <cell r="A377" t="str">
            <v>1997Ischaemic heart disease mortality, 35+ yearsMMaori</v>
          </cell>
          <cell r="B377">
            <v>1997</v>
          </cell>
          <cell r="C377" t="str">
            <v>Ischaemic heart disease mortality, 35+ years</v>
          </cell>
          <cell r="D377" t="str">
            <v>M</v>
          </cell>
          <cell r="E377" t="str">
            <v>Maori</v>
          </cell>
          <cell r="F377">
            <v>414.58280229973957</v>
          </cell>
          <cell r="G377">
            <v>442.29324835343539</v>
          </cell>
          <cell r="H377">
            <v>471.36882464266984</v>
          </cell>
          <cell r="I377">
            <v>2.0300681093643407</v>
          </cell>
          <cell r="J377">
            <v>2.1713947137338301</v>
          </cell>
          <cell r="K377">
            <v>2.3225600072637853</v>
          </cell>
        </row>
        <row r="378">
          <cell r="A378" t="str">
            <v>1998Ischaemic heart disease mortality, 35+ yearsMMaori</v>
          </cell>
          <cell r="B378">
            <v>1998</v>
          </cell>
          <cell r="C378" t="str">
            <v>Ischaemic heart disease mortality, 35+ years</v>
          </cell>
          <cell r="D378" t="str">
            <v>M</v>
          </cell>
          <cell r="E378" t="str">
            <v>Maori</v>
          </cell>
          <cell r="F378">
            <v>403.17551191072516</v>
          </cell>
          <cell r="G378">
            <v>429.88788292816326</v>
          </cell>
          <cell r="H378">
            <v>457.904955820824</v>
          </cell>
          <cell r="I378">
            <v>2.1250664394586303</v>
          </cell>
          <cell r="J378">
            <v>2.2720936806804057</v>
          </cell>
          <cell r="K378">
            <v>2.4292933142847897</v>
          </cell>
        </row>
        <row r="379">
          <cell r="A379" t="str">
            <v>1999Ischaemic heart disease mortality, 35+ yearsMMaori</v>
          </cell>
          <cell r="B379">
            <v>1999</v>
          </cell>
          <cell r="C379" t="str">
            <v>Ischaemic heart disease mortality, 35+ years</v>
          </cell>
          <cell r="D379" t="str">
            <v>M</v>
          </cell>
          <cell r="E379" t="str">
            <v>Maori</v>
          </cell>
          <cell r="F379">
            <v>375.93699067107201</v>
          </cell>
          <cell r="G379">
            <v>401.17639306745258</v>
          </cell>
          <cell r="H379">
            <v>427.66461446203829</v>
          </cell>
          <cell r="I379">
            <v>2.0991200325197181</v>
          </cell>
          <cell r="J379">
            <v>2.2462183537413711</v>
          </cell>
          <cell r="K379">
            <v>2.403624763957942</v>
          </cell>
        </row>
        <row r="380">
          <cell r="A380" t="str">
            <v>2000Ischaemic heart disease mortality, 35+ yearsMMaori</v>
          </cell>
          <cell r="B380">
            <v>2000</v>
          </cell>
          <cell r="C380" t="str">
            <v>Ischaemic heart disease mortality, 35+ years</v>
          </cell>
          <cell r="D380" t="str">
            <v>M</v>
          </cell>
          <cell r="E380" t="str">
            <v>Maori</v>
          </cell>
          <cell r="F380">
            <v>342.30685221125168</v>
          </cell>
          <cell r="G380">
            <v>365.84682922685192</v>
          </cell>
          <cell r="H380">
            <v>390.57921054765347</v>
          </cell>
          <cell r="I380">
            <v>2.0317239823772399</v>
          </cell>
          <cell r="J380">
            <v>2.1774285546290595</v>
          </cell>
          <cell r="K380">
            <v>2.3335822934798998</v>
          </cell>
        </row>
        <row r="381">
          <cell r="A381" t="str">
            <v>2001Ischaemic heart disease mortality, 35+ yearsMMaori</v>
          </cell>
          <cell r="B381">
            <v>2001</v>
          </cell>
          <cell r="C381" t="str">
            <v>Ischaemic heart disease mortality, 35+ years</v>
          </cell>
          <cell r="D381" t="str">
            <v>M</v>
          </cell>
          <cell r="E381" t="str">
            <v>Maori</v>
          </cell>
          <cell r="F381">
            <v>323.67497879774402</v>
          </cell>
          <cell r="G381">
            <v>346.03860097674243</v>
          </cell>
          <cell r="H381">
            <v>369.54026089185317</v>
          </cell>
          <cell r="I381">
            <v>2.0140941079070327</v>
          </cell>
          <cell r="J381">
            <v>2.1593330032053522</v>
          </cell>
          <cell r="K381">
            <v>2.3150452605102747</v>
          </cell>
        </row>
        <row r="382">
          <cell r="A382" t="str">
            <v>2002Ischaemic heart disease mortality, 35+ yearsMMaori</v>
          </cell>
          <cell r="B382">
            <v>2002</v>
          </cell>
          <cell r="C382" t="str">
            <v>Ischaemic heart disease mortality, 35+ years</v>
          </cell>
          <cell r="D382" t="str">
            <v>M</v>
          </cell>
          <cell r="E382" t="str">
            <v>Maori</v>
          </cell>
          <cell r="F382">
            <v>318.7530263454783</v>
          </cell>
          <cell r="G382">
            <v>340.4583130329745</v>
          </cell>
          <cell r="H382">
            <v>363.2525262445622</v>
          </cell>
          <cell r="I382">
            <v>2.0496265028631111</v>
          </cell>
          <cell r="J382">
            <v>2.1956534476012211</v>
          </cell>
          <cell r="K382">
            <v>2.3520841749600963</v>
          </cell>
        </row>
        <row r="383">
          <cell r="A383" t="str">
            <v>2003Ischaemic heart disease mortality, 35+ yearsMMaori</v>
          </cell>
          <cell r="B383">
            <v>2003</v>
          </cell>
          <cell r="C383" t="str">
            <v>Ischaemic heart disease mortality, 35+ years</v>
          </cell>
          <cell r="D383" t="str">
            <v>M</v>
          </cell>
          <cell r="E383" t="str">
            <v>Maori</v>
          </cell>
          <cell r="F383">
            <v>303.0331924976137</v>
          </cell>
          <cell r="G383">
            <v>323.76346084959914</v>
          </cell>
          <cell r="H383">
            <v>345.5384427425933</v>
          </cell>
          <cell r="I383">
            <v>2.0711508183439267</v>
          </cell>
          <cell r="J383">
            <v>2.2197804050410586</v>
          </cell>
          <cell r="K383">
            <v>2.3790759238596491</v>
          </cell>
        </row>
        <row r="384">
          <cell r="A384" t="str">
            <v>2004Ischaemic heart disease mortality, 35+ yearsMMaori</v>
          </cell>
          <cell r="B384">
            <v>2004</v>
          </cell>
          <cell r="C384" t="str">
            <v>Ischaemic heart disease mortality, 35+ years</v>
          </cell>
          <cell r="D384" t="str">
            <v>M</v>
          </cell>
          <cell r="E384" t="str">
            <v>Maori</v>
          </cell>
          <cell r="F384">
            <v>305.25629799939497</v>
          </cell>
          <cell r="G384">
            <v>325.60318490305343</v>
          </cell>
          <cell r="H384">
            <v>346.94973928968574</v>
          </cell>
          <cell r="I384">
            <v>2.2068423767688174</v>
          </cell>
          <cell r="J384">
            <v>2.3620243177137512</v>
          </cell>
          <cell r="K384">
            <v>2.5281184266725583</v>
          </cell>
        </row>
        <row r="385">
          <cell r="A385" t="str">
            <v>2005Ischaemic heart disease mortality, 35+ yearsMMaori</v>
          </cell>
          <cell r="B385">
            <v>2005</v>
          </cell>
          <cell r="C385" t="str">
            <v>Ischaemic heart disease mortality, 35+ years</v>
          </cell>
          <cell r="D385" t="str">
            <v>M</v>
          </cell>
          <cell r="E385" t="str">
            <v>Maori</v>
          </cell>
          <cell r="F385">
            <v>302.26213457451888</v>
          </cell>
          <cell r="G385">
            <v>322.07397275147616</v>
          </cell>
          <cell r="H385">
            <v>342.84332736399688</v>
          </cell>
          <cell r="I385">
            <v>2.3598268953138781</v>
          </cell>
          <cell r="J385">
            <v>2.5243013971770965</v>
          </cell>
          <cell r="K385">
            <v>2.7002393931706994</v>
          </cell>
        </row>
        <row r="386">
          <cell r="A386" t="str">
            <v>2006Ischaemic heart disease mortality, 35+ yearsMMaori</v>
          </cell>
          <cell r="B386">
            <v>2006</v>
          </cell>
          <cell r="C386" t="str">
            <v>Ischaemic heart disease mortality, 35+ years</v>
          </cell>
          <cell r="D386" t="str">
            <v>M</v>
          </cell>
          <cell r="E386" t="str">
            <v>Maori</v>
          </cell>
          <cell r="F386">
            <v>286.87676887208926</v>
          </cell>
          <cell r="G386">
            <v>305.73046636974266</v>
          </cell>
          <cell r="H386">
            <v>325.49775831144916</v>
          </cell>
          <cell r="I386">
            <v>2.364055035914467</v>
          </cell>
          <cell r="J386">
            <v>2.5297369537337322</v>
          </cell>
          <cell r="K386">
            <v>2.7070304869660249</v>
          </cell>
        </row>
        <row r="387">
          <cell r="A387" t="str">
            <v>2007Ischaemic heart disease mortality, 35+ yearsMMaori</v>
          </cell>
          <cell r="B387">
            <v>2007</v>
          </cell>
          <cell r="C387" t="str">
            <v>Ischaemic heart disease mortality, 35+ years</v>
          </cell>
          <cell r="D387" t="str">
            <v>M</v>
          </cell>
          <cell r="E387" t="str">
            <v>Maori</v>
          </cell>
          <cell r="F387">
            <v>263.01700741275869</v>
          </cell>
          <cell r="G387">
            <v>280.72477324158115</v>
          </cell>
          <cell r="H387">
            <v>299.3111035808306</v>
          </cell>
          <cell r="I387">
            <v>2.2490474622728174</v>
          </cell>
          <cell r="J387">
            <v>2.4102873575187824</v>
          </cell>
          <cell r="K387">
            <v>2.5830869482603047</v>
          </cell>
        </row>
        <row r="388">
          <cell r="A388" t="str">
            <v>2008Ischaemic heart disease mortality, 35+ yearsMMaori</v>
          </cell>
          <cell r="B388">
            <v>2008</v>
          </cell>
          <cell r="C388" t="str">
            <v>Ischaemic heart disease mortality, 35+ years</v>
          </cell>
          <cell r="D388" t="str">
            <v>M</v>
          </cell>
          <cell r="E388" t="str">
            <v>Maori</v>
          </cell>
          <cell r="F388">
            <v>224.54701460738795</v>
          </cell>
          <cell r="G388">
            <v>240.52071550987631</v>
          </cell>
          <cell r="H388">
            <v>257.33078579578057</v>
          </cell>
          <cell r="I388">
            <v>2.0174379838831675</v>
          </cell>
          <cell r="J388">
            <v>2.1693187463226895</v>
          </cell>
          <cell r="K388">
            <v>2.3326336971652717</v>
          </cell>
        </row>
        <row r="389">
          <cell r="A389" t="str">
            <v>2009Ischaemic heart disease mortality, 35+ yearsMMaori</v>
          </cell>
          <cell r="B389">
            <v>2009</v>
          </cell>
          <cell r="C389" t="str">
            <v>Ischaemic heart disease mortality, 35+ years</v>
          </cell>
          <cell r="D389" t="str">
            <v>M</v>
          </cell>
          <cell r="E389" t="str">
            <v>Maori</v>
          </cell>
          <cell r="F389">
            <v>206.84291000734748</v>
          </cell>
          <cell r="G389">
            <v>221.77335203249936</v>
          </cell>
          <cell r="H389">
            <v>237.49675596093158</v>
          </cell>
          <cell r="I389">
            <v>1.9131387116723875</v>
          </cell>
          <cell r="J389">
            <v>2.0591075352989088</v>
          </cell>
          <cell r="K389">
            <v>2.2162135009114836</v>
          </cell>
        </row>
        <row r="390">
          <cell r="A390" t="str">
            <v>2010Ischaemic heart disease mortality, 35+ yearsMMaori</v>
          </cell>
          <cell r="B390">
            <v>2010</v>
          </cell>
          <cell r="C390" t="str">
            <v>Ischaemic heart disease mortality, 35+ years</v>
          </cell>
          <cell r="D390" t="str">
            <v>M</v>
          </cell>
          <cell r="E390" t="str">
            <v>Maori</v>
          </cell>
          <cell r="F390">
            <v>189.80462958727423</v>
          </cell>
          <cell r="G390">
            <v>203.70320890755704</v>
          </cell>
          <cell r="H390">
            <v>218.35036319450847</v>
          </cell>
          <cell r="I390">
            <v>1.8253601485345137</v>
          </cell>
          <cell r="J390">
            <v>1.9666792468688008</v>
          </cell>
          <cell r="K390">
            <v>2.1189392477806144</v>
          </cell>
        </row>
        <row r="391">
          <cell r="A391" t="str">
            <v>2011Ischaemic heart disease mortality, 35+ yearsMMaori</v>
          </cell>
          <cell r="B391">
            <v>2011</v>
          </cell>
          <cell r="C391" t="str">
            <v>Ischaemic heart disease mortality, 35+ years</v>
          </cell>
          <cell r="D391" t="str">
            <v>M</v>
          </cell>
          <cell r="E391" t="str">
            <v>Maori</v>
          </cell>
          <cell r="F391">
            <v>189.84102212325223</v>
          </cell>
          <cell r="G391">
            <v>203.36274396656884</v>
          </cell>
          <cell r="H391">
            <v>217.59331808462187</v>
          </cell>
          <cell r="I391">
            <v>1.918025972439408</v>
          </cell>
          <cell r="J391">
            <v>2.0634877079107965</v>
          </cell>
          <cell r="K391">
            <v>2.2199811586928164</v>
          </cell>
        </row>
        <row r="392">
          <cell r="A392" t="str">
            <v>2012Ischaemic heart disease mortality, 35+ yearsMMaori</v>
          </cell>
          <cell r="B392">
            <v>2012</v>
          </cell>
          <cell r="C392" t="str">
            <v>Ischaemic heart disease mortality, 35+ years</v>
          </cell>
          <cell r="D392" t="str">
            <v>M</v>
          </cell>
          <cell r="E392" t="str">
            <v>Maori</v>
          </cell>
          <cell r="F392">
            <v>187.98284882961855</v>
          </cell>
          <cell r="G392">
            <v>201.12726179484829</v>
          </cell>
          <cell r="H392">
            <v>214.94842584252766</v>
          </cell>
          <cell r="I392">
            <v>2.0256161716510128</v>
          </cell>
          <cell r="J392">
            <v>2.1776646900542818</v>
          </cell>
          <cell r="K392">
            <v>2.3411264032533774</v>
          </cell>
        </row>
        <row r="393">
          <cell r="A393" t="str">
            <v>1996Ischaemic heart disease mortality, 35+ yearsMnonMaori</v>
          </cell>
          <cell r="B393">
            <v>1996</v>
          </cell>
          <cell r="C393" t="str">
            <v>Ischaemic heart disease mortality, 35+ years</v>
          </cell>
          <cell r="D393" t="str">
            <v>M</v>
          </cell>
          <cell r="E393" t="str">
            <v>nonMaori</v>
          </cell>
          <cell r="F393">
            <v>210.76355639907408</v>
          </cell>
          <cell r="G393">
            <v>214.97723121968346</v>
          </cell>
          <cell r="H393">
            <v>219.25395633422914</v>
          </cell>
        </row>
        <row r="394">
          <cell r="A394" t="str">
            <v>1997Ischaemic heart disease mortality, 35+ yearsMnonMaori</v>
          </cell>
          <cell r="B394">
            <v>1997</v>
          </cell>
          <cell r="C394" t="str">
            <v>Ischaemic heart disease mortality, 35+ years</v>
          </cell>
          <cell r="D394" t="str">
            <v>M</v>
          </cell>
          <cell r="E394" t="str">
            <v>nonMaori</v>
          </cell>
          <cell r="F394">
            <v>199.67574045333546</v>
          </cell>
          <cell r="G394">
            <v>203.69085618380657</v>
          </cell>
          <cell r="H394">
            <v>207.76639665429872</v>
          </cell>
        </row>
        <row r="395">
          <cell r="A395" t="str">
            <v>1998Ischaemic heart disease mortality, 35+ yearsMnonMaori</v>
          </cell>
          <cell r="B395">
            <v>1998</v>
          </cell>
          <cell r="C395" t="str">
            <v>Ischaemic heart disease mortality, 35+ years</v>
          </cell>
          <cell r="D395" t="str">
            <v>M</v>
          </cell>
          <cell r="E395" t="str">
            <v>nonMaori</v>
          </cell>
          <cell r="F395">
            <v>185.40970334833918</v>
          </cell>
          <cell r="G395">
            <v>189.20341471106431</v>
          </cell>
          <cell r="H395">
            <v>193.05521446111604</v>
          </cell>
        </row>
        <row r="396">
          <cell r="A396" t="str">
            <v>1999Ischaemic heart disease mortality, 35+ yearsMnonMaori</v>
          </cell>
          <cell r="B396">
            <v>1999</v>
          </cell>
          <cell r="C396" t="str">
            <v>Ischaemic heart disease mortality, 35+ years</v>
          </cell>
          <cell r="D396" t="str">
            <v>M</v>
          </cell>
          <cell r="E396" t="str">
            <v>nonMaori</v>
          </cell>
          <cell r="F396">
            <v>174.99051317627953</v>
          </cell>
          <cell r="G396">
            <v>178.60079916061619</v>
          </cell>
          <cell r="H396">
            <v>182.26682135919461</v>
          </cell>
        </row>
        <row r="397">
          <cell r="A397" t="str">
            <v>2000Ischaemic heart disease mortality, 35+ yearsMnonMaori</v>
          </cell>
          <cell r="B397">
            <v>2000</v>
          </cell>
          <cell r="C397" t="str">
            <v>Ischaemic heart disease mortality, 35+ years</v>
          </cell>
          <cell r="D397" t="str">
            <v>M</v>
          </cell>
          <cell r="E397" t="str">
            <v>nonMaori</v>
          </cell>
          <cell r="F397">
            <v>164.57572480671746</v>
          </cell>
          <cell r="G397">
            <v>168.01783390278746</v>
          </cell>
          <cell r="H397">
            <v>171.51380859506565</v>
          </cell>
        </row>
        <row r="398">
          <cell r="A398" t="str">
            <v>2001Ischaemic heart disease mortality, 35+ yearsMnonMaori</v>
          </cell>
          <cell r="B398">
            <v>2001</v>
          </cell>
          <cell r="C398" t="str">
            <v>Ischaemic heart disease mortality, 35+ years</v>
          </cell>
          <cell r="D398" t="str">
            <v>M</v>
          </cell>
          <cell r="E398" t="str">
            <v>nonMaori</v>
          </cell>
          <cell r="F398">
            <v>156.95554790116097</v>
          </cell>
          <cell r="G398">
            <v>160.25254116112552</v>
          </cell>
          <cell r="H398">
            <v>163.60135167298185</v>
          </cell>
        </row>
        <row r="399">
          <cell r="A399" t="str">
            <v>2002Ischaemic heart disease mortality, 35+ yearsMnonMaori</v>
          </cell>
          <cell r="B399">
            <v>2002</v>
          </cell>
          <cell r="C399" t="str">
            <v>Ischaemic heart disease mortality, 35+ years</v>
          </cell>
          <cell r="D399" t="str">
            <v>M</v>
          </cell>
          <cell r="E399" t="str">
            <v>nonMaori</v>
          </cell>
          <cell r="F399">
            <v>151.87049564745533</v>
          </cell>
          <cell r="G399">
            <v>155.06013182769323</v>
          </cell>
          <cell r="H399">
            <v>158.29988953896191</v>
          </cell>
        </row>
        <row r="400">
          <cell r="A400" t="str">
            <v>2003Ischaemic heart disease mortality, 35+ yearsMnonMaori</v>
          </cell>
          <cell r="B400">
            <v>2003</v>
          </cell>
          <cell r="C400" t="str">
            <v>Ischaemic heart disease mortality, 35+ years</v>
          </cell>
          <cell r="D400" t="str">
            <v>M</v>
          </cell>
          <cell r="E400" t="str">
            <v>nonMaori</v>
          </cell>
          <cell r="F400">
            <v>142.81098704258852</v>
          </cell>
          <cell r="G400">
            <v>145.85382415050671</v>
          </cell>
          <cell r="H400">
            <v>148.94516413419015</v>
          </cell>
        </row>
        <row r="401">
          <cell r="A401" t="str">
            <v>2004Ischaemic heart disease mortality, 35+ yearsMnonMaori</v>
          </cell>
          <cell r="B401">
            <v>2004</v>
          </cell>
          <cell r="C401" t="str">
            <v>Ischaemic heart disease mortality, 35+ years</v>
          </cell>
          <cell r="D401" t="str">
            <v>M</v>
          </cell>
          <cell r="E401" t="str">
            <v>nonMaori</v>
          </cell>
          <cell r="F401">
            <v>134.95451411070218</v>
          </cell>
          <cell r="G401">
            <v>137.8492094519209</v>
          </cell>
          <cell r="H401">
            <v>140.79035305984152</v>
          </cell>
        </row>
        <row r="402">
          <cell r="A402" t="str">
            <v>2005Ischaemic heart disease mortality, 35+ yearsMnonMaori</v>
          </cell>
          <cell r="B402">
            <v>2005</v>
          </cell>
          <cell r="C402" t="str">
            <v>Ischaemic heart disease mortality, 35+ years</v>
          </cell>
          <cell r="D402" t="str">
            <v>M</v>
          </cell>
          <cell r="E402" t="str">
            <v>nonMaori</v>
          </cell>
          <cell r="F402">
            <v>124.84304873132851</v>
          </cell>
          <cell r="G402">
            <v>127.58934931924078</v>
          </cell>
          <cell r="H402">
            <v>130.38083593535026</v>
          </cell>
        </row>
        <row r="403">
          <cell r="A403" t="str">
            <v>2006Ischaemic heart disease mortality, 35+ yearsMnonMaori</v>
          </cell>
          <cell r="B403">
            <v>2006</v>
          </cell>
          <cell r="C403" t="str">
            <v>Ischaemic heart disease mortality, 35+ years</v>
          </cell>
          <cell r="D403" t="str">
            <v>M</v>
          </cell>
          <cell r="E403" t="str">
            <v>nonMaori</v>
          </cell>
          <cell r="F403">
            <v>118.23078127906811</v>
          </cell>
          <cell r="G403">
            <v>120.85464693018923</v>
          </cell>
          <cell r="H403">
            <v>123.52206347357117</v>
          </cell>
        </row>
        <row r="404">
          <cell r="A404" t="str">
            <v>2007Ischaemic heart disease mortality, 35+ yearsMnonMaori</v>
          </cell>
          <cell r="B404">
            <v>2007</v>
          </cell>
          <cell r="C404" t="str">
            <v>Ischaemic heart disease mortality, 35+ years</v>
          </cell>
          <cell r="D404" t="str">
            <v>M</v>
          </cell>
          <cell r="E404" t="str">
            <v>nonMaori</v>
          </cell>
          <cell r="F404">
            <v>113.92898276623214</v>
          </cell>
          <cell r="G404">
            <v>116.46942111108575</v>
          </cell>
          <cell r="H404">
            <v>119.05222495705462</v>
          </cell>
        </row>
        <row r="405">
          <cell r="A405" t="str">
            <v>2008Ischaemic heart disease mortality, 35+ yearsMnonMaori</v>
          </cell>
          <cell r="B405">
            <v>2008</v>
          </cell>
          <cell r="C405" t="str">
            <v>Ischaemic heart disease mortality, 35+ years</v>
          </cell>
          <cell r="D405" t="str">
            <v>M</v>
          </cell>
          <cell r="E405" t="str">
            <v>nonMaori</v>
          </cell>
          <cell r="F405">
            <v>108.4560620516292</v>
          </cell>
          <cell r="G405">
            <v>110.87384733921368</v>
          </cell>
          <cell r="H405">
            <v>113.33194252426848</v>
          </cell>
        </row>
        <row r="406">
          <cell r="A406" t="str">
            <v>2009Ischaemic heart disease mortality, 35+ yearsMnonMaori</v>
          </cell>
          <cell r="B406">
            <v>2009</v>
          </cell>
          <cell r="C406" t="str">
            <v>Ischaemic heart disease mortality, 35+ years</v>
          </cell>
          <cell r="D406" t="str">
            <v>M</v>
          </cell>
          <cell r="E406" t="str">
            <v>nonMaori</v>
          </cell>
          <cell r="F406">
            <v>105.36210344662344</v>
          </cell>
          <cell r="G406">
            <v>107.7036280187794</v>
          </cell>
          <cell r="H406">
            <v>110.08407081416505</v>
          </cell>
        </row>
        <row r="407">
          <cell r="A407" t="str">
            <v>2010Ischaemic heart disease mortality, 35+ yearsMnonMaori</v>
          </cell>
          <cell r="B407">
            <v>2010</v>
          </cell>
          <cell r="C407" t="str">
            <v>Ischaemic heart disease mortality, 35+ years</v>
          </cell>
          <cell r="D407" t="str">
            <v>M</v>
          </cell>
          <cell r="E407" t="str">
            <v>nonMaori</v>
          </cell>
          <cell r="F407">
            <v>101.31659907934981</v>
          </cell>
          <cell r="G407">
            <v>103.57724028047686</v>
          </cell>
          <cell r="H407">
            <v>105.87560479942478</v>
          </cell>
        </row>
        <row r="408">
          <cell r="A408" t="str">
            <v>2011Ischaemic heart disease mortality, 35+ yearsMnonMaori</v>
          </cell>
          <cell r="B408">
            <v>2011</v>
          </cell>
          <cell r="C408" t="str">
            <v>Ischaemic heart disease mortality, 35+ years</v>
          </cell>
          <cell r="D408" t="str">
            <v>M</v>
          </cell>
          <cell r="E408" t="str">
            <v>nonMaori</v>
          </cell>
          <cell r="F408">
            <v>96.383606230434452</v>
          </cell>
          <cell r="G408">
            <v>98.552922407502948</v>
          </cell>
          <cell r="H408">
            <v>100.75875110567435</v>
          </cell>
        </row>
        <row r="409">
          <cell r="A409" t="str">
            <v>2012Ischaemic heart disease mortality, 35+ yearsMnonMaori</v>
          </cell>
          <cell r="B409">
            <v>2012</v>
          </cell>
          <cell r="C409" t="str">
            <v>Ischaemic heart disease mortality, 35+ years</v>
          </cell>
          <cell r="D409" t="str">
            <v>M</v>
          </cell>
          <cell r="E409" t="str">
            <v>nonMaori</v>
          </cell>
          <cell r="F409">
            <v>90.297605246839595</v>
          </cell>
          <cell r="G409">
            <v>92.359150935140008</v>
          </cell>
          <cell r="H409">
            <v>94.455890129394007</v>
          </cell>
        </row>
        <row r="410">
          <cell r="A410" t="str">
            <v>1996Total cardiovascular disease mortality, 35+ yearsTMaori</v>
          </cell>
          <cell r="B410">
            <v>1996</v>
          </cell>
          <cell r="C410" t="str">
            <v>Total cardiovascular disease mortality, 35+ years</v>
          </cell>
          <cell r="D410" t="str">
            <v>T</v>
          </cell>
          <cell r="E410" t="str">
            <v>Maori</v>
          </cell>
          <cell r="F410">
            <v>555.21654843791566</v>
          </cell>
          <cell r="G410">
            <v>577.41246435178289</v>
          </cell>
          <cell r="H410">
            <v>600.26813803609582</v>
          </cell>
          <cell r="I410">
            <v>2.3064979253783378</v>
          </cell>
          <cell r="J410">
            <v>2.4023670329457225</v>
          </cell>
          <cell r="K410">
            <v>2.5022209200720393</v>
          </cell>
        </row>
        <row r="411">
          <cell r="A411" t="str">
            <v>1997Total cardiovascular disease mortality, 35+ yearsTMaori</v>
          </cell>
          <cell r="B411">
            <v>1997</v>
          </cell>
          <cell r="C411" t="str">
            <v>Total cardiovascular disease mortality, 35+ years</v>
          </cell>
          <cell r="D411" t="str">
            <v>T</v>
          </cell>
          <cell r="E411" t="str">
            <v>Maori</v>
          </cell>
          <cell r="F411">
            <v>534.52102156215869</v>
          </cell>
          <cell r="G411">
            <v>555.80807056110871</v>
          </cell>
          <cell r="H411">
            <v>577.72547953310891</v>
          </cell>
          <cell r="I411">
            <v>2.3252322059653276</v>
          </cell>
          <cell r="J411">
            <v>2.4216294059360028</v>
          </cell>
          <cell r="K411">
            <v>2.5220229466327124</v>
          </cell>
        </row>
        <row r="412">
          <cell r="A412" t="str">
            <v>1998Total cardiovascular disease mortality, 35+ yearsTMaori</v>
          </cell>
          <cell r="B412">
            <v>1998</v>
          </cell>
          <cell r="C412" t="str">
            <v>Total cardiovascular disease mortality, 35+ years</v>
          </cell>
          <cell r="D412" t="str">
            <v>T</v>
          </cell>
          <cell r="E412" t="str">
            <v>Maori</v>
          </cell>
          <cell r="F412">
            <v>513.36395625944817</v>
          </cell>
          <cell r="G412">
            <v>533.72292335058683</v>
          </cell>
          <cell r="H412">
            <v>554.68227889955847</v>
          </cell>
          <cell r="I412">
            <v>2.3590248474925342</v>
          </cell>
          <cell r="J412">
            <v>2.4565823291668583</v>
          </cell>
          <cell r="K412">
            <v>2.5581743008724138</v>
          </cell>
        </row>
        <row r="413">
          <cell r="A413" t="str">
            <v>1999Total cardiovascular disease mortality, 35+ yearsTMaori</v>
          </cell>
          <cell r="B413">
            <v>1999</v>
          </cell>
          <cell r="C413" t="str">
            <v>Total cardiovascular disease mortality, 35+ years</v>
          </cell>
          <cell r="D413" t="str">
            <v>T</v>
          </cell>
          <cell r="E413" t="str">
            <v>Maori</v>
          </cell>
          <cell r="F413">
            <v>494.6082786909306</v>
          </cell>
          <cell r="G413">
            <v>514.11132562191131</v>
          </cell>
          <cell r="H413">
            <v>534.18627515027754</v>
          </cell>
          <cell r="I413">
            <v>2.3476878197827507</v>
          </cell>
          <cell r="J413">
            <v>2.4442994916249741</v>
          </cell>
          <cell r="K413">
            <v>2.5448869114595407</v>
          </cell>
        </row>
        <row r="414">
          <cell r="A414" t="str">
            <v>2000Total cardiovascular disease mortality, 35+ yearsTMaori</v>
          </cell>
          <cell r="B414">
            <v>2000</v>
          </cell>
          <cell r="C414" t="str">
            <v>Total cardiovascular disease mortality, 35+ years</v>
          </cell>
          <cell r="D414" t="str">
            <v>T</v>
          </cell>
          <cell r="E414" t="str">
            <v>Maori</v>
          </cell>
          <cell r="F414">
            <v>461.62477297962914</v>
          </cell>
          <cell r="G414">
            <v>480.00876306635735</v>
          </cell>
          <cell r="H414">
            <v>498.93714667123805</v>
          </cell>
          <cell r="I414">
            <v>2.2963619649634581</v>
          </cell>
          <cell r="J414">
            <v>2.3919075052015848</v>
          </cell>
          <cell r="K414">
            <v>2.4914284423495534</v>
          </cell>
        </row>
        <row r="415">
          <cell r="A415" t="str">
            <v>2001Total cardiovascular disease mortality, 35+ yearsTMaori</v>
          </cell>
          <cell r="B415">
            <v>2001</v>
          </cell>
          <cell r="C415" t="str">
            <v>Total cardiovascular disease mortality, 35+ years</v>
          </cell>
          <cell r="D415" t="str">
            <v>T</v>
          </cell>
          <cell r="E415" t="str">
            <v>Maori</v>
          </cell>
          <cell r="F415">
            <v>432.52570758776858</v>
          </cell>
          <cell r="G415">
            <v>449.89767243322149</v>
          </cell>
          <cell r="H415">
            <v>467.78838965978008</v>
          </cell>
          <cell r="I415">
            <v>2.2340747857803565</v>
          </cell>
          <cell r="J415">
            <v>2.3278343885207593</v>
          </cell>
          <cell r="K415">
            <v>2.4255288922599969</v>
          </cell>
        </row>
        <row r="416">
          <cell r="A416" t="str">
            <v>2002Total cardiovascular disease mortality, 35+ yearsTMaori</v>
          </cell>
          <cell r="B416">
            <v>2002</v>
          </cell>
          <cell r="C416" t="str">
            <v>Total cardiovascular disease mortality, 35+ years</v>
          </cell>
          <cell r="D416" t="str">
            <v>T</v>
          </cell>
          <cell r="E416" t="str">
            <v>Maori</v>
          </cell>
          <cell r="F416">
            <v>407.88176546761571</v>
          </cell>
          <cell r="G416">
            <v>424.35821300448811</v>
          </cell>
          <cell r="H416">
            <v>441.32946555794615</v>
          </cell>
          <cell r="I416">
            <v>2.1857333846475826</v>
          </cell>
          <cell r="J416">
            <v>2.2780093975837503</v>
          </cell>
          <cell r="K416">
            <v>2.3741810652338935</v>
          </cell>
        </row>
        <row r="417">
          <cell r="A417" t="str">
            <v>2003Total cardiovascular disease mortality, 35+ yearsTMaori</v>
          </cell>
          <cell r="B417">
            <v>2003</v>
          </cell>
          <cell r="C417" t="str">
            <v>Total cardiovascular disease mortality, 35+ years</v>
          </cell>
          <cell r="D417" t="str">
            <v>T</v>
          </cell>
          <cell r="E417" t="str">
            <v>Maori</v>
          </cell>
          <cell r="F417">
            <v>386.37820206954638</v>
          </cell>
          <cell r="G417">
            <v>402.05726435909799</v>
          </cell>
          <cell r="H417">
            <v>418.20930636536781</v>
          </cell>
          <cell r="I417">
            <v>2.1920289051942694</v>
          </cell>
          <cell r="J417">
            <v>2.285185310117313</v>
          </cell>
          <cell r="K417">
            <v>2.3823006572594223</v>
          </cell>
        </row>
        <row r="418">
          <cell r="A418" t="str">
            <v>2004Total cardiovascular disease mortality, 35+ yearsTMaori</v>
          </cell>
          <cell r="B418">
            <v>2004</v>
          </cell>
          <cell r="C418" t="str">
            <v>Total cardiovascular disease mortality, 35+ years</v>
          </cell>
          <cell r="D418" t="str">
            <v>T</v>
          </cell>
          <cell r="E418" t="str">
            <v>Maori</v>
          </cell>
          <cell r="F418">
            <v>378.99641599275066</v>
          </cell>
          <cell r="G418">
            <v>394.17210706799392</v>
          </cell>
          <cell r="H418">
            <v>409.79960561075052</v>
          </cell>
          <cell r="I418">
            <v>2.2497163895997341</v>
          </cell>
          <cell r="J418">
            <v>2.3444044397049697</v>
          </cell>
          <cell r="K418">
            <v>2.4430778040810086</v>
          </cell>
        </row>
        <row r="419">
          <cell r="A419" t="str">
            <v>2005Total cardiovascular disease mortality, 35+ yearsTMaori</v>
          </cell>
          <cell r="B419">
            <v>2005</v>
          </cell>
          <cell r="C419" t="str">
            <v>Total cardiovascular disease mortality, 35+ years</v>
          </cell>
          <cell r="D419" t="str">
            <v>T</v>
          </cell>
          <cell r="E419" t="str">
            <v>Maori</v>
          </cell>
          <cell r="F419">
            <v>374.23894471937325</v>
          </cell>
          <cell r="G419">
            <v>388.992773076964</v>
          </cell>
          <cell r="H419">
            <v>404.17915519892767</v>
          </cell>
          <cell r="I419">
            <v>2.3713552736573456</v>
          </cell>
          <cell r="J419">
            <v>2.4702589312168395</v>
          </cell>
          <cell r="K419">
            <v>2.57328762798379</v>
          </cell>
        </row>
        <row r="420">
          <cell r="A420" t="str">
            <v>2006Total cardiovascular disease mortality, 35+ yearsTMaori</v>
          </cell>
          <cell r="B420">
            <v>2006</v>
          </cell>
          <cell r="C420" t="str">
            <v>Total cardiovascular disease mortality, 35+ years</v>
          </cell>
          <cell r="D420" t="str">
            <v>T</v>
          </cell>
          <cell r="E420" t="str">
            <v>Maori</v>
          </cell>
          <cell r="F420">
            <v>355.81028998304362</v>
          </cell>
          <cell r="G420">
            <v>369.84586995048653</v>
          </cell>
          <cell r="H420">
            <v>384.29318562420565</v>
          </cell>
          <cell r="I420">
            <v>2.3412955060018987</v>
          </cell>
          <cell r="J420">
            <v>2.4393025780530233</v>
          </cell>
          <cell r="K420">
            <v>2.5414122446495226</v>
          </cell>
        </row>
        <row r="421">
          <cell r="A421" t="str">
            <v>2007Total cardiovascular disease mortality, 35+ yearsTMaori</v>
          </cell>
          <cell r="B421">
            <v>2007</v>
          </cell>
          <cell r="C421" t="str">
            <v>Total cardiovascular disease mortality, 35+ years</v>
          </cell>
          <cell r="D421" t="str">
            <v>T</v>
          </cell>
          <cell r="E421" t="str">
            <v>Maori</v>
          </cell>
          <cell r="F421">
            <v>338.69754885213126</v>
          </cell>
          <cell r="G421">
            <v>352.07124431992952</v>
          </cell>
          <cell r="H421">
            <v>365.83764040112362</v>
          </cell>
          <cell r="I421">
            <v>2.3308602672100625</v>
          </cell>
          <cell r="J421">
            <v>2.4288468856355334</v>
          </cell>
          <cell r="K421">
            <v>2.530952746010223</v>
          </cell>
        </row>
        <row r="422">
          <cell r="A422" t="str">
            <v>2008Total cardiovascular disease mortality, 35+ yearsTMaori</v>
          </cell>
          <cell r="B422">
            <v>2008</v>
          </cell>
          <cell r="C422" t="str">
            <v>Total cardiovascular disease mortality, 35+ years</v>
          </cell>
          <cell r="D422" t="str">
            <v>T</v>
          </cell>
          <cell r="E422" t="str">
            <v>Maori</v>
          </cell>
          <cell r="F422">
            <v>310.34935028716183</v>
          </cell>
          <cell r="G422">
            <v>322.80407428215102</v>
          </cell>
          <cell r="H422">
            <v>335.63041579420178</v>
          </cell>
          <cell r="I422">
            <v>2.2129135779828157</v>
          </cell>
          <cell r="J422">
            <v>2.3075643378495108</v>
          </cell>
          <cell r="K422">
            <v>2.4062635008858901</v>
          </cell>
        </row>
        <row r="423">
          <cell r="A423" t="str">
            <v>2009Total cardiovascular disease mortality, 35+ yearsTMaori</v>
          </cell>
          <cell r="B423">
            <v>2009</v>
          </cell>
          <cell r="C423" t="str">
            <v>Total cardiovascular disease mortality, 35+ years</v>
          </cell>
          <cell r="D423" t="str">
            <v>T</v>
          </cell>
          <cell r="E423" t="str">
            <v>Maori</v>
          </cell>
          <cell r="F423">
            <v>292.86662160783612</v>
          </cell>
          <cell r="G423">
            <v>304.63171611314965</v>
          </cell>
          <cell r="H423">
            <v>316.74820429455474</v>
          </cell>
          <cell r="I423">
            <v>2.1466391858452725</v>
          </cell>
          <cell r="J423">
            <v>2.2387671605634902</v>
          </cell>
          <cell r="K423">
            <v>2.3348490199315584</v>
          </cell>
        </row>
        <row r="424">
          <cell r="A424" t="str">
            <v>2010Total cardiovascular disease mortality, 35+ yearsTMaori</v>
          </cell>
          <cell r="B424">
            <v>2010</v>
          </cell>
          <cell r="C424" t="str">
            <v>Total cardiovascular disease mortality, 35+ years</v>
          </cell>
          <cell r="D424" t="str">
            <v>T</v>
          </cell>
          <cell r="E424" t="str">
            <v>Maori</v>
          </cell>
          <cell r="F424">
            <v>275.17627735349532</v>
          </cell>
          <cell r="G424">
            <v>286.26467292548489</v>
          </cell>
          <cell r="H424">
            <v>297.6852548852172</v>
          </cell>
          <cell r="I424">
            <v>2.0733204368946092</v>
          </cell>
          <cell r="J424">
            <v>2.1628854666075052</v>
          </cell>
          <cell r="K424">
            <v>2.2563196013582538</v>
          </cell>
        </row>
        <row r="425">
          <cell r="A425" t="str">
            <v>2011Total cardiovascular disease mortality, 35+ yearsTMaori</v>
          </cell>
          <cell r="B425">
            <v>2011</v>
          </cell>
          <cell r="C425" t="str">
            <v>Total cardiovascular disease mortality, 35+ years</v>
          </cell>
          <cell r="D425" t="str">
            <v>T</v>
          </cell>
          <cell r="E425" t="str">
            <v>Maori</v>
          </cell>
          <cell r="F425">
            <v>274.98087410087601</v>
          </cell>
          <cell r="G425">
            <v>285.78556950193928</v>
          </cell>
          <cell r="H425">
            <v>296.90599854375955</v>
          </cell>
          <cell r="I425">
            <v>2.1748255205595708</v>
          </cell>
          <cell r="J425">
            <v>2.2672574820321896</v>
          </cell>
          <cell r="K425">
            <v>2.3636178816350895</v>
          </cell>
        </row>
        <row r="426">
          <cell r="A426" t="str">
            <v>2012Total cardiovascular disease mortality, 35+ yearsTMaori</v>
          </cell>
          <cell r="B426">
            <v>2012</v>
          </cell>
          <cell r="C426" t="str">
            <v>Total cardiovascular disease mortality, 35+ years</v>
          </cell>
          <cell r="D426" t="str">
            <v>T</v>
          </cell>
          <cell r="E426" t="str">
            <v>Maori</v>
          </cell>
          <cell r="F426">
            <v>277.43053429552828</v>
          </cell>
          <cell r="G426">
            <v>288.02950150138884</v>
          </cell>
          <cell r="H426">
            <v>298.92971815501011</v>
          </cell>
          <cell r="I426">
            <v>2.2930527026913281</v>
          </cell>
          <cell r="J426">
            <v>2.3888192987862533</v>
          </cell>
          <cell r="K426">
            <v>2.488585471915254</v>
          </cell>
        </row>
        <row r="427">
          <cell r="A427" t="str">
            <v>1996Total cardiovascular disease mortality, 35+ yearsTnonMaori</v>
          </cell>
          <cell r="B427">
            <v>1996</v>
          </cell>
          <cell r="C427" t="str">
            <v>Total cardiovascular disease mortality, 35+ years</v>
          </cell>
          <cell r="D427" t="str">
            <v>T</v>
          </cell>
          <cell r="E427" t="str">
            <v>nonMaori</v>
          </cell>
          <cell r="F427">
            <v>237.69854685935641</v>
          </cell>
          <cell r="G427">
            <v>240.35147686978291</v>
          </cell>
          <cell r="H427">
            <v>243.02663270821876</v>
          </cell>
        </row>
        <row r="428">
          <cell r="A428" t="str">
            <v>1997Total cardiovascular disease mortality, 35+ yearsTnonMaori</v>
          </cell>
          <cell r="B428">
            <v>1997</v>
          </cell>
          <cell r="C428" t="str">
            <v>Total cardiovascular disease mortality, 35+ years</v>
          </cell>
          <cell r="D428" t="str">
            <v>T</v>
          </cell>
          <cell r="E428" t="str">
            <v>nonMaori</v>
          </cell>
          <cell r="F428">
            <v>226.98329180118699</v>
          </cell>
          <cell r="G428">
            <v>229.51821992196159</v>
          </cell>
          <cell r="H428">
            <v>232.07439854934245</v>
          </cell>
        </row>
        <row r="429">
          <cell r="A429" t="str">
            <v>1998Total cardiovascular disease mortality, 35+ yearsTnonMaori</v>
          </cell>
          <cell r="B429">
            <v>1998</v>
          </cell>
          <cell r="C429" t="str">
            <v>Total cardiovascular disease mortality, 35+ years</v>
          </cell>
          <cell r="D429" t="str">
            <v>T</v>
          </cell>
          <cell r="E429" t="str">
            <v>nonMaori</v>
          </cell>
          <cell r="F429">
            <v>214.8451607551219</v>
          </cell>
          <cell r="G429">
            <v>217.26237993887921</v>
          </cell>
          <cell r="H429">
            <v>219.70001304109968</v>
          </cell>
        </row>
        <row r="430">
          <cell r="A430" t="str">
            <v>1999Total cardiovascular disease mortality, 35+ yearsTnonMaori</v>
          </cell>
          <cell r="B430">
            <v>1999</v>
          </cell>
          <cell r="C430" t="str">
            <v>Total cardiovascular disease mortality, 35+ years</v>
          </cell>
          <cell r="D430" t="str">
            <v>T</v>
          </cell>
          <cell r="E430" t="str">
            <v>nonMaori</v>
          </cell>
          <cell r="F430">
            <v>208.0049894936796</v>
          </cell>
          <cell r="G430">
            <v>210.33074195017295</v>
          </cell>
          <cell r="H430">
            <v>212.6760145579735</v>
          </cell>
        </row>
        <row r="431">
          <cell r="A431" t="str">
            <v>2000Total cardiovascular disease mortality, 35+ yearsTnonMaori</v>
          </cell>
          <cell r="B431">
            <v>2000</v>
          </cell>
          <cell r="C431" t="str">
            <v>Total cardiovascular disease mortality, 35+ years</v>
          </cell>
          <cell r="D431" t="str">
            <v>T</v>
          </cell>
          <cell r="E431" t="str">
            <v>nonMaori</v>
          </cell>
          <cell r="F431">
            <v>198.45115194497407</v>
          </cell>
          <cell r="G431">
            <v>200.68031979602122</v>
          </cell>
          <cell r="H431">
            <v>202.92828317053716</v>
          </cell>
        </row>
        <row r="432">
          <cell r="A432" t="str">
            <v>2001Total cardiovascular disease mortality, 35+ yearsTnonMaori</v>
          </cell>
          <cell r="B432">
            <v>2001</v>
          </cell>
          <cell r="C432" t="str">
            <v>Total cardiovascular disease mortality, 35+ years</v>
          </cell>
          <cell r="D432" t="str">
            <v>T</v>
          </cell>
          <cell r="E432" t="str">
            <v>nonMaori</v>
          </cell>
          <cell r="F432">
            <v>191.12609416034769</v>
          </cell>
          <cell r="G432">
            <v>193.26876286895671</v>
          </cell>
          <cell r="H432">
            <v>195.42946240941527</v>
          </cell>
        </row>
        <row r="433">
          <cell r="A433" t="str">
            <v>2002Total cardiovascular disease mortality, 35+ yearsTnonMaori</v>
          </cell>
          <cell r="B433">
            <v>2002</v>
          </cell>
          <cell r="C433" t="str">
            <v>Total cardiovascular disease mortality, 35+ years</v>
          </cell>
          <cell r="D433" t="str">
            <v>T</v>
          </cell>
          <cell r="E433" t="str">
            <v>nonMaori</v>
          </cell>
          <cell r="F433">
            <v>184.21779806441651</v>
          </cell>
          <cell r="G433">
            <v>186.28466302843105</v>
          </cell>
          <cell r="H433">
            <v>188.36893471574152</v>
          </cell>
        </row>
        <row r="434">
          <cell r="A434" t="str">
            <v>2003Total cardiovascular disease mortality, 35+ yearsTnonMaori</v>
          </cell>
          <cell r="B434">
            <v>2003</v>
          </cell>
          <cell r="C434" t="str">
            <v>Total cardiovascular disease mortality, 35+ years</v>
          </cell>
          <cell r="D434" t="str">
            <v>T</v>
          </cell>
          <cell r="E434" t="str">
            <v>nonMaori</v>
          </cell>
          <cell r="F434">
            <v>173.96289116360964</v>
          </cell>
          <cell r="G434">
            <v>175.9407705707936</v>
          </cell>
          <cell r="H434">
            <v>177.9355289414502</v>
          </cell>
        </row>
        <row r="435">
          <cell r="A435" t="str">
            <v>2004Total cardiovascular disease mortality, 35+ yearsTnonMaori</v>
          </cell>
          <cell r="B435">
            <v>2004</v>
          </cell>
          <cell r="C435" t="str">
            <v>Total cardiovascular disease mortality, 35+ years</v>
          </cell>
          <cell r="D435" t="str">
            <v>T</v>
          </cell>
          <cell r="E435" t="str">
            <v>nonMaori</v>
          </cell>
          <cell r="F435">
            <v>166.23715468623612</v>
          </cell>
          <cell r="G435">
            <v>168.13315159802303</v>
          </cell>
          <cell r="H435">
            <v>170.04537949029481</v>
          </cell>
        </row>
        <row r="436">
          <cell r="A436" t="str">
            <v>2005Total cardiovascular disease mortality, 35+ yearsTnonMaori</v>
          </cell>
          <cell r="B436">
            <v>2005</v>
          </cell>
          <cell r="C436" t="str">
            <v>Total cardiovascular disease mortality, 35+ years</v>
          </cell>
          <cell r="D436" t="str">
            <v>T</v>
          </cell>
          <cell r="E436" t="str">
            <v>nonMaori</v>
          </cell>
          <cell r="F436">
            <v>155.66476964907909</v>
          </cell>
          <cell r="G436">
            <v>157.47044496479066</v>
          </cell>
          <cell r="H436">
            <v>159.29184049733507</v>
          </cell>
        </row>
        <row r="437">
          <cell r="A437" t="str">
            <v>2006Total cardiovascular disease mortality, 35+ yearsTnonMaori</v>
          </cell>
          <cell r="B437">
            <v>2006</v>
          </cell>
          <cell r="C437" t="str">
            <v>Total cardiovascular disease mortality, 35+ years</v>
          </cell>
          <cell r="D437" t="str">
            <v>T</v>
          </cell>
          <cell r="E437" t="str">
            <v>nonMaori</v>
          </cell>
          <cell r="F437">
            <v>149.87919606962899</v>
          </cell>
          <cell r="G437">
            <v>151.61951341259444</v>
          </cell>
          <cell r="H437">
            <v>153.37499718664588</v>
          </cell>
        </row>
        <row r="438">
          <cell r="A438" t="str">
            <v>2007Total cardiovascular disease mortality, 35+ yearsTnonMaori</v>
          </cell>
          <cell r="B438">
            <v>2007</v>
          </cell>
          <cell r="C438" t="str">
            <v>Total cardiovascular disease mortality, 35+ years</v>
          </cell>
          <cell r="D438" t="str">
            <v>T</v>
          </cell>
          <cell r="E438" t="str">
            <v>nonMaori</v>
          </cell>
          <cell r="F438">
            <v>143.27367843221214</v>
          </cell>
          <cell r="G438">
            <v>144.95407116937568</v>
          </cell>
          <cell r="H438">
            <v>146.64925519943591</v>
          </cell>
        </row>
        <row r="439">
          <cell r="A439" t="str">
            <v>2008Total cardiovascular disease mortality, 35+ yearsTnonMaori</v>
          </cell>
          <cell r="B439">
            <v>2008</v>
          </cell>
          <cell r="C439" t="str">
            <v>Total cardiovascular disease mortality, 35+ years</v>
          </cell>
          <cell r="D439" t="str">
            <v>T</v>
          </cell>
          <cell r="E439" t="str">
            <v>nonMaori</v>
          </cell>
          <cell r="F439">
            <v>138.26327051888867</v>
          </cell>
          <cell r="G439">
            <v>139.88952289970902</v>
          </cell>
          <cell r="H439">
            <v>141.53013067711052</v>
          </cell>
        </row>
        <row r="440">
          <cell r="A440" t="str">
            <v>2009Total cardiovascular disease mortality, 35+ yearsTnonMaori</v>
          </cell>
          <cell r="B440">
            <v>2009</v>
          </cell>
          <cell r="C440" t="str">
            <v>Total cardiovascular disease mortality, 35+ years</v>
          </cell>
          <cell r="D440" t="str">
            <v>T</v>
          </cell>
          <cell r="E440" t="str">
            <v>nonMaori</v>
          </cell>
          <cell r="F440">
            <v>134.49213967228309</v>
          </cell>
          <cell r="G440">
            <v>136.07119198428603</v>
          </cell>
          <cell r="H440">
            <v>137.66415808212216</v>
          </cell>
        </row>
        <row r="441">
          <cell r="A441" t="str">
            <v>2010Total cardiovascular disease mortality, 35+ yearsTnonMaori</v>
          </cell>
          <cell r="B441">
            <v>2010</v>
          </cell>
          <cell r="C441" t="str">
            <v>Total cardiovascular disease mortality, 35+ years</v>
          </cell>
          <cell r="D441" t="str">
            <v>T</v>
          </cell>
          <cell r="E441" t="str">
            <v>nonMaori</v>
          </cell>
          <cell r="F441">
            <v>130.81787718053968</v>
          </cell>
          <cell r="G441">
            <v>132.35313535787549</v>
          </cell>
          <cell r="H441">
            <v>133.90191568197687</v>
          </cell>
        </row>
        <row r="442">
          <cell r="A442" t="str">
            <v>2011Total cardiovascular disease mortality, 35+ yearsTnonMaori</v>
          </cell>
          <cell r="B442">
            <v>2011</v>
          </cell>
          <cell r="C442" t="str">
            <v>Total cardiovascular disease mortality, 35+ years</v>
          </cell>
          <cell r="D442" t="str">
            <v>T</v>
          </cell>
          <cell r="E442" t="str">
            <v>nonMaori</v>
          </cell>
          <cell r="F442">
            <v>124.57225825581756</v>
          </cell>
          <cell r="G442">
            <v>126.04901373874122</v>
          </cell>
          <cell r="H442">
            <v>127.53890720210696</v>
          </cell>
        </row>
        <row r="443">
          <cell r="A443" t="str">
            <v>2012Total cardiovascular disease mortality, 35+ yearsTnonMaori</v>
          </cell>
          <cell r="B443">
            <v>2012</v>
          </cell>
          <cell r="C443" t="str">
            <v>Total cardiovascular disease mortality, 35+ years</v>
          </cell>
          <cell r="D443" t="str">
            <v>T</v>
          </cell>
          <cell r="E443" t="str">
            <v>nonMaori</v>
          </cell>
          <cell r="F443">
            <v>119.14780709733489</v>
          </cell>
          <cell r="G443">
            <v>120.57400141054417</v>
          </cell>
          <cell r="H443">
            <v>122.01300685457076</v>
          </cell>
        </row>
        <row r="444">
          <cell r="A444" t="str">
            <v>1996Total cardiovascular disease mortality, 35+ yearsFMaori</v>
          </cell>
          <cell r="B444">
            <v>1996</v>
          </cell>
          <cell r="C444" t="str">
            <v>Total cardiovascular disease mortality, 35+ years</v>
          </cell>
          <cell r="D444" t="str">
            <v>F</v>
          </cell>
          <cell r="E444" t="str">
            <v>Maori</v>
          </cell>
          <cell r="F444">
            <v>415.94979815653636</v>
          </cell>
          <cell r="G444">
            <v>442.04260270776655</v>
          </cell>
          <cell r="H444">
            <v>469.34343656475664</v>
          </cell>
          <cell r="I444">
            <v>2.4794000995018726</v>
          </cell>
          <cell r="J444">
            <v>2.640566997300001</v>
          </cell>
          <cell r="K444">
            <v>2.8122101264054895</v>
          </cell>
        </row>
        <row r="445">
          <cell r="A445" t="str">
            <v>1997Total cardiovascular disease mortality, 35+ yearsFMaori</v>
          </cell>
          <cell r="B445">
            <v>1997</v>
          </cell>
          <cell r="C445" t="str">
            <v>Total cardiovascular disease mortality, 35+ years</v>
          </cell>
          <cell r="D445" t="str">
            <v>F</v>
          </cell>
          <cell r="E445" t="str">
            <v>Maori</v>
          </cell>
          <cell r="F445">
            <v>393.17978993685222</v>
          </cell>
          <cell r="G445">
            <v>417.94128031761181</v>
          </cell>
          <cell r="H445">
            <v>443.85358287822652</v>
          </cell>
          <cell r="I445">
            <v>2.4304716636399792</v>
          </cell>
          <cell r="J445">
            <v>2.5891073125399111</v>
          </cell>
          <cell r="K445">
            <v>2.7580970295322125</v>
          </cell>
        </row>
        <row r="446">
          <cell r="A446" t="str">
            <v>1998Total cardiovascular disease mortality, 35+ yearsFMaori</v>
          </cell>
          <cell r="B446">
            <v>1998</v>
          </cell>
          <cell r="C446" t="str">
            <v>Total cardiovascular disease mortality, 35+ years</v>
          </cell>
          <cell r="D446" t="str">
            <v>F</v>
          </cell>
          <cell r="E446" t="str">
            <v>Maori</v>
          </cell>
          <cell r="F446">
            <v>378.90519197786369</v>
          </cell>
          <cell r="G446">
            <v>402.59319966554142</v>
          </cell>
          <cell r="H446">
            <v>427.37424091582324</v>
          </cell>
          <cell r="I446">
            <v>2.4331830971683241</v>
          </cell>
          <cell r="J446">
            <v>2.5911552133733977</v>
          </cell>
          <cell r="K446">
            <v>2.7593835201328734</v>
          </cell>
        </row>
        <row r="447">
          <cell r="A447" t="str">
            <v>1999Total cardiovascular disease mortality, 35+ yearsFMaori</v>
          </cell>
          <cell r="B447">
            <v>1999</v>
          </cell>
          <cell r="C447" t="str">
            <v>Total cardiovascular disease mortality, 35+ years</v>
          </cell>
          <cell r="D447" t="str">
            <v>F</v>
          </cell>
          <cell r="E447" t="str">
            <v>Maori</v>
          </cell>
          <cell r="F447">
            <v>387.29667448033098</v>
          </cell>
          <cell r="G447">
            <v>410.61907246939518</v>
          </cell>
          <cell r="H447">
            <v>434.97884069493279</v>
          </cell>
          <cell r="I447">
            <v>2.5241774884763788</v>
          </cell>
          <cell r="J447">
            <v>2.6827331384471198</v>
          </cell>
          <cell r="K447">
            <v>2.8512484264593274</v>
          </cell>
        </row>
        <row r="448">
          <cell r="A448" t="str">
            <v>2000Total cardiovascular disease mortality, 35+ yearsFMaori</v>
          </cell>
          <cell r="B448">
            <v>2000</v>
          </cell>
          <cell r="C448" t="str">
            <v>Total cardiovascular disease mortality, 35+ years</v>
          </cell>
          <cell r="D448" t="str">
            <v>F</v>
          </cell>
          <cell r="E448" t="str">
            <v>Maori</v>
          </cell>
          <cell r="F448">
            <v>366.7969396218412</v>
          </cell>
          <cell r="G448">
            <v>388.93490658929375</v>
          </cell>
          <cell r="H448">
            <v>412.05974746665953</v>
          </cell>
          <cell r="I448">
            <v>2.4871345985587645</v>
          </cell>
          <cell r="J448">
            <v>2.6440545397385948</v>
          </cell>
          <cell r="K448">
            <v>2.8108749776402955</v>
          </cell>
        </row>
        <row r="449">
          <cell r="A449" t="str">
            <v>2001Total cardiovascular disease mortality, 35+ yearsFMaori</v>
          </cell>
          <cell r="B449">
            <v>2001</v>
          </cell>
          <cell r="C449" t="str">
            <v>Total cardiovascular disease mortality, 35+ years</v>
          </cell>
          <cell r="D449" t="str">
            <v>F</v>
          </cell>
          <cell r="E449" t="str">
            <v>Maori</v>
          </cell>
          <cell r="F449">
            <v>338.95087566500536</v>
          </cell>
          <cell r="G449">
            <v>359.71160228049098</v>
          </cell>
          <cell r="H449">
            <v>381.41126052070558</v>
          </cell>
          <cell r="I449">
            <v>2.3657851944499733</v>
          </cell>
          <cell r="J449">
            <v>2.5170788188923545</v>
          </cell>
          <cell r="K449">
            <v>2.6780477768563973</v>
          </cell>
        </row>
        <row r="450">
          <cell r="A450" t="str">
            <v>2002Total cardiovascular disease mortality, 35+ yearsFMaori</v>
          </cell>
          <cell r="B450">
            <v>2002</v>
          </cell>
          <cell r="C450" t="str">
            <v>Total cardiovascular disease mortality, 35+ years</v>
          </cell>
          <cell r="D450" t="str">
            <v>F</v>
          </cell>
          <cell r="E450" t="str">
            <v>Maori</v>
          </cell>
          <cell r="F450">
            <v>307.49144963748995</v>
          </cell>
          <cell r="G450">
            <v>326.77116359346815</v>
          </cell>
          <cell r="H450">
            <v>346.94305104041274</v>
          </cell>
          <cell r="I450">
            <v>2.2400523199944722</v>
          </cell>
          <cell r="J450">
            <v>2.3864516109191238</v>
          </cell>
          <cell r="K450">
            <v>2.5424188713915998</v>
          </cell>
        </row>
        <row r="451">
          <cell r="A451" t="str">
            <v>2003Total cardiovascular disease mortality, 35+ yearsFMaori</v>
          </cell>
          <cell r="B451">
            <v>2003</v>
          </cell>
          <cell r="C451" t="str">
            <v>Total cardiovascular disease mortality, 35+ years</v>
          </cell>
          <cell r="D451" t="str">
            <v>F</v>
          </cell>
          <cell r="E451" t="str">
            <v>Maori</v>
          </cell>
          <cell r="F451">
            <v>295.06107753445747</v>
          </cell>
          <cell r="G451">
            <v>313.49844930502843</v>
          </cell>
          <cell r="H451">
            <v>332.7861703841582</v>
          </cell>
          <cell r="I451">
            <v>2.2561028472415292</v>
          </cell>
          <cell r="J451">
            <v>2.4035038254261227</v>
          </cell>
          <cell r="K451">
            <v>2.5605351484313612</v>
          </cell>
        </row>
        <row r="452">
          <cell r="A452" t="str">
            <v>2004Total cardiovascular disease mortality, 35+ yearsFMaori</v>
          </cell>
          <cell r="B452">
            <v>2004</v>
          </cell>
          <cell r="C452" t="str">
            <v>Total cardiovascular disease mortality, 35+ years</v>
          </cell>
          <cell r="D452" t="str">
            <v>F</v>
          </cell>
          <cell r="E452" t="str">
            <v>Maori</v>
          </cell>
          <cell r="F452">
            <v>280.06948328610935</v>
          </cell>
          <cell r="G452">
            <v>297.58709355152695</v>
          </cell>
          <cell r="H452">
            <v>315.91340230027333</v>
          </cell>
          <cell r="I452">
            <v>2.2349164154466066</v>
          </cell>
          <cell r="J452">
            <v>2.3814448281763179</v>
          </cell>
          <cell r="K452">
            <v>2.5375801217668501</v>
          </cell>
        </row>
        <row r="453">
          <cell r="A453" t="str">
            <v>2005Total cardiovascular disease mortality, 35+ yearsFMaori</v>
          </cell>
          <cell r="B453">
            <v>2005</v>
          </cell>
          <cell r="C453" t="str">
            <v>Total cardiovascular disease mortality, 35+ years</v>
          </cell>
          <cell r="D453" t="str">
            <v>F</v>
          </cell>
          <cell r="E453" t="str">
            <v>Maori</v>
          </cell>
          <cell r="F453">
            <v>275.51012631233363</v>
          </cell>
          <cell r="G453">
            <v>292.50449401565345</v>
          </cell>
          <cell r="H453">
            <v>310.27278333245033</v>
          </cell>
          <cell r="I453">
            <v>2.3429470549447871</v>
          </cell>
          <cell r="J453">
            <v>2.495345409112919</v>
          </cell>
          <cell r="K453">
            <v>2.6576566028836952</v>
          </cell>
        </row>
        <row r="454">
          <cell r="A454" t="str">
            <v>2006Total cardiovascular disease mortality, 35+ yearsFMaori</v>
          </cell>
          <cell r="B454">
            <v>2006</v>
          </cell>
          <cell r="C454" t="str">
            <v>Total cardiovascular disease mortality, 35+ years</v>
          </cell>
          <cell r="D454" t="str">
            <v>F</v>
          </cell>
          <cell r="E454" t="str">
            <v>Maori</v>
          </cell>
          <cell r="F454">
            <v>262.41002082042598</v>
          </cell>
          <cell r="G454">
            <v>278.5657767272981</v>
          </cell>
          <cell r="H454">
            <v>295.45590290825902</v>
          </cell>
          <cell r="I454">
            <v>2.3390275330987182</v>
          </cell>
          <cell r="J454">
            <v>2.4913872541599953</v>
          </cell>
          <cell r="K454">
            <v>2.653671392216534</v>
          </cell>
        </row>
        <row r="455">
          <cell r="A455" t="str">
            <v>2007Total cardiovascular disease mortality, 35+ yearsFMaori</v>
          </cell>
          <cell r="B455">
            <v>2007</v>
          </cell>
          <cell r="C455" t="str">
            <v>Total cardiovascular disease mortality, 35+ years</v>
          </cell>
          <cell r="D455" t="str">
            <v>F</v>
          </cell>
          <cell r="E455" t="str">
            <v>Maori</v>
          </cell>
          <cell r="F455">
            <v>255.67332055629254</v>
          </cell>
          <cell r="G455">
            <v>271.18199184152814</v>
          </cell>
          <cell r="H455">
            <v>287.3854200390565</v>
          </cell>
          <cell r="I455">
            <v>2.4075881465570972</v>
          </cell>
          <cell r="J455">
            <v>2.5629816668438905</v>
          </cell>
          <cell r="K455">
            <v>2.7284047871607608</v>
          </cell>
        </row>
        <row r="456">
          <cell r="A456" t="str">
            <v>2008Total cardiovascular disease mortality, 35+ yearsFMaori</v>
          </cell>
          <cell r="B456">
            <v>2008</v>
          </cell>
          <cell r="C456" t="str">
            <v>Total cardiovascular disease mortality, 35+ years</v>
          </cell>
          <cell r="D456" t="str">
            <v>F</v>
          </cell>
          <cell r="E456" t="str">
            <v>Maori</v>
          </cell>
          <cell r="F456">
            <v>240.88963356280686</v>
          </cell>
          <cell r="G456">
            <v>255.46820703204318</v>
          </cell>
          <cell r="H456">
            <v>270.69840977307189</v>
          </cell>
          <cell r="I456">
            <v>2.3217764493010957</v>
          </cell>
          <cell r="J456">
            <v>2.4719047427135208</v>
          </cell>
          <cell r="K456">
            <v>2.6317404756555836</v>
          </cell>
        </row>
        <row r="457">
          <cell r="A457" t="str">
            <v>2009Total cardiovascular disease mortality, 35+ yearsFMaori</v>
          </cell>
          <cell r="B457">
            <v>2009</v>
          </cell>
          <cell r="C457" t="str">
            <v>Total cardiovascular disease mortality, 35+ years</v>
          </cell>
          <cell r="D457" t="str">
            <v>F</v>
          </cell>
          <cell r="E457" t="str">
            <v>Maori</v>
          </cell>
          <cell r="F457">
            <v>231.1493134181874</v>
          </cell>
          <cell r="G457">
            <v>244.98776383047689</v>
          </cell>
          <cell r="H457">
            <v>259.43823043489573</v>
          </cell>
          <cell r="I457">
            <v>2.2660415303033172</v>
          </cell>
          <cell r="J457">
            <v>2.4117064040046303</v>
          </cell>
          <cell r="K457">
            <v>2.5667348551808806</v>
          </cell>
        </row>
        <row r="458">
          <cell r="A458" t="str">
            <v>2010Total cardiovascular disease mortality, 35+ yearsFMaori</v>
          </cell>
          <cell r="B458">
            <v>2010</v>
          </cell>
          <cell r="C458" t="str">
            <v>Total cardiovascular disease mortality, 35+ years</v>
          </cell>
          <cell r="D458" t="str">
            <v>F</v>
          </cell>
          <cell r="E458" t="str">
            <v>Maori</v>
          </cell>
          <cell r="F458">
            <v>220.37055315507186</v>
          </cell>
          <cell r="G458">
            <v>233.54020617039254</v>
          </cell>
          <cell r="H458">
            <v>247.29128022951502</v>
          </cell>
          <cell r="I458">
            <v>2.2152764312705751</v>
          </cell>
          <cell r="J458">
            <v>2.3581822053612722</v>
          </cell>
          <cell r="K458">
            <v>2.5103067207251515</v>
          </cell>
        </row>
        <row r="459">
          <cell r="A459" t="str">
            <v>2011Total cardiovascular disease mortality, 35+ yearsFMaori</v>
          </cell>
          <cell r="B459">
            <v>2011</v>
          </cell>
          <cell r="C459" t="str">
            <v>Total cardiovascular disease mortality, 35+ years</v>
          </cell>
          <cell r="D459" t="str">
            <v>F</v>
          </cell>
          <cell r="E459" t="str">
            <v>Maori</v>
          </cell>
          <cell r="F459">
            <v>215.63278158418112</v>
          </cell>
          <cell r="G459">
            <v>228.33964078888823</v>
          </cell>
          <cell r="H459">
            <v>241.59981812952574</v>
          </cell>
          <cell r="I459">
            <v>2.3123871350493532</v>
          </cell>
          <cell r="J459">
            <v>2.4606047042738179</v>
          </cell>
          <cell r="K459">
            <v>2.6183226065064664</v>
          </cell>
        </row>
        <row r="460">
          <cell r="A460" t="str">
            <v>2012Total cardiovascular disease mortality, 35+ yearsFMaori</v>
          </cell>
          <cell r="B460">
            <v>2012</v>
          </cell>
          <cell r="C460" t="str">
            <v>Total cardiovascular disease mortality, 35+ years</v>
          </cell>
          <cell r="D460" t="str">
            <v>F</v>
          </cell>
          <cell r="E460" t="str">
            <v>Maori</v>
          </cell>
          <cell r="F460">
            <v>208.91483297550434</v>
          </cell>
          <cell r="G460">
            <v>221.14143412039394</v>
          </cell>
          <cell r="H460">
            <v>233.896860901579</v>
          </cell>
          <cell r="I460">
            <v>2.3565715194160788</v>
          </cell>
          <cell r="J460">
            <v>2.5076390870767202</v>
          </cell>
          <cell r="K460">
            <v>2.6683908123412681</v>
          </cell>
        </row>
        <row r="461">
          <cell r="A461" t="str">
            <v>1996Total cardiovascular disease mortality, 35+ yearsFnonMaori</v>
          </cell>
          <cell r="B461">
            <v>1996</v>
          </cell>
          <cell r="C461" t="str">
            <v>Total cardiovascular disease mortality, 35+ years</v>
          </cell>
          <cell r="D461" t="str">
            <v>F</v>
          </cell>
          <cell r="E461" t="str">
            <v>nonMaori</v>
          </cell>
          <cell r="F461">
            <v>164.80616447699907</v>
          </cell>
          <cell r="G461">
            <v>167.40442607961029</v>
          </cell>
          <cell r="H461">
            <v>170.03338929424376</v>
          </cell>
        </row>
        <row r="462">
          <cell r="A462" t="str">
            <v>1997Total cardiovascular disease mortality, 35+ yearsFnonMaori</v>
          </cell>
          <cell r="B462">
            <v>1997</v>
          </cell>
          <cell r="C462" t="str">
            <v>Total cardiovascular disease mortality, 35+ years</v>
          </cell>
          <cell r="D462" t="str">
            <v>F</v>
          </cell>
          <cell r="E462" t="str">
            <v>nonMaori</v>
          </cell>
          <cell r="F462">
            <v>158.92519586763757</v>
          </cell>
          <cell r="G462">
            <v>161.42292684949081</v>
          </cell>
          <cell r="H462">
            <v>163.95007998977192</v>
          </cell>
        </row>
        <row r="463">
          <cell r="A463" t="str">
            <v>1998Total cardiovascular disease mortality, 35+ yearsFnonMaori</v>
          </cell>
          <cell r="B463">
            <v>1998</v>
          </cell>
          <cell r="C463" t="str">
            <v>Total cardiovascular disease mortality, 35+ years</v>
          </cell>
          <cell r="D463" t="str">
            <v>F</v>
          </cell>
          <cell r="E463" t="str">
            <v>nonMaori</v>
          </cell>
          <cell r="F463">
            <v>152.96073194762792</v>
          </cell>
          <cell r="G463">
            <v>155.37208947873469</v>
          </cell>
          <cell r="H463">
            <v>157.81193831133962</v>
          </cell>
        </row>
        <row r="464">
          <cell r="A464" t="str">
            <v>1999Total cardiovascular disease mortality, 35+ yearsFnonMaori</v>
          </cell>
          <cell r="B464">
            <v>1999</v>
          </cell>
          <cell r="C464" t="str">
            <v>Total cardiovascular disease mortality, 35+ years</v>
          </cell>
          <cell r="D464" t="str">
            <v>F</v>
          </cell>
          <cell r="E464" t="str">
            <v>nonMaori</v>
          </cell>
          <cell r="F464">
            <v>150.7168004401824</v>
          </cell>
          <cell r="G464">
            <v>153.05997700057449</v>
          </cell>
          <cell r="H464">
            <v>155.43045897369331</v>
          </cell>
        </row>
        <row r="465">
          <cell r="A465" t="str">
            <v>2000Total cardiovascular disease mortality, 35+ yearsFnonMaori</v>
          </cell>
          <cell r="B465">
            <v>2000</v>
          </cell>
          <cell r="C465" t="str">
            <v>Total cardiovascular disease mortality, 35+ years</v>
          </cell>
          <cell r="D465" t="str">
            <v>F</v>
          </cell>
          <cell r="E465" t="str">
            <v>nonMaori</v>
          </cell>
          <cell r="F465">
            <v>144.84669888510891</v>
          </cell>
          <cell r="G465">
            <v>147.09791373204652</v>
          </cell>
          <cell r="H465">
            <v>149.37535423530261</v>
          </cell>
        </row>
        <row r="466">
          <cell r="A466" t="str">
            <v>2001Total cardiovascular disease mortality, 35+ yearsFnonMaori</v>
          </cell>
          <cell r="B466">
            <v>2001</v>
          </cell>
          <cell r="C466" t="str">
            <v>Total cardiovascular disease mortality, 35+ years</v>
          </cell>
          <cell r="D466" t="str">
            <v>F</v>
          </cell>
          <cell r="E466" t="str">
            <v>nonMaori</v>
          </cell>
          <cell r="F466">
            <v>140.74139256984435</v>
          </cell>
          <cell r="G466">
            <v>142.90835852283035</v>
          </cell>
          <cell r="H466">
            <v>145.10033393716765</v>
          </cell>
        </row>
        <row r="467">
          <cell r="A467" t="str">
            <v>2002Total cardiovascular disease mortality, 35+ yearsFnonMaori</v>
          </cell>
          <cell r="B467">
            <v>2002</v>
          </cell>
          <cell r="C467" t="str">
            <v>Total cardiovascular disease mortality, 35+ years</v>
          </cell>
          <cell r="D467" t="str">
            <v>F</v>
          </cell>
          <cell r="E467" t="str">
            <v>nonMaori</v>
          </cell>
          <cell r="F467">
            <v>134.84897781871632</v>
          </cell>
          <cell r="G467">
            <v>136.927630167877</v>
          </cell>
          <cell r="H467">
            <v>139.03030044250866</v>
          </cell>
        </row>
        <row r="468">
          <cell r="A468" t="str">
            <v>2003Total cardiovascular disease mortality, 35+ yearsFnonMaori</v>
          </cell>
          <cell r="B468">
            <v>2003</v>
          </cell>
          <cell r="C468" t="str">
            <v>Total cardiovascular disease mortality, 35+ years</v>
          </cell>
          <cell r="D468" t="str">
            <v>F</v>
          </cell>
          <cell r="E468" t="str">
            <v>nonMaori</v>
          </cell>
          <cell r="F468">
            <v>128.43357696921115</v>
          </cell>
          <cell r="G468">
            <v>130.43392982719615</v>
          </cell>
          <cell r="H468">
            <v>132.45763505588758</v>
          </cell>
        </row>
        <row r="469">
          <cell r="A469" t="str">
            <v>2004Total cardiovascular disease mortality, 35+ yearsFnonMaori</v>
          </cell>
          <cell r="B469">
            <v>2004</v>
          </cell>
          <cell r="C469" t="str">
            <v>Total cardiovascular disease mortality, 35+ years</v>
          </cell>
          <cell r="D469" t="str">
            <v>F</v>
          </cell>
          <cell r="E469" t="str">
            <v>nonMaori</v>
          </cell>
          <cell r="F469">
            <v>123.03691479012674</v>
          </cell>
          <cell r="G469">
            <v>124.96073393370008</v>
          </cell>
          <cell r="H469">
            <v>126.90709965233675</v>
          </cell>
        </row>
        <row r="470">
          <cell r="A470" t="str">
            <v>2005Total cardiovascular disease mortality, 35+ yearsFnonMaori</v>
          </cell>
          <cell r="B470">
            <v>2005</v>
          </cell>
          <cell r="C470" t="str">
            <v>Total cardiovascular disease mortality, 35+ years</v>
          </cell>
          <cell r="D470" t="str">
            <v>F</v>
          </cell>
          <cell r="E470" t="str">
            <v>nonMaori</v>
          </cell>
          <cell r="F470">
            <v>115.38672552412345</v>
          </cell>
          <cell r="G470">
            <v>117.22004214223679</v>
          </cell>
          <cell r="H470">
            <v>119.07518959196437</v>
          </cell>
        </row>
        <row r="471">
          <cell r="A471" t="str">
            <v>2006Total cardiovascular disease mortality, 35+ yearsFnonMaori</v>
          </cell>
          <cell r="B471">
            <v>2006</v>
          </cell>
          <cell r="C471" t="str">
            <v>Total cardiovascular disease mortality, 35+ years</v>
          </cell>
          <cell r="D471" t="str">
            <v>F</v>
          </cell>
          <cell r="E471" t="str">
            <v>nonMaori</v>
          </cell>
          <cell r="F471">
            <v>110.0560955958891</v>
          </cell>
          <cell r="G471">
            <v>111.81151234604845</v>
          </cell>
          <cell r="H471">
            <v>113.58791311465021</v>
          </cell>
        </row>
        <row r="472">
          <cell r="A472" t="str">
            <v>2007Total cardiovascular disease mortality, 35+ yearsFnonMaori</v>
          </cell>
          <cell r="B472">
            <v>2007</v>
          </cell>
          <cell r="C472" t="str">
            <v>Total cardiovascular disease mortality, 35+ years</v>
          </cell>
          <cell r="D472" t="str">
            <v>F</v>
          </cell>
          <cell r="E472" t="str">
            <v>nonMaori</v>
          </cell>
          <cell r="F472">
            <v>104.12314250934571</v>
          </cell>
          <cell r="G472">
            <v>105.80723044167043</v>
          </cell>
          <cell r="H472">
            <v>107.51173069132183</v>
          </cell>
        </row>
        <row r="473">
          <cell r="A473" t="str">
            <v>2008Total cardiovascular disease mortality, 35+ yearsFnonMaori</v>
          </cell>
          <cell r="B473">
            <v>2008</v>
          </cell>
          <cell r="C473" t="str">
            <v>Total cardiovascular disease mortality, 35+ years</v>
          </cell>
          <cell r="D473" t="str">
            <v>F</v>
          </cell>
          <cell r="E473" t="str">
            <v>nonMaori</v>
          </cell>
          <cell r="F473">
            <v>101.69603709387088</v>
          </cell>
          <cell r="G473">
            <v>103.3487264366038</v>
          </cell>
          <cell r="H473">
            <v>105.0215427005483</v>
          </cell>
        </row>
        <row r="474">
          <cell r="A474" t="str">
            <v>2009Total cardiovascular disease mortality, 35+ yearsFnonMaori</v>
          </cell>
          <cell r="B474">
            <v>2009</v>
          </cell>
          <cell r="C474" t="str">
            <v>Total cardiovascular disease mortality, 35+ years</v>
          </cell>
          <cell r="D474" t="str">
            <v>F</v>
          </cell>
          <cell r="E474" t="str">
            <v>nonMaori</v>
          </cell>
          <cell r="F474">
            <v>99.960303843035689</v>
          </cell>
          <cell r="G474">
            <v>101.58274797615313</v>
          </cell>
          <cell r="H474">
            <v>103.22492604881428</v>
          </cell>
        </row>
        <row r="475">
          <cell r="A475" t="str">
            <v>2010Total cardiovascular disease mortality, 35+ yearsFnonMaori</v>
          </cell>
          <cell r="B475">
            <v>2010</v>
          </cell>
          <cell r="C475" t="str">
            <v>Total cardiovascular disease mortality, 35+ years</v>
          </cell>
          <cell r="D475" t="str">
            <v>F</v>
          </cell>
          <cell r="E475" t="str">
            <v>nonMaori</v>
          </cell>
          <cell r="F475">
            <v>97.452048312868882</v>
          </cell>
          <cell r="G475">
            <v>99.033995608755049</v>
          </cell>
          <cell r="H475">
            <v>100.63518687106706</v>
          </cell>
        </row>
        <row r="476">
          <cell r="A476" t="str">
            <v>2011Total cardiovascular disease mortality, 35+ yearsFnonMaori</v>
          </cell>
          <cell r="B476">
            <v>2011</v>
          </cell>
          <cell r="C476" t="str">
            <v>Total cardiovascular disease mortality, 35+ years</v>
          </cell>
          <cell r="D476" t="str">
            <v>F</v>
          </cell>
          <cell r="E476" t="str">
            <v>nonMaori</v>
          </cell>
          <cell r="F476">
            <v>91.292828935890995</v>
          </cell>
          <cell r="G476">
            <v>92.798181029356613</v>
          </cell>
          <cell r="H476">
            <v>94.322132746826298</v>
          </cell>
        </row>
        <row r="477">
          <cell r="A477" t="str">
            <v>2012Total cardiovascular disease mortality, 35+ yearsFnonMaori</v>
          </cell>
          <cell r="B477">
            <v>2012</v>
          </cell>
          <cell r="C477" t="str">
            <v>Total cardiovascular disease mortality, 35+ years</v>
          </cell>
          <cell r="D477" t="str">
            <v>F</v>
          </cell>
          <cell r="E477" t="str">
            <v>nonMaori</v>
          </cell>
          <cell r="F477">
            <v>86.735175768139925</v>
          </cell>
          <cell r="G477">
            <v>88.187106055277482</v>
          </cell>
          <cell r="H477">
            <v>89.657246966888962</v>
          </cell>
        </row>
        <row r="478">
          <cell r="A478" t="str">
            <v>1996Total cardiovascular disease mortality, 35+ yearsMMaori</v>
          </cell>
          <cell r="B478">
            <v>1996</v>
          </cell>
          <cell r="C478" t="str">
            <v>Total cardiovascular disease mortality, 35+ years</v>
          </cell>
          <cell r="D478" t="str">
            <v>M</v>
          </cell>
          <cell r="E478" t="str">
            <v>Maori</v>
          </cell>
          <cell r="F478">
            <v>690.97450430961601</v>
          </cell>
          <cell r="G478">
            <v>727.57431605053659</v>
          </cell>
          <cell r="H478">
            <v>765.60945714631043</v>
          </cell>
          <cell r="I478">
            <v>2.1322057758061517</v>
          </cell>
          <cell r="J478">
            <v>2.2494797958183237</v>
          </cell>
          <cell r="K478">
            <v>2.3732040355634463</v>
          </cell>
        </row>
        <row r="479">
          <cell r="A479" t="str">
            <v>1997Total cardiovascular disease mortality, 35+ yearsMMaori</v>
          </cell>
          <cell r="B479">
            <v>1997</v>
          </cell>
          <cell r="C479" t="str">
            <v>Total cardiovascular disease mortality, 35+ years</v>
          </cell>
          <cell r="D479" t="str">
            <v>M</v>
          </cell>
          <cell r="E479" t="str">
            <v>Maori</v>
          </cell>
          <cell r="F479">
            <v>673.02601689913945</v>
          </cell>
          <cell r="G479">
            <v>708.34179391684506</v>
          </cell>
          <cell r="H479">
            <v>745.02981605598507</v>
          </cell>
          <cell r="I479">
            <v>2.1845977741612552</v>
          </cell>
          <cell r="J479">
            <v>2.3038512155151682</v>
          </cell>
          <cell r="K479">
            <v>2.4296144974644336</v>
          </cell>
        </row>
        <row r="480">
          <cell r="A480" t="str">
            <v>1998Total cardiovascular disease mortality, 35+ yearsMMaori</v>
          </cell>
          <cell r="B480">
            <v>1998</v>
          </cell>
          <cell r="C480" t="str">
            <v>Total cardiovascular disease mortality, 35+ years</v>
          </cell>
          <cell r="D480" t="str">
            <v>M</v>
          </cell>
          <cell r="E480" t="str">
            <v>Maori</v>
          </cell>
          <cell r="F480">
            <v>645.44343072570723</v>
          </cell>
          <cell r="G480">
            <v>679.24201987991432</v>
          </cell>
          <cell r="H480">
            <v>714.35123962291868</v>
          </cell>
          <cell r="I480">
            <v>2.2325704963099624</v>
          </cell>
          <cell r="J480">
            <v>2.354356129389529</v>
          </cell>
          <cell r="K480">
            <v>2.4827851094313105</v>
          </cell>
        </row>
        <row r="481">
          <cell r="A481" t="str">
            <v>1999Total cardiovascular disease mortality, 35+ yearsMMaori</v>
          </cell>
          <cell r="B481">
            <v>1999</v>
          </cell>
          <cell r="C481" t="str">
            <v>Total cardiovascular disease mortality, 35+ years</v>
          </cell>
          <cell r="D481" t="str">
            <v>M</v>
          </cell>
          <cell r="E481" t="str">
            <v>Maori</v>
          </cell>
          <cell r="F481">
            <v>594.71609825232747</v>
          </cell>
          <cell r="G481">
            <v>626.41825761473058</v>
          </cell>
          <cell r="H481">
            <v>659.37147091589929</v>
          </cell>
          <cell r="I481">
            <v>2.1503333057185037</v>
          </cell>
          <cell r="J481">
            <v>2.2696198636642428</v>
          </cell>
          <cell r="K481">
            <v>2.3955236668847966</v>
          </cell>
        </row>
        <row r="482">
          <cell r="A482" t="str">
            <v>2000Total cardiovascular disease mortality, 35+ yearsMMaori</v>
          </cell>
          <cell r="B482">
            <v>2000</v>
          </cell>
          <cell r="C482" t="str">
            <v>Total cardiovascular disease mortality, 35+ years</v>
          </cell>
          <cell r="D482" t="str">
            <v>M</v>
          </cell>
          <cell r="E482" t="str">
            <v>Maori</v>
          </cell>
          <cell r="F482">
            <v>549.15152409186521</v>
          </cell>
          <cell r="G482">
            <v>578.90459338831022</v>
          </cell>
          <cell r="H482">
            <v>609.85070470275889</v>
          </cell>
          <cell r="I482">
            <v>2.0940007581681339</v>
          </cell>
          <cell r="J482">
            <v>2.2120654078559636</v>
          </cell>
          <cell r="K482">
            <v>2.3367868180304057</v>
          </cell>
        </row>
        <row r="483">
          <cell r="A483" t="str">
            <v>2001Total cardiovascular disease mortality, 35+ yearsMMaori</v>
          </cell>
          <cell r="B483">
            <v>2001</v>
          </cell>
          <cell r="C483" t="str">
            <v>Total cardiovascular disease mortality, 35+ years</v>
          </cell>
          <cell r="D483" t="str">
            <v>M</v>
          </cell>
          <cell r="E483" t="str">
            <v>Maori</v>
          </cell>
          <cell r="F483">
            <v>520.22224058930931</v>
          </cell>
          <cell r="G483">
            <v>548.51195237736397</v>
          </cell>
          <cell r="H483">
            <v>577.94014105727615</v>
          </cell>
          <cell r="I483">
            <v>2.0781074575271758</v>
          </cell>
          <cell r="J483">
            <v>2.1958669346690347</v>
          </cell>
          <cell r="K483">
            <v>2.320299451940024</v>
          </cell>
        </row>
        <row r="484">
          <cell r="A484" t="str">
            <v>2002Total cardiovascular disease mortality, 35+ yearsMMaori</v>
          </cell>
          <cell r="B484">
            <v>2002</v>
          </cell>
          <cell r="C484" t="str">
            <v>Total cardiovascular disease mortality, 35+ years</v>
          </cell>
          <cell r="D484" t="str">
            <v>M</v>
          </cell>
          <cell r="E484" t="str">
            <v>Maori</v>
          </cell>
          <cell r="F484">
            <v>506.3057435327454</v>
          </cell>
          <cell r="G484">
            <v>533.62731357432006</v>
          </cell>
          <cell r="H484">
            <v>562.04010686841423</v>
          </cell>
          <cell r="I484">
            <v>2.0924869853538492</v>
          </cell>
          <cell r="J484">
            <v>2.2103270329132458</v>
          </cell>
          <cell r="K484">
            <v>2.3348033352766131</v>
          </cell>
        </row>
        <row r="485">
          <cell r="A485" t="str">
            <v>2003Total cardiovascular disease mortality, 35+ yearsMMaori</v>
          </cell>
          <cell r="B485">
            <v>2003</v>
          </cell>
          <cell r="C485" t="str">
            <v>Total cardiovascular disease mortality, 35+ years</v>
          </cell>
          <cell r="D485" t="str">
            <v>M</v>
          </cell>
          <cell r="E485" t="str">
            <v>Maori</v>
          </cell>
          <cell r="F485">
            <v>475.83479937634365</v>
          </cell>
          <cell r="G485">
            <v>501.78759840150724</v>
          </cell>
          <cell r="H485">
            <v>528.78787669846281</v>
          </cell>
          <cell r="I485">
            <v>2.0976039881405177</v>
          </cell>
          <cell r="J485">
            <v>2.2172344783461551</v>
          </cell>
          <cell r="K485">
            <v>2.3436877312218463</v>
          </cell>
        </row>
        <row r="486">
          <cell r="A486" t="str">
            <v>2004Total cardiovascular disease mortality, 35+ yearsMMaori</v>
          </cell>
          <cell r="B486">
            <v>2004</v>
          </cell>
          <cell r="C486" t="str">
            <v>Total cardiovascular disease mortality, 35+ years</v>
          </cell>
          <cell r="D486" t="str">
            <v>M</v>
          </cell>
          <cell r="E486" t="str">
            <v>Maori</v>
          </cell>
          <cell r="F486">
            <v>477.53916866963243</v>
          </cell>
          <cell r="G486">
            <v>502.95892100593443</v>
          </cell>
          <cell r="H486">
            <v>529.38040726392751</v>
          </cell>
          <cell r="I486">
            <v>2.2066616665019456</v>
          </cell>
          <cell r="J486">
            <v>2.3300810080825198</v>
          </cell>
          <cell r="K486">
            <v>2.4604032356412286</v>
          </cell>
        </row>
        <row r="487">
          <cell r="A487" t="str">
            <v>2005Total cardiovascular disease mortality, 35+ yearsMMaori</v>
          </cell>
          <cell r="B487">
            <v>2005</v>
          </cell>
          <cell r="C487" t="str">
            <v>Total cardiovascular disease mortality, 35+ years</v>
          </cell>
          <cell r="D487" t="str">
            <v>M</v>
          </cell>
          <cell r="E487" t="str">
            <v>Maori</v>
          </cell>
          <cell r="F487">
            <v>472.70704145113012</v>
          </cell>
          <cell r="G487">
            <v>497.44332336163308</v>
          </cell>
          <cell r="H487">
            <v>523.13817387538631</v>
          </cell>
          <cell r="I487">
            <v>2.3399665320602225</v>
          </cell>
          <cell r="J487">
            <v>2.4695040477919905</v>
          </cell>
          <cell r="K487">
            <v>2.6062125925756927</v>
          </cell>
        </row>
        <row r="488">
          <cell r="A488" t="str">
            <v>2006Total cardiovascular disease mortality, 35+ yearsMMaori</v>
          </cell>
          <cell r="B488">
            <v>2006</v>
          </cell>
          <cell r="C488" t="str">
            <v>Total cardiovascular disease mortality, 35+ years</v>
          </cell>
          <cell r="D488" t="str">
            <v>M</v>
          </cell>
          <cell r="E488" t="str">
            <v>Maori</v>
          </cell>
          <cell r="F488">
            <v>448.75833443151049</v>
          </cell>
          <cell r="G488">
            <v>472.29797174689389</v>
          </cell>
          <cell r="H488">
            <v>496.75196561953965</v>
          </cell>
          <cell r="I488">
            <v>2.2943647222874421</v>
          </cell>
          <cell r="J488">
            <v>2.4219614389827253</v>
          </cell>
          <cell r="K488">
            <v>2.5566542036398969</v>
          </cell>
        </row>
        <row r="489">
          <cell r="A489" t="str">
            <v>2007Total cardiovascular disease mortality, 35+ yearsMMaori</v>
          </cell>
          <cell r="B489">
            <v>2007</v>
          </cell>
          <cell r="C489" t="str">
            <v>Total cardiovascular disease mortality, 35+ years</v>
          </cell>
          <cell r="D489" t="str">
            <v>M</v>
          </cell>
          <cell r="E489" t="str">
            <v>Maori</v>
          </cell>
          <cell r="F489">
            <v>419.8957498295552</v>
          </cell>
          <cell r="G489">
            <v>442.20757818820044</v>
          </cell>
          <cell r="H489">
            <v>465.39713649515988</v>
          </cell>
          <cell r="I489">
            <v>2.2334341330431964</v>
          </cell>
          <cell r="J489">
            <v>2.3593408675232466</v>
          </cell>
          <cell r="K489">
            <v>2.4923454185687803</v>
          </cell>
        </row>
        <row r="490">
          <cell r="A490" t="str">
            <v>2008Total cardiovascular disease mortality, 35+ yearsMMaori</v>
          </cell>
          <cell r="B490">
            <v>2008</v>
          </cell>
          <cell r="C490" t="str">
            <v>Total cardiovascular disease mortality, 35+ years</v>
          </cell>
          <cell r="D490" t="str">
            <v>M</v>
          </cell>
          <cell r="E490" t="str">
            <v>Maori</v>
          </cell>
          <cell r="F490">
            <v>375.66035502567928</v>
          </cell>
          <cell r="G490">
            <v>396.25698895802691</v>
          </cell>
          <cell r="H490">
            <v>417.68920643654042</v>
          </cell>
          <cell r="I490">
            <v>2.0846906090998569</v>
          </cell>
          <cell r="J490">
            <v>2.2057546009551992</v>
          </cell>
          <cell r="K490">
            <v>2.3338491277301951</v>
          </cell>
        </row>
        <row r="491">
          <cell r="A491" t="str">
            <v>2009Total cardiovascular disease mortality, 35+ yearsMMaori</v>
          </cell>
          <cell r="B491">
            <v>2009</v>
          </cell>
          <cell r="C491" t="str">
            <v>Total cardiovascular disease mortality, 35+ years</v>
          </cell>
          <cell r="D491" t="str">
            <v>M</v>
          </cell>
          <cell r="E491" t="str">
            <v>Maori</v>
          </cell>
          <cell r="F491">
            <v>349.01698882052978</v>
          </cell>
          <cell r="G491">
            <v>368.36476578414471</v>
          </cell>
          <cell r="H491">
            <v>388.50599798732293</v>
          </cell>
          <cell r="I491">
            <v>2.0052432526536084</v>
          </cell>
          <cell r="J491">
            <v>2.1230170414156024</v>
          </cell>
          <cell r="K491">
            <v>2.2477080285279709</v>
          </cell>
        </row>
        <row r="492">
          <cell r="A492" t="str">
            <v>2010Total cardiovascular disease mortality, 35+ yearsMMaori</v>
          </cell>
          <cell r="B492">
            <v>2010</v>
          </cell>
          <cell r="C492" t="str">
            <v>Total cardiovascular disease mortality, 35+ years</v>
          </cell>
          <cell r="D492" t="str">
            <v>M</v>
          </cell>
          <cell r="E492" t="str">
            <v>Maori</v>
          </cell>
          <cell r="F492">
            <v>325.8082100714073</v>
          </cell>
          <cell r="G492">
            <v>344.00260285040758</v>
          </cell>
          <cell r="H492">
            <v>362.94855302747283</v>
          </cell>
          <cell r="I492">
            <v>1.929066244036425</v>
          </cell>
          <cell r="J492">
            <v>2.0433840767000913</v>
          </cell>
          <cell r="K492">
            <v>2.164476465139288</v>
          </cell>
        </row>
        <row r="493">
          <cell r="A493" t="str">
            <v>2011Total cardiovascular disease mortality, 35+ yearsMMaori</v>
          </cell>
          <cell r="B493">
            <v>2011</v>
          </cell>
          <cell r="C493" t="str">
            <v>Total cardiovascular disease mortality, 35+ years</v>
          </cell>
          <cell r="D493" t="str">
            <v>M</v>
          </cell>
          <cell r="E493" t="str">
            <v>Maori</v>
          </cell>
          <cell r="F493">
            <v>332.14621071411506</v>
          </cell>
          <cell r="G493">
            <v>350.05012899490208</v>
          </cell>
          <cell r="H493">
            <v>368.66836325060075</v>
          </cell>
          <cell r="I493">
            <v>2.0421221436690358</v>
          </cell>
          <cell r="J493">
            <v>2.1599933950490739</v>
          </cell>
          <cell r="K493">
            <v>2.2846681728219722</v>
          </cell>
        </row>
        <row r="494">
          <cell r="A494" t="str">
            <v>2012Total cardiovascular disease mortality, 35+ yearsMMaori</v>
          </cell>
          <cell r="B494">
            <v>2012</v>
          </cell>
          <cell r="C494" t="str">
            <v>Total cardiovascular disease mortality, 35+ years</v>
          </cell>
          <cell r="D494" t="str">
            <v>M</v>
          </cell>
          <cell r="E494" t="str">
            <v>Maori</v>
          </cell>
          <cell r="F494">
            <v>347.54122070094951</v>
          </cell>
          <cell r="G494">
            <v>365.43547493851548</v>
          </cell>
          <cell r="H494">
            <v>384.01220365921995</v>
          </cell>
          <cell r="I494">
            <v>2.2216930800889902</v>
          </cell>
          <cell r="J494">
            <v>2.3456634220998822</v>
          </cell>
          <cell r="K494">
            <v>2.4765513018373091</v>
          </cell>
        </row>
        <row r="495">
          <cell r="A495" t="str">
            <v>1996Total cardiovascular disease mortality, 35+ yearsMnonMaori</v>
          </cell>
          <cell r="B495">
            <v>1996</v>
          </cell>
          <cell r="C495" t="str">
            <v>Total cardiovascular disease mortality, 35+ years</v>
          </cell>
          <cell r="D495" t="str">
            <v>M</v>
          </cell>
          <cell r="E495" t="str">
            <v>nonMaori</v>
          </cell>
          <cell r="F495">
            <v>318.3747582420437</v>
          </cell>
          <cell r="G495">
            <v>323.44114288248448</v>
          </cell>
          <cell r="H495">
            <v>328.56795094141006</v>
          </cell>
        </row>
        <row r="496">
          <cell r="A496" t="str">
            <v>1997Total cardiovascular disease mortality, 35+ yearsMnonMaori</v>
          </cell>
          <cell r="B496">
            <v>1997</v>
          </cell>
          <cell r="C496" t="str">
            <v>Total cardiovascular disease mortality, 35+ years</v>
          </cell>
          <cell r="D496" t="str">
            <v>M</v>
          </cell>
          <cell r="E496" t="str">
            <v>nonMaori</v>
          </cell>
          <cell r="F496">
            <v>302.62252201188761</v>
          </cell>
          <cell r="G496">
            <v>307.45986943364807</v>
          </cell>
          <cell r="H496">
            <v>312.35516647916859</v>
          </cell>
        </row>
        <row r="497">
          <cell r="A497" t="str">
            <v>1998Total cardiovascular disease mortality, 35+ yearsMnonMaori</v>
          </cell>
          <cell r="B497">
            <v>1998</v>
          </cell>
          <cell r="C497" t="str">
            <v>Total cardiovascular disease mortality, 35+ years</v>
          </cell>
          <cell r="D497" t="str">
            <v>M</v>
          </cell>
          <cell r="E497" t="str">
            <v>nonMaori</v>
          </cell>
          <cell r="F497">
            <v>283.9113012271776</v>
          </cell>
          <cell r="G497">
            <v>288.50436490932992</v>
          </cell>
          <cell r="H497">
            <v>293.15311276208115</v>
          </cell>
        </row>
        <row r="498">
          <cell r="A498" t="str">
            <v>1999Total cardiovascular disease mortality, 35+ yearsMnonMaori</v>
          </cell>
          <cell r="B498">
            <v>1999</v>
          </cell>
          <cell r="C498" t="str">
            <v>Total cardiovascular disease mortality, 35+ years</v>
          </cell>
          <cell r="D498" t="str">
            <v>M</v>
          </cell>
          <cell r="E498" t="str">
            <v>nonMaori</v>
          </cell>
          <cell r="F498">
            <v>271.59892077666927</v>
          </cell>
          <cell r="G498">
            <v>276.00139901991975</v>
          </cell>
          <cell r="H498">
            <v>280.45735479283167</v>
          </cell>
        </row>
        <row r="499">
          <cell r="A499" t="str">
            <v>2000Total cardiovascular disease mortality, 35+ yearsMnonMaori</v>
          </cell>
          <cell r="B499">
            <v>2000</v>
          </cell>
          <cell r="C499" t="str">
            <v>Total cardiovascular disease mortality, 35+ years</v>
          </cell>
          <cell r="D499" t="str">
            <v>M</v>
          </cell>
          <cell r="E499" t="str">
            <v>nonMaori</v>
          </cell>
          <cell r="F499">
            <v>257.48737751348631</v>
          </cell>
          <cell r="G499">
            <v>261.70319888931829</v>
          </cell>
          <cell r="H499">
            <v>265.97074399820121</v>
          </cell>
        </row>
        <row r="500">
          <cell r="A500" t="str">
            <v>2001Total cardiovascular disease mortality, 35+ yearsMnonMaori</v>
          </cell>
          <cell r="B500">
            <v>2001</v>
          </cell>
          <cell r="C500" t="str">
            <v>Total cardiovascular disease mortality, 35+ years</v>
          </cell>
          <cell r="D500" t="str">
            <v>M</v>
          </cell>
          <cell r="E500" t="str">
            <v>nonMaori</v>
          </cell>
          <cell r="F500">
            <v>245.74358969958647</v>
          </cell>
          <cell r="G500">
            <v>249.79289214536885</v>
          </cell>
          <cell r="H500">
            <v>253.89219165956197</v>
          </cell>
        </row>
        <row r="501">
          <cell r="A501" t="str">
            <v>2002Total cardiovascular disease mortality, 35+ yearsMnonMaori</v>
          </cell>
          <cell r="B501">
            <v>2002</v>
          </cell>
          <cell r="C501" t="str">
            <v>Total cardiovascular disease mortality, 35+ years</v>
          </cell>
          <cell r="D501" t="str">
            <v>M</v>
          </cell>
          <cell r="E501" t="str">
            <v>nonMaori</v>
          </cell>
          <cell r="F501">
            <v>237.50947092724073</v>
          </cell>
          <cell r="G501">
            <v>241.42459718777039</v>
          </cell>
          <cell r="H501">
            <v>245.38808230306356</v>
          </cell>
        </row>
        <row r="502">
          <cell r="A502" t="str">
            <v>2003Total cardiovascular disease mortality, 35+ yearsMnonMaori</v>
          </cell>
          <cell r="B502">
            <v>2003</v>
          </cell>
          <cell r="C502" t="str">
            <v>Total cardiovascular disease mortality, 35+ years</v>
          </cell>
          <cell r="D502" t="str">
            <v>M</v>
          </cell>
          <cell r="E502" t="str">
            <v>nonMaori</v>
          </cell>
          <cell r="F502">
            <v>222.58142781610741</v>
          </cell>
          <cell r="G502">
            <v>226.31237395144282</v>
          </cell>
          <cell r="H502">
            <v>230.09017707687892</v>
          </cell>
        </row>
        <row r="503">
          <cell r="A503" t="str">
            <v>2004Total cardiovascular disease mortality, 35+ yearsMnonMaori</v>
          </cell>
          <cell r="B503">
            <v>2004</v>
          </cell>
          <cell r="C503" t="str">
            <v>Total cardiovascular disease mortality, 35+ years</v>
          </cell>
          <cell r="D503" t="str">
            <v>M</v>
          </cell>
          <cell r="E503" t="str">
            <v>nonMaori</v>
          </cell>
          <cell r="F503">
            <v>212.28816063815387</v>
          </cell>
          <cell r="G503">
            <v>215.85469314641188</v>
          </cell>
          <cell r="H503">
            <v>219.46611946253142</v>
          </cell>
        </row>
        <row r="504">
          <cell r="A504" t="str">
            <v>2005Total cardiovascular disease mortality, 35+ yearsMnonMaori</v>
          </cell>
          <cell r="B504">
            <v>2005</v>
          </cell>
          <cell r="C504" t="str">
            <v>Total cardiovascular disease mortality, 35+ years</v>
          </cell>
          <cell r="D504" t="str">
            <v>M</v>
          </cell>
          <cell r="E504" t="str">
            <v>nonMaori</v>
          </cell>
          <cell r="F504">
            <v>198.04659771800016</v>
          </cell>
          <cell r="G504">
            <v>201.43450414928549</v>
          </cell>
          <cell r="H504">
            <v>204.86582871824359</v>
          </cell>
        </row>
        <row r="505">
          <cell r="A505" t="str">
            <v>2006Total cardiovascular disease mortality, 35+ yearsMnonMaori</v>
          </cell>
          <cell r="B505">
            <v>2006</v>
          </cell>
          <cell r="C505" t="str">
            <v>Total cardiovascular disease mortality, 35+ years</v>
          </cell>
          <cell r="D505" t="str">
            <v>M</v>
          </cell>
          <cell r="E505" t="str">
            <v>nonMaori</v>
          </cell>
          <cell r="F505">
            <v>191.73397531633887</v>
          </cell>
          <cell r="G505">
            <v>195.00639611556699</v>
          </cell>
          <cell r="H505">
            <v>198.32065970187668</v>
          </cell>
        </row>
        <row r="506">
          <cell r="A506" t="str">
            <v>2007Total cardiovascular disease mortality, 35+ yearsMnonMaori</v>
          </cell>
          <cell r="B506">
            <v>2007</v>
          </cell>
          <cell r="C506" t="str">
            <v>Total cardiovascular disease mortality, 35+ years</v>
          </cell>
          <cell r="D506" t="str">
            <v>M</v>
          </cell>
          <cell r="E506" t="str">
            <v>nonMaori</v>
          </cell>
          <cell r="F506">
            <v>184.26555803645397</v>
          </cell>
          <cell r="G506">
            <v>187.42843998307649</v>
          </cell>
          <cell r="H506">
            <v>190.63199333548584</v>
          </cell>
        </row>
        <row r="507">
          <cell r="A507" t="str">
            <v>2008Total cardiovascular disease mortality, 35+ yearsMnonMaori</v>
          </cell>
          <cell r="B507">
            <v>2008</v>
          </cell>
          <cell r="C507" t="str">
            <v>Total cardiovascular disease mortality, 35+ years</v>
          </cell>
          <cell r="D507" t="str">
            <v>M</v>
          </cell>
          <cell r="E507" t="str">
            <v>nonMaori</v>
          </cell>
          <cell r="F507">
            <v>176.61319217943168</v>
          </cell>
          <cell r="G507">
            <v>179.64690577384644</v>
          </cell>
          <cell r="H507">
            <v>182.71965773338636</v>
          </cell>
        </row>
        <row r="508">
          <cell r="A508" t="str">
            <v>2009Total cardiovascular disease mortality, 35+ yearsMnonMaori</v>
          </cell>
          <cell r="B508">
            <v>2009</v>
          </cell>
          <cell r="C508" t="str">
            <v>Total cardiovascular disease mortality, 35+ years</v>
          </cell>
          <cell r="D508" t="str">
            <v>M</v>
          </cell>
          <cell r="E508" t="str">
            <v>nonMaori</v>
          </cell>
          <cell r="F508">
            <v>170.58692213523409</v>
          </cell>
          <cell r="G508">
            <v>173.51003717733866</v>
          </cell>
          <cell r="H508">
            <v>176.47067695731005</v>
          </cell>
        </row>
        <row r="509">
          <cell r="A509" t="str">
            <v>2010Total cardiovascular disease mortality, 35+ yearsMnonMaori</v>
          </cell>
          <cell r="B509">
            <v>2010</v>
          </cell>
          <cell r="C509" t="str">
            <v>Total cardiovascular disease mortality, 35+ years</v>
          </cell>
          <cell r="D509" t="str">
            <v>M</v>
          </cell>
          <cell r="E509" t="str">
            <v>nonMaori</v>
          </cell>
          <cell r="F509">
            <v>165.51622477975084</v>
          </cell>
          <cell r="G509">
            <v>168.34945851488939</v>
          </cell>
          <cell r="H509">
            <v>171.21902501282088</v>
          </cell>
        </row>
        <row r="510">
          <cell r="A510" t="str">
            <v>2011Total cardiovascular disease mortality, 35+ yearsMnonMaori</v>
          </cell>
          <cell r="B510">
            <v>2011</v>
          </cell>
          <cell r="C510" t="str">
            <v>Total cardiovascular disease mortality, 35+ years</v>
          </cell>
          <cell r="D510" t="str">
            <v>M</v>
          </cell>
          <cell r="E510" t="str">
            <v>nonMaori</v>
          </cell>
          <cell r="F510">
            <v>159.3225768242869</v>
          </cell>
          <cell r="G510">
            <v>162.06074046210179</v>
          </cell>
          <cell r="H510">
            <v>164.83415788630933</v>
          </cell>
        </row>
        <row r="511">
          <cell r="A511" t="str">
            <v>2012Total cardiovascular disease mortality, 35+ yearsMnonMaori</v>
          </cell>
          <cell r="B511">
            <v>2012</v>
          </cell>
          <cell r="C511" t="str">
            <v>Total cardiovascular disease mortality, 35+ years</v>
          </cell>
          <cell r="D511" t="str">
            <v>M</v>
          </cell>
          <cell r="E511" t="str">
            <v>nonMaori</v>
          </cell>
          <cell r="F511">
            <v>153.14942750156106</v>
          </cell>
          <cell r="G511">
            <v>155.79194845071623</v>
          </cell>
          <cell r="H511">
            <v>158.4686261049585</v>
          </cell>
        </row>
      </sheetData>
      <sheetData sheetId="4">
        <row r="1">
          <cell r="A1">
            <v>1</v>
          </cell>
          <cell r="C1" t="str">
            <v>Total cardiovascular disease mortality, 35+ years</v>
          </cell>
        </row>
        <row r="2">
          <cell r="A2">
            <v>2</v>
          </cell>
          <cell r="C2" t="str">
            <v>Cerebrovascular disease (stroke) mortality, 35+ years</v>
          </cell>
        </row>
        <row r="3">
          <cell r="A3">
            <v>3</v>
          </cell>
          <cell r="C3" t="str">
            <v>Heart failure mortality, 35+ years</v>
          </cell>
        </row>
        <row r="4">
          <cell r="A4">
            <v>4</v>
          </cell>
          <cell r="C4" t="str">
            <v>Chronic rheumatic heart disease mortality, 15+ years</v>
          </cell>
        </row>
        <row r="5">
          <cell r="A5">
            <v>5</v>
          </cell>
          <cell r="C5" t="str">
            <v>Ischaemic heart disease mortality, 35+ years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Māori vs Non-Māori"/>
      <sheetName val="Top 5 Cancer Mortality"/>
      <sheetName val="Top 3 Cancer"/>
      <sheetName val="Māori_Non-Māori historic data"/>
      <sheetName val="ref"/>
    </sheetNames>
    <sheetDataSet>
      <sheetData sheetId="0" refreshError="1"/>
      <sheetData sheetId="1" refreshError="1"/>
      <sheetData sheetId="2">
        <row r="24">
          <cell r="C24" t="str">
            <v>Lung cancer</v>
          </cell>
        </row>
      </sheetData>
      <sheetData sheetId="3" refreshError="1"/>
      <sheetData sheetId="4">
        <row r="1">
          <cell r="A1" t="str">
            <v>Combo</v>
          </cell>
          <cell r="B1" t="str">
            <v>year</v>
          </cell>
          <cell r="C1" t="str">
            <v>type</v>
          </cell>
          <cell r="D1" t="str">
            <v>sex</v>
          </cell>
          <cell r="E1" t="str">
            <v>ethmn</v>
          </cell>
          <cell r="F1" t="str">
            <v>ratelci</v>
          </cell>
          <cell r="G1" t="str">
            <v>rate</v>
          </cell>
          <cell r="H1" t="str">
            <v>rateuci</v>
          </cell>
          <cell r="I1" t="str">
            <v>ratiolci</v>
          </cell>
          <cell r="J1" t="str">
            <v>ratio</v>
          </cell>
          <cell r="K1" t="str">
            <v>ratiouci</v>
          </cell>
        </row>
        <row r="2">
          <cell r="A2" t="str">
            <v>1996Breast cancer mortality, 25+ yearsFMaori</v>
          </cell>
          <cell r="B2">
            <v>1996</v>
          </cell>
          <cell r="C2" t="str">
            <v>Breast cancer mortality, 25+ years</v>
          </cell>
          <cell r="D2" t="str">
            <v>F</v>
          </cell>
          <cell r="E2" t="str">
            <v>Maori</v>
          </cell>
          <cell r="F2">
            <v>42.107217352753231</v>
          </cell>
          <cell r="G2">
            <v>49.137203159841278</v>
          </cell>
          <cell r="H2">
            <v>57.005273877298741</v>
          </cell>
          <cell r="I2">
            <v>1.2986543595033262</v>
          </cell>
          <cell r="J2">
            <v>1.5220696594558072</v>
          </cell>
          <cell r="K2">
            <v>1.7839204337033476</v>
          </cell>
        </row>
        <row r="3">
          <cell r="A3" t="str">
            <v>1996Breast cancer mortality, 25+ yearsFTotal</v>
          </cell>
          <cell r="B3">
            <v>1996</v>
          </cell>
          <cell r="C3" t="str">
            <v>Breast cancer mortality, 25+ years</v>
          </cell>
          <cell r="D3" t="str">
            <v>F</v>
          </cell>
          <cell r="E3" t="str">
            <v>Total</v>
          </cell>
          <cell r="F3">
            <v>32.343021067220988</v>
          </cell>
          <cell r="G3">
            <v>33.834298962342451</v>
          </cell>
          <cell r="H3">
            <v>35.376599774963502</v>
          </cell>
        </row>
        <row r="4">
          <cell r="A4" t="str">
            <v>1996Breast cancer mortality, 25+ yearsFnonMaori</v>
          </cell>
          <cell r="B4">
            <v>1996</v>
          </cell>
          <cell r="C4" t="str">
            <v>Breast cancer mortality, 25+ years</v>
          </cell>
          <cell r="D4" t="str">
            <v>F</v>
          </cell>
          <cell r="E4" t="str">
            <v>nonMaori</v>
          </cell>
          <cell r="F4">
            <v>30.792367530856691</v>
          </cell>
          <cell r="G4">
            <v>32.283150021799621</v>
          </cell>
          <cell r="H4">
            <v>33.827448909626952</v>
          </cell>
        </row>
        <row r="5">
          <cell r="A5" t="str">
            <v>1997Breast cancer mortality, 25+ yearsFMaori</v>
          </cell>
          <cell r="B5">
            <v>1997</v>
          </cell>
          <cell r="C5" t="str">
            <v>Breast cancer mortality, 25+ years</v>
          </cell>
          <cell r="D5" t="str">
            <v>F</v>
          </cell>
          <cell r="E5" t="str">
            <v>Maori</v>
          </cell>
          <cell r="F5">
            <v>43.149034560446992</v>
          </cell>
          <cell r="G5">
            <v>50.109982634324361</v>
          </cell>
          <cell r="H5">
            <v>57.874195560204726</v>
          </cell>
          <cell r="I5">
            <v>1.3844464689805629</v>
          </cell>
          <cell r="J5">
            <v>1.616038541903368</v>
          </cell>
          <cell r="K5">
            <v>1.8863716491979652</v>
          </cell>
        </row>
        <row r="6">
          <cell r="A6" t="str">
            <v>1997Breast cancer mortality, 25+ yearsFTotal</v>
          </cell>
          <cell r="B6">
            <v>1997</v>
          </cell>
          <cell r="C6" t="str">
            <v>Breast cancer mortality, 25+ years</v>
          </cell>
          <cell r="D6" t="str">
            <v>F</v>
          </cell>
          <cell r="E6" t="str">
            <v>Total</v>
          </cell>
          <cell r="F6">
            <v>31.378331507112879</v>
          </cell>
          <cell r="G6">
            <v>32.836480327674515</v>
          </cell>
          <cell r="H6">
            <v>34.34490404530235</v>
          </cell>
        </row>
        <row r="7">
          <cell r="A7" t="str">
            <v>1997Breast cancer mortality, 25+ yearsFnonMaori</v>
          </cell>
          <cell r="B7">
            <v>1997</v>
          </cell>
          <cell r="C7" t="str">
            <v>Breast cancer mortality, 25+ years</v>
          </cell>
          <cell r="D7" t="str">
            <v>F</v>
          </cell>
          <cell r="E7" t="str">
            <v>nonMaori</v>
          </cell>
          <cell r="F7">
            <v>29.559661503921109</v>
          </cell>
          <cell r="G7">
            <v>31.007913075702319</v>
          </cell>
          <cell r="H7">
            <v>32.508767299360535</v>
          </cell>
        </row>
        <row r="8">
          <cell r="A8" t="str">
            <v>1998Breast cancer mortality, 25+ yearsFMaori</v>
          </cell>
          <cell r="B8">
            <v>1998</v>
          </cell>
          <cell r="C8" t="str">
            <v>Breast cancer mortality, 25+ years</v>
          </cell>
          <cell r="D8" t="str">
            <v>F</v>
          </cell>
          <cell r="E8" t="str">
            <v>Maori</v>
          </cell>
          <cell r="F8">
            <v>38.917959017472214</v>
          </cell>
          <cell r="G8">
            <v>45.394643463748416</v>
          </cell>
          <cell r="H8">
            <v>52.64110154012269</v>
          </cell>
          <cell r="I8">
            <v>1.2680354599047012</v>
          </cell>
          <cell r="J8">
            <v>1.485809249014175</v>
          </cell>
          <cell r="K8">
            <v>1.740983745534987</v>
          </cell>
        </row>
        <row r="9">
          <cell r="A9" t="str">
            <v>1998Breast cancer mortality, 25+ yearsFTotal</v>
          </cell>
          <cell r="B9">
            <v>1998</v>
          </cell>
          <cell r="C9" t="str">
            <v>Breast cancer mortality, 25+ years</v>
          </cell>
          <cell r="D9" t="str">
            <v>F</v>
          </cell>
          <cell r="E9" t="str">
            <v>Total</v>
          </cell>
          <cell r="F9">
            <v>30.580145246486804</v>
          </cell>
          <cell r="G9">
            <v>31.999276749072362</v>
          </cell>
          <cell r="H9">
            <v>33.467272589226624</v>
          </cell>
        </row>
        <row r="10">
          <cell r="A10" t="str">
            <v>1998Breast cancer mortality, 25+ yearsFnonMaori</v>
          </cell>
          <cell r="B10">
            <v>1998</v>
          </cell>
          <cell r="C10" t="str">
            <v>Breast cancer mortality, 25+ years</v>
          </cell>
          <cell r="D10" t="str">
            <v>F</v>
          </cell>
          <cell r="E10" t="str">
            <v>nonMaori</v>
          </cell>
          <cell r="F10">
            <v>29.13127873708331</v>
          </cell>
          <cell r="G10">
            <v>30.552134127491449</v>
          </cell>
          <cell r="H10">
            <v>32.024369090875027</v>
          </cell>
        </row>
        <row r="11">
          <cell r="A11" t="str">
            <v>1999Breast cancer mortality, 25+ yearsFMaori</v>
          </cell>
          <cell r="B11">
            <v>1999</v>
          </cell>
          <cell r="C11" t="str">
            <v>Breast cancer mortality, 25+ years</v>
          </cell>
          <cell r="D11" t="str">
            <v>F</v>
          </cell>
          <cell r="E11" t="str">
            <v>Maori</v>
          </cell>
          <cell r="F11">
            <v>40.809758578990468</v>
          </cell>
          <cell r="G11">
            <v>47.296031713604343</v>
          </cell>
          <cell r="H11">
            <v>54.52027833200821</v>
          </cell>
          <cell r="I11">
            <v>1.4093968143503093</v>
          </cell>
          <cell r="J11">
            <v>1.6426530205856227</v>
          </cell>
          <cell r="K11">
            <v>1.9145132999913241</v>
          </cell>
        </row>
        <row r="12">
          <cell r="A12" t="str">
            <v>1999Breast cancer mortality, 25+ yearsFTotal</v>
          </cell>
          <cell r="B12">
            <v>1999</v>
          </cell>
          <cell r="C12" t="str">
            <v>Breast cancer mortality, 25+ years</v>
          </cell>
          <cell r="D12" t="str">
            <v>F</v>
          </cell>
          <cell r="E12" t="str">
            <v>Total</v>
          </cell>
          <cell r="F12">
            <v>29.317510641180316</v>
          </cell>
          <cell r="G12">
            <v>30.686601454190424</v>
          </cell>
          <cell r="H12">
            <v>32.103125449736119</v>
          </cell>
        </row>
        <row r="13">
          <cell r="A13" t="str">
            <v>1999Breast cancer mortality, 25+ yearsFnonMaori</v>
          </cell>
          <cell r="B13">
            <v>1999</v>
          </cell>
          <cell r="C13" t="str">
            <v>Breast cancer mortality, 25+ years</v>
          </cell>
          <cell r="D13" t="str">
            <v>F</v>
          </cell>
          <cell r="E13" t="str">
            <v>nonMaori</v>
          </cell>
          <cell r="F13">
            <v>27.438715390798663</v>
          </cell>
          <cell r="G13">
            <v>28.792466285267487</v>
          </cell>
          <cell r="H13">
            <v>30.195726180252215</v>
          </cell>
        </row>
        <row r="14">
          <cell r="A14" t="str">
            <v>2000Breast cancer mortality, 25+ yearsFMaori</v>
          </cell>
          <cell r="B14">
            <v>2000</v>
          </cell>
          <cell r="C14" t="str">
            <v>Breast cancer mortality, 25+ years</v>
          </cell>
          <cell r="D14" t="str">
            <v>F</v>
          </cell>
          <cell r="E14" t="str">
            <v>Maori</v>
          </cell>
          <cell r="F14">
            <v>41.601251655500079</v>
          </cell>
          <cell r="G14">
            <v>47.991599103492256</v>
          </cell>
          <cell r="H14">
            <v>55.085790396879325</v>
          </cell>
          <cell r="I14">
            <v>1.5124517665948856</v>
          </cell>
          <cell r="J14">
            <v>1.7564584242721042</v>
          </cell>
          <cell r="K14">
            <v>2.0398311300480687</v>
          </cell>
        </row>
        <row r="15">
          <cell r="A15" t="str">
            <v>2000Breast cancer mortality, 25+ yearsFTotal</v>
          </cell>
          <cell r="B15">
            <v>2000</v>
          </cell>
          <cell r="C15" t="str">
            <v>Breast cancer mortality, 25+ years</v>
          </cell>
          <cell r="D15" t="str">
            <v>F</v>
          </cell>
          <cell r="E15" t="str">
            <v>Total</v>
          </cell>
          <cell r="F15">
            <v>27.992169582243097</v>
          </cell>
          <cell r="G15">
            <v>29.308787572398931</v>
          </cell>
          <cell r="H15">
            <v>30.671344408209549</v>
          </cell>
        </row>
        <row r="16">
          <cell r="A16" t="str">
            <v>2000Breast cancer mortality, 25+ yearsFnonMaori</v>
          </cell>
          <cell r="B16">
            <v>2000</v>
          </cell>
          <cell r="C16" t="str">
            <v>Breast cancer mortality, 25+ years</v>
          </cell>
          <cell r="D16" t="str">
            <v>F</v>
          </cell>
          <cell r="E16" t="str">
            <v>nonMaori</v>
          </cell>
          <cell r="F16">
            <v>26.023825415557091</v>
          </cell>
          <cell r="G16">
            <v>27.322934855905004</v>
          </cell>
          <cell r="H16">
            <v>28.67010699215928</v>
          </cell>
        </row>
        <row r="17">
          <cell r="A17" t="str">
            <v>2001Breast cancer mortality, 25+ yearsFMaori</v>
          </cell>
          <cell r="B17">
            <v>2001</v>
          </cell>
          <cell r="C17" t="str">
            <v>Breast cancer mortality, 25+ years</v>
          </cell>
          <cell r="D17" t="str">
            <v>F</v>
          </cell>
          <cell r="E17" t="str">
            <v>Maori</v>
          </cell>
          <cell r="F17">
            <v>41.680974452144326</v>
          </cell>
          <cell r="G17">
            <v>47.946928705011793</v>
          </cell>
          <cell r="H17">
            <v>54.888987323006624</v>
          </cell>
          <cell r="I17">
            <v>1.5355012843839515</v>
          </cell>
          <cell r="J17">
            <v>1.7786585179776864</v>
          </cell>
          <cell r="K17">
            <v>2.0603213789194825</v>
          </cell>
        </row>
        <row r="18">
          <cell r="A18" t="str">
            <v>2001Breast cancer mortality, 25+ yearsFTotal</v>
          </cell>
          <cell r="B18">
            <v>2001</v>
          </cell>
          <cell r="C18" t="str">
            <v>Breast cancer mortality, 25+ years</v>
          </cell>
          <cell r="D18" t="str">
            <v>F</v>
          </cell>
          <cell r="E18" t="str">
            <v>Total</v>
          </cell>
          <cell r="F18">
            <v>27.687679546524578</v>
          </cell>
          <cell r="G18">
            <v>28.983148120920855</v>
          </cell>
          <cell r="H18">
            <v>30.323584251401563</v>
          </cell>
        </row>
        <row r="19">
          <cell r="A19" t="str">
            <v>2001Breast cancer mortality, 25+ yearsFnonMaori</v>
          </cell>
          <cell r="B19">
            <v>2001</v>
          </cell>
          <cell r="C19" t="str">
            <v>Breast cancer mortality, 25+ years</v>
          </cell>
          <cell r="D19" t="str">
            <v>F</v>
          </cell>
          <cell r="E19" t="str">
            <v>nonMaori</v>
          </cell>
          <cell r="F19">
            <v>25.679268996183179</v>
          </cell>
          <cell r="G19">
            <v>26.956792560455554</v>
          </cell>
          <cell r="H19">
            <v>28.281421143824062</v>
          </cell>
        </row>
        <row r="20">
          <cell r="A20" t="str">
            <v>2002Breast cancer mortality, 25+ yearsFMaori</v>
          </cell>
          <cell r="B20">
            <v>2002</v>
          </cell>
          <cell r="C20" t="str">
            <v>Breast cancer mortality, 25+ years</v>
          </cell>
          <cell r="D20" t="str">
            <v>F</v>
          </cell>
          <cell r="E20" t="str">
            <v>Maori</v>
          </cell>
          <cell r="F20">
            <v>42.181482133846565</v>
          </cell>
          <cell r="G20">
            <v>48.345803565576169</v>
          </cell>
          <cell r="H20">
            <v>55.157556755266185</v>
          </cell>
          <cell r="I20">
            <v>1.5612375535419785</v>
          </cell>
          <cell r="J20">
            <v>1.8028747809824179</v>
          </cell>
          <cell r="K20">
            <v>2.0819108972419467</v>
          </cell>
        </row>
        <row r="21">
          <cell r="A21" t="str">
            <v>2002Breast cancer mortality, 25+ yearsFTotal</v>
          </cell>
          <cell r="B21">
            <v>2002</v>
          </cell>
          <cell r="C21" t="str">
            <v>Breast cancer mortality, 25+ years</v>
          </cell>
          <cell r="D21" t="str">
            <v>F</v>
          </cell>
          <cell r="E21" t="str">
            <v>Total</v>
          </cell>
          <cell r="F21">
            <v>27.712454202161283</v>
          </cell>
          <cell r="G21">
            <v>29.001651097681304</v>
          </cell>
          <cell r="H21">
            <v>30.33534529415671</v>
          </cell>
        </row>
        <row r="22">
          <cell r="A22" t="str">
            <v>2002Breast cancer mortality, 25+ yearsFnonMaori</v>
          </cell>
          <cell r="B22">
            <v>2002</v>
          </cell>
          <cell r="C22" t="str">
            <v>Breast cancer mortality, 25+ years</v>
          </cell>
          <cell r="D22" t="str">
            <v>F</v>
          </cell>
          <cell r="E22" t="str">
            <v>nonMaori</v>
          </cell>
          <cell r="F22">
            <v>25.548845414317917</v>
          </cell>
          <cell r="G22">
            <v>26.815951987099012</v>
          </cell>
          <cell r="H22">
            <v>28.12963741547809</v>
          </cell>
        </row>
        <row r="23">
          <cell r="A23" t="str">
            <v>2003Breast cancer mortality, 25+ yearsFMaori</v>
          </cell>
          <cell r="B23">
            <v>2003</v>
          </cell>
          <cell r="C23" t="str">
            <v>Breast cancer mortality, 25+ years</v>
          </cell>
          <cell r="D23" t="str">
            <v>F</v>
          </cell>
          <cell r="E23" t="str">
            <v>Maori</v>
          </cell>
          <cell r="F23">
            <v>37.307510657667201</v>
          </cell>
          <cell r="G23">
            <v>42.991535885804581</v>
          </cell>
          <cell r="H23">
            <v>49.296743235864128</v>
          </cell>
          <cell r="I23">
            <v>1.3691493087093349</v>
          </cell>
          <cell r="J23">
            <v>1.5881174569903433</v>
          </cell>
          <cell r="K23">
            <v>1.8421051971132467</v>
          </cell>
        </row>
        <row r="24">
          <cell r="A24" t="str">
            <v>2003Breast cancer mortality, 25+ yearsFTotal</v>
          </cell>
          <cell r="B24">
            <v>2003</v>
          </cell>
          <cell r="C24" t="str">
            <v>Breast cancer mortality, 25+ years</v>
          </cell>
          <cell r="D24" t="str">
            <v>F</v>
          </cell>
          <cell r="E24" t="str">
            <v>Total</v>
          </cell>
          <cell r="F24">
            <v>27.425834836924381</v>
          </cell>
          <cell r="G24">
            <v>28.689376909608189</v>
          </cell>
          <cell r="H24">
            <v>29.996115975383393</v>
          </cell>
        </row>
        <row r="25">
          <cell r="A25" t="str">
            <v>2003Breast cancer mortality, 25+ yearsFnonMaori</v>
          </cell>
          <cell r="B25">
            <v>2003</v>
          </cell>
          <cell r="C25" t="str">
            <v>Breast cancer mortality, 25+ years</v>
          </cell>
          <cell r="D25" t="str">
            <v>F</v>
          </cell>
          <cell r="E25" t="str">
            <v>nonMaori</v>
          </cell>
          <cell r="F25">
            <v>25.810725828853773</v>
          </cell>
          <cell r="G25">
            <v>27.070753297604483</v>
          </cell>
          <cell r="H25">
            <v>28.376384865522269</v>
          </cell>
        </row>
        <row r="26">
          <cell r="A26" t="str">
            <v>2004Breast cancer mortality, 25+ yearsFMaori</v>
          </cell>
          <cell r="B26">
            <v>2004</v>
          </cell>
          <cell r="C26" t="str">
            <v>Breast cancer mortality, 25+ years</v>
          </cell>
          <cell r="D26" t="str">
            <v>F</v>
          </cell>
          <cell r="E26" t="str">
            <v>Maori</v>
          </cell>
          <cell r="F26">
            <v>38.626269066456601</v>
          </cell>
          <cell r="G26">
            <v>44.271038434175345</v>
          </cell>
          <cell r="H26">
            <v>50.508671589984687</v>
          </cell>
          <cell r="I26">
            <v>1.4813079020805506</v>
          </cell>
          <cell r="J26">
            <v>1.7109182533393055</v>
          </cell>
          <cell r="K26">
            <v>1.9761193911800534</v>
          </cell>
        </row>
        <row r="27">
          <cell r="A27" t="str">
            <v>2004Breast cancer mortality, 25+ yearsFTotal</v>
          </cell>
          <cell r="B27">
            <v>2004</v>
          </cell>
          <cell r="C27" t="str">
            <v>Breast cancer mortality, 25+ years</v>
          </cell>
          <cell r="D27" t="str">
            <v>F</v>
          </cell>
          <cell r="E27" t="str">
            <v>Total</v>
          </cell>
          <cell r="F27">
            <v>26.480893257826178</v>
          </cell>
          <cell r="G27">
            <v>27.706806216530047</v>
          </cell>
          <cell r="H27">
            <v>28.97482953248312</v>
          </cell>
        </row>
        <row r="28">
          <cell r="A28" t="str">
            <v>2004Breast cancer mortality, 25+ yearsFnonMaori</v>
          </cell>
          <cell r="B28">
            <v>2004</v>
          </cell>
          <cell r="C28" t="str">
            <v>Breast cancer mortality, 25+ years</v>
          </cell>
          <cell r="D28" t="str">
            <v>F</v>
          </cell>
          <cell r="E28" t="str">
            <v>nonMaori</v>
          </cell>
          <cell r="F28">
            <v>24.659348147002966</v>
          </cell>
          <cell r="G28">
            <v>25.875601214592695</v>
          </cell>
          <cell r="H28">
            <v>27.136321387833789</v>
          </cell>
        </row>
        <row r="29">
          <cell r="A29" t="str">
            <v>2005Breast cancer mortality, 25+ yearsFMaori</v>
          </cell>
          <cell r="B29">
            <v>2005</v>
          </cell>
          <cell r="C29" t="str">
            <v>Breast cancer mortality, 25+ years</v>
          </cell>
          <cell r="D29" t="str">
            <v>F</v>
          </cell>
          <cell r="E29" t="str">
            <v>Maori</v>
          </cell>
          <cell r="F29">
            <v>35.008854625412063</v>
          </cell>
          <cell r="G29">
            <v>40.271780562519901</v>
          </cell>
          <cell r="H29">
            <v>46.102582844685998</v>
          </cell>
          <cell r="I29">
            <v>1.3698960167271343</v>
          </cell>
          <cell r="J29">
            <v>1.5875126091162968</v>
          </cell>
          <cell r="K29">
            <v>1.8396989649800717</v>
          </cell>
        </row>
        <row r="30">
          <cell r="A30" t="str">
            <v>2005Breast cancer mortality, 25+ yearsFTotal</v>
          </cell>
          <cell r="B30">
            <v>2005</v>
          </cell>
          <cell r="C30" t="str">
            <v>Breast cancer mortality, 25+ years</v>
          </cell>
          <cell r="D30" t="str">
            <v>F</v>
          </cell>
          <cell r="E30" t="str">
            <v>Total</v>
          </cell>
          <cell r="F30">
            <v>25.540387356055479</v>
          </cell>
          <cell r="G30">
            <v>26.724997515217083</v>
          </cell>
          <cell r="H30">
            <v>27.950375098428541</v>
          </cell>
        </row>
        <row r="31">
          <cell r="A31" t="str">
            <v>2005Breast cancer mortality, 25+ yearsFnonMaori</v>
          </cell>
          <cell r="B31">
            <v>2005</v>
          </cell>
          <cell r="C31" t="str">
            <v>Breast cancer mortality, 25+ years</v>
          </cell>
          <cell r="D31" t="str">
            <v>F</v>
          </cell>
          <cell r="E31" t="str">
            <v>nonMaori</v>
          </cell>
          <cell r="F31">
            <v>24.176847711959219</v>
          </cell>
          <cell r="G31">
            <v>25.367849257548606</v>
          </cell>
          <cell r="H31">
            <v>26.602342470620314</v>
          </cell>
        </row>
        <row r="32">
          <cell r="A32" t="str">
            <v>2006Breast cancer mortality, 25+ yearsFMaori</v>
          </cell>
          <cell r="B32">
            <v>2006</v>
          </cell>
          <cell r="C32" t="str">
            <v>Breast cancer mortality, 25+ years</v>
          </cell>
          <cell r="D32" t="str">
            <v>F</v>
          </cell>
          <cell r="E32" t="str">
            <v>Maori</v>
          </cell>
          <cell r="F32">
            <v>35.396370266551116</v>
          </cell>
          <cell r="G32">
            <v>40.582127529567678</v>
          </cell>
          <cell r="H32">
            <v>46.313845163628088</v>
          </cell>
          <cell r="I32">
            <v>1.4812948221813289</v>
          </cell>
          <cell r="J32">
            <v>1.7126689174952121</v>
          </cell>
          <cell r="K32">
            <v>1.9801829973555105</v>
          </cell>
        </row>
        <row r="33">
          <cell r="A33" t="str">
            <v>2006Breast cancer mortality, 25+ yearsFTotal</v>
          </cell>
          <cell r="B33">
            <v>2006</v>
          </cell>
          <cell r="C33" t="str">
            <v>Breast cancer mortality, 25+ years</v>
          </cell>
          <cell r="D33" t="str">
            <v>F</v>
          </cell>
          <cell r="E33" t="str">
            <v>Total</v>
          </cell>
          <cell r="F33">
            <v>24.166790448158544</v>
          </cell>
          <cell r="G33">
            <v>25.301588894460167</v>
          </cell>
          <cell r="H33">
            <v>26.475917327837063</v>
          </cell>
        </row>
        <row r="34">
          <cell r="A34" t="str">
            <v>2006Breast cancer mortality, 25+ yearsFnonMaori</v>
          </cell>
          <cell r="B34">
            <v>2006</v>
          </cell>
          <cell r="C34" t="str">
            <v>Breast cancer mortality, 25+ years</v>
          </cell>
          <cell r="D34" t="str">
            <v>F</v>
          </cell>
          <cell r="E34" t="str">
            <v>nonMaori</v>
          </cell>
          <cell r="F34">
            <v>22.564582391104732</v>
          </cell>
          <cell r="G34">
            <v>23.69525546649102</v>
          </cell>
          <cell r="H34">
            <v>24.867914869486608</v>
          </cell>
        </row>
        <row r="35">
          <cell r="A35" t="str">
            <v>2007Breast cancer mortality, 25+ yearsFMaori</v>
          </cell>
          <cell r="B35">
            <v>2007</v>
          </cell>
          <cell r="C35" t="str">
            <v>Breast cancer mortality, 25+ years</v>
          </cell>
          <cell r="D35" t="str">
            <v>F</v>
          </cell>
          <cell r="E35" t="str">
            <v>Maori</v>
          </cell>
          <cell r="F35">
            <v>32.10453162905511</v>
          </cell>
          <cell r="G35">
            <v>36.943647566543795</v>
          </cell>
          <cell r="H35">
            <v>42.306230031575708</v>
          </cell>
          <cell r="I35">
            <v>1.3507020087169954</v>
          </cell>
          <cell r="J35">
            <v>1.5667095087456531</v>
          </cell>
          <cell r="K35">
            <v>1.8172614454949987</v>
          </cell>
        </row>
        <row r="36">
          <cell r="A36" t="str">
            <v>2007Breast cancer mortality, 25+ yearsFTotal</v>
          </cell>
          <cell r="B36">
            <v>2007</v>
          </cell>
          <cell r="C36" t="str">
            <v>Breast cancer mortality, 25+ years</v>
          </cell>
          <cell r="D36" t="str">
            <v>F</v>
          </cell>
          <cell r="E36" t="str">
            <v>Total</v>
          </cell>
          <cell r="F36">
            <v>23.719537833381814</v>
          </cell>
          <cell r="G36">
            <v>24.822382201647724</v>
          </cell>
          <cell r="H36">
            <v>25.963271429454029</v>
          </cell>
        </row>
        <row r="37">
          <cell r="A37" t="str">
            <v>2007Breast cancer mortality, 25+ yearsFnonMaori</v>
          </cell>
          <cell r="B37">
            <v>2007</v>
          </cell>
          <cell r="C37" t="str">
            <v>Breast cancer mortality, 25+ years</v>
          </cell>
          <cell r="D37" t="str">
            <v>F</v>
          </cell>
          <cell r="E37" t="str">
            <v>nonMaori</v>
          </cell>
          <cell r="F37">
            <v>22.47074459268098</v>
          </cell>
          <cell r="G37">
            <v>23.580406808229434</v>
          </cell>
          <cell r="H37">
            <v>24.730687921446929</v>
          </cell>
        </row>
        <row r="38">
          <cell r="A38" t="str">
            <v>2008Breast cancer mortality, 25+ yearsFMaori</v>
          </cell>
          <cell r="B38">
            <v>2008</v>
          </cell>
          <cell r="C38" t="str">
            <v>Breast cancer mortality, 25+ years</v>
          </cell>
          <cell r="D38" t="str">
            <v>F</v>
          </cell>
          <cell r="E38" t="str">
            <v>Maori</v>
          </cell>
          <cell r="F38">
            <v>33.117060890189052</v>
          </cell>
          <cell r="G38">
            <v>37.908946509424432</v>
          </cell>
          <cell r="H38">
            <v>43.199374530142762</v>
          </cell>
          <cell r="I38">
            <v>1.4345761617232442</v>
          </cell>
          <cell r="J38">
            <v>1.6574031887019054</v>
          </cell>
          <cell r="K38">
            <v>1.9148410542522225</v>
          </cell>
        </row>
        <row r="39">
          <cell r="A39" t="str">
            <v>2008Breast cancer mortality, 25+ yearsFTotal</v>
          </cell>
          <cell r="B39">
            <v>2008</v>
          </cell>
          <cell r="C39" t="str">
            <v>Breast cancer mortality, 25+ years</v>
          </cell>
          <cell r="D39" t="str">
            <v>F</v>
          </cell>
          <cell r="E39" t="str">
            <v>Total</v>
          </cell>
          <cell r="F39">
            <v>23.215702962323665</v>
          </cell>
          <cell r="G39">
            <v>24.292489981950691</v>
          </cell>
          <cell r="H39">
            <v>25.40633377734569</v>
          </cell>
        </row>
        <row r="40">
          <cell r="A40" t="str">
            <v>2008Breast cancer mortality, 25+ yearsFnonMaori</v>
          </cell>
          <cell r="B40">
            <v>2008</v>
          </cell>
          <cell r="C40" t="str">
            <v>Breast cancer mortality, 25+ years</v>
          </cell>
          <cell r="D40" t="str">
            <v>F</v>
          </cell>
          <cell r="E40" t="str">
            <v>nonMaori</v>
          </cell>
          <cell r="F40">
            <v>21.793942383807458</v>
          </cell>
          <cell r="G40">
            <v>22.87249521893046</v>
          </cell>
          <cell r="H40">
            <v>23.990611672188695</v>
          </cell>
        </row>
        <row r="41">
          <cell r="A41" t="str">
            <v>2009Breast cancer mortality, 25+ yearsFMaori</v>
          </cell>
          <cell r="B41">
            <v>2009</v>
          </cell>
          <cell r="C41" t="str">
            <v>Breast cancer mortality, 25+ years</v>
          </cell>
          <cell r="D41" t="str">
            <v>F</v>
          </cell>
          <cell r="E41" t="str">
            <v>Maori</v>
          </cell>
          <cell r="F41">
            <v>31.356645123710177</v>
          </cell>
          <cell r="G41">
            <v>35.904994824441054</v>
          </cell>
          <cell r="H41">
            <v>40.927663710059207</v>
          </cell>
          <cell r="I41">
            <v>1.3600904403818361</v>
          </cell>
          <cell r="J41">
            <v>1.5723888984831362</v>
          </cell>
          <cell r="K41">
            <v>1.8178253259238399</v>
          </cell>
        </row>
        <row r="42">
          <cell r="A42" t="str">
            <v>2009Breast cancer mortality, 25+ yearsFTotal</v>
          </cell>
          <cell r="B42">
            <v>2009</v>
          </cell>
          <cell r="C42" t="str">
            <v>Breast cancer mortality, 25+ years</v>
          </cell>
          <cell r="D42" t="str">
            <v>F</v>
          </cell>
          <cell r="E42" t="str">
            <v>Total</v>
          </cell>
          <cell r="F42">
            <v>22.982925494807617</v>
          </cell>
          <cell r="G42">
            <v>24.042343126230147</v>
          </cell>
          <cell r="H42">
            <v>25.137998367517898</v>
          </cell>
        </row>
        <row r="43">
          <cell r="A43" t="str">
            <v>2009Breast cancer mortality, 25+ yearsFnonMaori</v>
          </cell>
          <cell r="B43">
            <v>2009</v>
          </cell>
          <cell r="C43" t="str">
            <v>Breast cancer mortality, 25+ years</v>
          </cell>
          <cell r="D43" t="str">
            <v>F</v>
          </cell>
          <cell r="E43" t="str">
            <v>nonMaori</v>
          </cell>
          <cell r="F43">
            <v>21.765396978388459</v>
          </cell>
          <cell r="G43">
            <v>22.834678404991383</v>
          </cell>
          <cell r="H43">
            <v>23.942901774079644</v>
          </cell>
        </row>
        <row r="44">
          <cell r="A44" t="str">
            <v>2010Breast cancer mortality, 25+ yearsFMaori</v>
          </cell>
          <cell r="B44">
            <v>2010</v>
          </cell>
          <cell r="C44" t="str">
            <v>Breast cancer mortality, 25+ years</v>
          </cell>
          <cell r="D44" t="str">
            <v>F</v>
          </cell>
          <cell r="E44" t="str">
            <v>Maori</v>
          </cell>
          <cell r="F44">
            <v>30.314612544297898</v>
          </cell>
          <cell r="G44">
            <v>34.669005401916891</v>
          </cell>
          <cell r="H44">
            <v>39.473268686524129</v>
          </cell>
          <cell r="I44">
            <v>1.3687625492884756</v>
          </cell>
          <cell r="J44">
            <v>1.5826928578880546</v>
          </cell>
          <cell r="K44">
            <v>1.830059336231832</v>
          </cell>
        </row>
        <row r="45">
          <cell r="A45" t="str">
            <v>2010Breast cancer mortality, 25+ yearsFTotal</v>
          </cell>
          <cell r="B45">
            <v>2010</v>
          </cell>
          <cell r="C45" t="str">
            <v>Breast cancer mortality, 25+ years</v>
          </cell>
          <cell r="D45" t="str">
            <v>F</v>
          </cell>
          <cell r="E45" t="str">
            <v>Total</v>
          </cell>
          <cell r="F45">
            <v>22.131335678193832</v>
          </cell>
          <cell r="G45">
            <v>23.163144995493351</v>
          </cell>
          <cell r="H45">
            <v>24.230644349249776</v>
          </cell>
        </row>
        <row r="46">
          <cell r="A46" t="str">
            <v>2010Breast cancer mortality, 25+ yearsFnonMaori</v>
          </cell>
          <cell r="B46">
            <v>2010</v>
          </cell>
          <cell r="C46" t="str">
            <v>Breast cancer mortality, 25+ years</v>
          </cell>
          <cell r="D46" t="str">
            <v>F</v>
          </cell>
          <cell r="E46" t="str">
            <v>nonMaori</v>
          </cell>
          <cell r="F46">
            <v>20.86542110225189</v>
          </cell>
          <cell r="G46">
            <v>21.905074777540356</v>
          </cell>
          <cell r="H46">
            <v>22.983121382868855</v>
          </cell>
        </row>
        <row r="47">
          <cell r="A47" t="str">
            <v>2011Breast cancer mortality, 25+ yearsFMaori</v>
          </cell>
          <cell r="B47">
            <v>2011</v>
          </cell>
          <cell r="C47" t="str">
            <v>Breast cancer mortality, 25+ years</v>
          </cell>
          <cell r="D47" t="str">
            <v>F</v>
          </cell>
          <cell r="E47" t="str">
            <v>Maori</v>
          </cell>
          <cell r="F47">
            <v>30.699933025110877</v>
          </cell>
          <cell r="G47">
            <v>34.996496267788991</v>
          </cell>
          <cell r="H47">
            <v>39.726061799326011</v>
          </cell>
          <cell r="I47">
            <v>1.420405645311974</v>
          </cell>
          <cell r="J47">
            <v>1.6386102658489845</v>
          </cell>
          <cell r="K47">
            <v>1.890335772888275</v>
          </cell>
        </row>
        <row r="48">
          <cell r="A48" t="str">
            <v>2011Breast cancer mortality, 25+ yearsFTotal</v>
          </cell>
          <cell r="B48">
            <v>2011</v>
          </cell>
          <cell r="C48" t="str">
            <v>Breast cancer mortality, 25+ years</v>
          </cell>
          <cell r="D48" t="str">
            <v>F</v>
          </cell>
          <cell r="E48" t="str">
            <v>Total</v>
          </cell>
          <cell r="F48">
            <v>21.709850211367147</v>
          </cell>
          <cell r="G48">
            <v>22.724229296691526</v>
          </cell>
          <cell r="H48">
            <v>23.773771303413131</v>
          </cell>
        </row>
        <row r="49">
          <cell r="A49" t="str">
            <v>2011Breast cancer mortality, 25+ yearsFnonMaori</v>
          </cell>
          <cell r="B49">
            <v>2011</v>
          </cell>
          <cell r="C49" t="str">
            <v>Breast cancer mortality, 25+ years</v>
          </cell>
          <cell r="D49" t="str">
            <v>F</v>
          </cell>
          <cell r="E49" t="str">
            <v>nonMaori</v>
          </cell>
          <cell r="F49">
            <v>20.338001305105703</v>
          </cell>
          <cell r="G49">
            <v>21.357425250632659</v>
          </cell>
          <cell r="H49">
            <v>22.414716138796738</v>
          </cell>
        </row>
        <row r="50">
          <cell r="A50" t="str">
            <v>2012Breast cancer mortality, 25+ yearsFMaori</v>
          </cell>
          <cell r="B50">
            <v>2012</v>
          </cell>
          <cell r="C50" t="str">
            <v>Breast cancer mortality, 25+ years</v>
          </cell>
          <cell r="D50" t="str">
            <v>F</v>
          </cell>
          <cell r="E50" t="str">
            <v>Maori</v>
          </cell>
          <cell r="F50">
            <v>28.948344742488661</v>
          </cell>
          <cell r="G50">
            <v>33.076574999246546</v>
          </cell>
          <cell r="H50">
            <v>37.628378639211697</v>
          </cell>
          <cell r="I50">
            <v>1.3863244454511507</v>
          </cell>
          <cell r="J50">
            <v>1.6050050433594349</v>
          </cell>
          <cell r="K50">
            <v>1.8581805995427729</v>
          </cell>
        </row>
        <row r="51">
          <cell r="A51" t="str">
            <v>2012Breast cancer mortality, 25+ yearsFTotal</v>
          </cell>
          <cell r="B51">
            <v>2012</v>
          </cell>
          <cell r="C51" t="str">
            <v>Breast cancer mortality, 25+ years</v>
          </cell>
          <cell r="D51" t="str">
            <v>F</v>
          </cell>
          <cell r="E51" t="str">
            <v>Total</v>
          </cell>
          <cell r="F51">
            <v>20.987125025673151</v>
          </cell>
          <cell r="G51">
            <v>21.979237482955419</v>
          </cell>
          <cell r="H51">
            <v>23.00613816358613</v>
          </cell>
        </row>
        <row r="52">
          <cell r="A52" t="str">
            <v>2012Breast cancer mortality, 25+ yearsFnonMaori</v>
          </cell>
          <cell r="B52">
            <v>2012</v>
          </cell>
          <cell r="C52" t="str">
            <v>Breast cancer mortality, 25+ years</v>
          </cell>
          <cell r="D52" t="str">
            <v>F</v>
          </cell>
          <cell r="E52" t="str">
            <v>nonMaori</v>
          </cell>
          <cell r="F52">
            <v>19.614528985759822</v>
          </cell>
          <cell r="G52">
            <v>20.608393186113606</v>
          </cell>
          <cell r="H52">
            <v>21.639570175218179</v>
          </cell>
        </row>
        <row r="53">
          <cell r="A53" t="str">
            <v>1996Cervical cancer mortality, 25+ yearsFMaori</v>
          </cell>
          <cell r="B53">
            <v>1996</v>
          </cell>
          <cell r="C53" t="str">
            <v>Cervical cancer mortality, 25+ years</v>
          </cell>
          <cell r="D53" t="str">
            <v>F</v>
          </cell>
          <cell r="E53" t="str">
            <v>Maori</v>
          </cell>
          <cell r="F53">
            <v>12.783448008315501</v>
          </cell>
          <cell r="G53">
            <v>16.792787642270291</v>
          </cell>
          <cell r="H53">
            <v>21.661472565216535</v>
          </cell>
          <cell r="I53">
            <v>3.3923598515758848</v>
          </cell>
          <cell r="J53">
            <v>4.6200444246602679</v>
          </cell>
          <cell r="K53">
            <v>6.2920242603151069</v>
          </cell>
        </row>
        <row r="54">
          <cell r="A54" t="str">
            <v>1996Cervical cancer mortality, 25+ yearsFTotal</v>
          </cell>
          <cell r="B54">
            <v>1996</v>
          </cell>
          <cell r="C54" t="str">
            <v>Cervical cancer mortality, 25+ years</v>
          </cell>
          <cell r="D54" t="str">
            <v>F</v>
          </cell>
          <cell r="E54" t="str">
            <v>Total</v>
          </cell>
          <cell r="F54">
            <v>4.247423220285385</v>
          </cell>
          <cell r="G54">
            <v>4.8531345729452928</v>
          </cell>
          <cell r="H54">
            <v>5.5209943986641372</v>
          </cell>
        </row>
        <row r="55">
          <cell r="A55" t="str">
            <v>1996Cervical cancer mortality, 25+ yearsFnonMaori</v>
          </cell>
          <cell r="B55">
            <v>1996</v>
          </cell>
          <cell r="C55" t="str">
            <v>Cervical cancer mortality, 25+ years</v>
          </cell>
          <cell r="D55" t="str">
            <v>F</v>
          </cell>
          <cell r="E55" t="str">
            <v>nonMaori</v>
          </cell>
          <cell r="F55">
            <v>3.11185059521274</v>
          </cell>
          <cell r="G55">
            <v>3.6347675690380705</v>
          </cell>
          <cell r="H55">
            <v>4.2204089475052822</v>
          </cell>
        </row>
        <row r="56">
          <cell r="A56" t="str">
            <v>1997Cervical cancer mortality, 25+ yearsFMaori</v>
          </cell>
          <cell r="B56">
            <v>1997</v>
          </cell>
          <cell r="C56" t="str">
            <v>Cervical cancer mortality, 25+ years</v>
          </cell>
          <cell r="D56" t="str">
            <v>F</v>
          </cell>
          <cell r="E56" t="str">
            <v>Maori</v>
          </cell>
          <cell r="F56">
            <v>12.211051151593406</v>
          </cell>
          <cell r="G56">
            <v>16.040866966738577</v>
          </cell>
          <cell r="H56">
            <v>20.691549677413771</v>
          </cell>
          <cell r="I56">
            <v>3.5613325422244633</v>
          </cell>
          <cell r="J56">
            <v>4.8687591340166803</v>
          </cell>
          <cell r="K56">
            <v>6.6561645743602655</v>
          </cell>
        </row>
        <row r="57">
          <cell r="A57" t="str">
            <v>1997Cervical cancer mortality, 25+ yearsFTotal</v>
          </cell>
          <cell r="B57">
            <v>1997</v>
          </cell>
          <cell r="C57" t="str">
            <v>Cervical cancer mortality, 25+ years</v>
          </cell>
          <cell r="D57" t="str">
            <v>F</v>
          </cell>
          <cell r="E57" t="str">
            <v>Total</v>
          </cell>
          <cell r="F57">
            <v>3.9084216080578447</v>
          </cell>
          <cell r="G57">
            <v>4.4824721066836561</v>
          </cell>
          <cell r="H57">
            <v>5.1171046763665977</v>
          </cell>
        </row>
        <row r="58">
          <cell r="A58" t="str">
            <v>1997Cervical cancer mortality, 25+ yearsFnonMaori</v>
          </cell>
          <cell r="B58">
            <v>1997</v>
          </cell>
          <cell r="C58" t="str">
            <v>Cervical cancer mortality, 25+ years</v>
          </cell>
          <cell r="D58" t="str">
            <v>F</v>
          </cell>
          <cell r="E58" t="str">
            <v>nonMaori</v>
          </cell>
          <cell r="F58">
            <v>2.8039239287384996</v>
          </cell>
          <cell r="G58">
            <v>3.2946519893879027</v>
          </cell>
          <cell r="H58">
            <v>3.8465545554039773</v>
          </cell>
        </row>
        <row r="59">
          <cell r="A59" t="str">
            <v>1998Cervical cancer mortality, 25+ yearsFMaori</v>
          </cell>
          <cell r="B59">
            <v>1998</v>
          </cell>
          <cell r="C59" t="str">
            <v>Cervical cancer mortality, 25+ years</v>
          </cell>
          <cell r="D59" t="str">
            <v>F</v>
          </cell>
          <cell r="E59" t="str">
            <v>Maori</v>
          </cell>
          <cell r="F59">
            <v>10.984229866146114</v>
          </cell>
          <cell r="G59">
            <v>14.541151887882611</v>
          </cell>
          <cell r="H59">
            <v>18.882895240626059</v>
          </cell>
          <cell r="I59">
            <v>3.3454251046286267</v>
          </cell>
          <cell r="J59">
            <v>4.6002093662291745</v>
          </cell>
          <cell r="K59">
            <v>6.3256314373511557</v>
          </cell>
        </row>
        <row r="60">
          <cell r="A60" t="str">
            <v>1998Cervical cancer mortality, 25+ yearsFTotal</v>
          </cell>
          <cell r="B60">
            <v>1998</v>
          </cell>
          <cell r="C60" t="str">
            <v>Cervical cancer mortality, 25+ years</v>
          </cell>
          <cell r="D60" t="str">
            <v>F</v>
          </cell>
          <cell r="E60" t="str">
            <v>Total</v>
          </cell>
          <cell r="F60">
            <v>3.6044431752892181</v>
          </cell>
          <cell r="G60">
            <v>4.1392797185501395</v>
          </cell>
          <cell r="H60">
            <v>4.7311123453084356</v>
          </cell>
        </row>
        <row r="61">
          <cell r="A61" t="str">
            <v>1998Cervical cancer mortality, 25+ yearsFnonMaori</v>
          </cell>
          <cell r="B61">
            <v>1998</v>
          </cell>
          <cell r="C61" t="str">
            <v>Cervical cancer mortality, 25+ years</v>
          </cell>
          <cell r="D61" t="str">
            <v>F</v>
          </cell>
          <cell r="E61" t="str">
            <v>nonMaori</v>
          </cell>
          <cell r="F61">
            <v>2.6887409558129951</v>
          </cell>
          <cell r="G61">
            <v>3.1609761057032277</v>
          </cell>
          <cell r="H61">
            <v>3.6922775408789454</v>
          </cell>
        </row>
        <row r="62">
          <cell r="A62" t="str">
            <v>1999Cervical cancer mortality, 25+ yearsFMaori</v>
          </cell>
          <cell r="B62">
            <v>1999</v>
          </cell>
          <cell r="C62" t="str">
            <v>Cervical cancer mortality, 25+ years</v>
          </cell>
          <cell r="D62" t="str">
            <v>F</v>
          </cell>
          <cell r="E62" t="str">
            <v>Maori</v>
          </cell>
          <cell r="F62">
            <v>9.505491133151537</v>
          </cell>
          <cell r="G62">
            <v>12.76649105492972</v>
          </cell>
          <cell r="H62">
            <v>16.785578035833801</v>
          </cell>
          <cell r="I62">
            <v>3.3113761553198109</v>
          </cell>
          <cell r="J62">
            <v>4.6217382035408976</v>
          </cell>
          <cell r="K62">
            <v>6.4506304992724264</v>
          </cell>
        </row>
        <row r="63">
          <cell r="A63" t="str">
            <v>1999Cervical cancer mortality, 25+ yearsFTotal</v>
          </cell>
          <cell r="B63">
            <v>1999</v>
          </cell>
          <cell r="C63" t="str">
            <v>Cervical cancer mortality, 25+ years</v>
          </cell>
          <cell r="D63" t="str">
            <v>F</v>
          </cell>
          <cell r="E63" t="str">
            <v>Total</v>
          </cell>
          <cell r="F63">
            <v>3.1570198803176264</v>
          </cell>
          <cell r="G63">
            <v>3.6487781063841043</v>
          </cell>
          <cell r="H63">
            <v>4.1954231852307862</v>
          </cell>
        </row>
        <row r="64">
          <cell r="A64" t="str">
            <v>1999Cervical cancer mortality, 25+ yearsFnonMaori</v>
          </cell>
          <cell r="B64">
            <v>1999</v>
          </cell>
          <cell r="C64" t="str">
            <v>Cervical cancer mortality, 25+ years</v>
          </cell>
          <cell r="D64" t="str">
            <v>F</v>
          </cell>
          <cell r="E64" t="str">
            <v>nonMaori</v>
          </cell>
          <cell r="F64">
            <v>2.3323885982713759</v>
          </cell>
          <cell r="G64">
            <v>2.7622704906021727</v>
          </cell>
          <cell r="H64">
            <v>3.2484267892300047</v>
          </cell>
        </row>
        <row r="65">
          <cell r="A65" t="str">
            <v>2000Cervical cancer mortality, 25+ yearsFMaori</v>
          </cell>
          <cell r="B65">
            <v>2000</v>
          </cell>
          <cell r="C65" t="str">
            <v>Cervical cancer mortality, 25+ years</v>
          </cell>
          <cell r="D65" t="str">
            <v>F</v>
          </cell>
          <cell r="E65" t="str">
            <v>Maori</v>
          </cell>
          <cell r="F65">
            <v>7.1997449348378382</v>
          </cell>
          <cell r="G65">
            <v>9.9897664015102805</v>
          </cell>
          <cell r="H65">
            <v>13.503262095015918</v>
          </cell>
          <cell r="I65">
            <v>2.5246867736369119</v>
          </cell>
          <cell r="J65">
            <v>3.5995171711944298</v>
          </cell>
          <cell r="K65">
            <v>5.1319331970275117</v>
          </cell>
        </row>
        <row r="66">
          <cell r="A66" t="str">
            <v>2000Cervical cancer mortality, 25+ yearsFTotal</v>
          </cell>
          <cell r="B66">
            <v>2000</v>
          </cell>
          <cell r="C66" t="str">
            <v>Cervical cancer mortality, 25+ years</v>
          </cell>
          <cell r="D66" t="str">
            <v>F</v>
          </cell>
          <cell r="E66" t="str">
            <v>Total</v>
          </cell>
          <cell r="F66">
            <v>2.9639698539813688</v>
          </cell>
          <cell r="G66">
            <v>3.4282885066492468</v>
          </cell>
          <cell r="H66">
            <v>3.9447123540123012</v>
          </cell>
        </row>
        <row r="67">
          <cell r="A67" t="str">
            <v>2000Cervical cancer mortality, 25+ yearsFnonMaori</v>
          </cell>
          <cell r="B67">
            <v>2000</v>
          </cell>
          <cell r="C67" t="str">
            <v>Cervical cancer mortality, 25+ years</v>
          </cell>
          <cell r="D67" t="str">
            <v>F</v>
          </cell>
          <cell r="E67" t="str">
            <v>nonMaori</v>
          </cell>
          <cell r="F67">
            <v>2.3529740374475123</v>
          </cell>
          <cell r="G67">
            <v>2.7753073332875284</v>
          </cell>
          <cell r="H67">
            <v>3.2515606668849051</v>
          </cell>
        </row>
        <row r="68">
          <cell r="A68" t="str">
            <v>2001Cervical cancer mortality, 25+ yearsFMaori</v>
          </cell>
          <cell r="B68">
            <v>2001</v>
          </cell>
          <cell r="C68" t="str">
            <v>Cervical cancer mortality, 25+ years</v>
          </cell>
          <cell r="D68" t="str">
            <v>F</v>
          </cell>
          <cell r="E68" t="str">
            <v>Maori</v>
          </cell>
          <cell r="F68">
            <v>4.9420547998839233</v>
          </cell>
          <cell r="G68">
            <v>7.2252341352705134</v>
          </cell>
          <cell r="H68">
            <v>10.199874787699098</v>
          </cell>
          <cell r="I68">
            <v>1.74834758431139</v>
          </cell>
          <cell r="J68">
            <v>2.5970668761770197</v>
          </cell>
          <cell r="K68">
            <v>3.8577891603816155</v>
          </cell>
        </row>
        <row r="69">
          <cell r="A69" t="str">
            <v>2001Cervical cancer mortality, 25+ yearsFTotal</v>
          </cell>
          <cell r="B69">
            <v>2001</v>
          </cell>
          <cell r="C69" t="str">
            <v>Cervical cancer mortality, 25+ years</v>
          </cell>
          <cell r="D69" t="str">
            <v>F</v>
          </cell>
          <cell r="E69" t="str">
            <v>Total</v>
          </cell>
          <cell r="F69">
            <v>2.7560759721948331</v>
          </cell>
          <cell r="G69">
            <v>3.2006954619596248</v>
          </cell>
          <cell r="H69">
            <v>3.6966222168919085</v>
          </cell>
        </row>
        <row r="70">
          <cell r="A70" t="str">
            <v>2001Cervical cancer mortality, 25+ yearsFnonMaori</v>
          </cell>
          <cell r="B70">
            <v>2001</v>
          </cell>
          <cell r="C70" t="str">
            <v>Cervical cancer mortality, 25+ years</v>
          </cell>
          <cell r="D70" t="str">
            <v>F</v>
          </cell>
          <cell r="E70" t="str">
            <v>nonMaori</v>
          </cell>
          <cell r="F70">
            <v>2.3587116056298996</v>
          </cell>
          <cell r="G70">
            <v>2.7820747326716244</v>
          </cell>
          <cell r="H70">
            <v>3.2594893778390035</v>
          </cell>
        </row>
        <row r="71">
          <cell r="A71" t="str">
            <v>2002Cervical cancer mortality, 25+ yearsFMaori</v>
          </cell>
          <cell r="B71">
            <v>2002</v>
          </cell>
          <cell r="C71" t="str">
            <v>Cervical cancer mortality, 25+ years</v>
          </cell>
          <cell r="D71" t="str">
            <v>F</v>
          </cell>
          <cell r="E71" t="str">
            <v>Maori</v>
          </cell>
          <cell r="F71">
            <v>5.1361949197765666</v>
          </cell>
          <cell r="G71">
            <v>7.4165766337854899</v>
          </cell>
          <cell r="H71">
            <v>10.363922463742091</v>
          </cell>
          <cell r="I71">
            <v>1.7071561697034243</v>
          </cell>
          <cell r="J71">
            <v>2.5076730305382275</v>
          </cell>
          <cell r="K71">
            <v>3.683566939972009</v>
          </cell>
        </row>
        <row r="72">
          <cell r="A72" t="str">
            <v>2002Cervical cancer mortality, 25+ yearsFTotal</v>
          </cell>
          <cell r="B72">
            <v>2002</v>
          </cell>
          <cell r="C72" t="str">
            <v>Cervical cancer mortality, 25+ years</v>
          </cell>
          <cell r="D72" t="str">
            <v>F</v>
          </cell>
          <cell r="E72" t="str">
            <v>Total</v>
          </cell>
          <cell r="F72">
            <v>2.9719132171649516</v>
          </cell>
          <cell r="G72">
            <v>3.4388117647871543</v>
          </cell>
          <cell r="H72">
            <v>3.9582479840600739</v>
          </cell>
        </row>
        <row r="73">
          <cell r="A73" t="str">
            <v>2002Cervical cancer mortality, 25+ yearsFnonMaori</v>
          </cell>
          <cell r="B73">
            <v>2002</v>
          </cell>
          <cell r="C73" t="str">
            <v>Cervical cancer mortality, 25+ years</v>
          </cell>
          <cell r="D73" t="str">
            <v>F</v>
          </cell>
          <cell r="E73" t="str">
            <v>nonMaori</v>
          </cell>
          <cell r="F73">
            <v>2.5170350254170835</v>
          </cell>
          <cell r="G73">
            <v>2.9575532948143777</v>
          </cell>
          <cell r="H73">
            <v>3.4529868816681462</v>
          </cell>
        </row>
        <row r="74">
          <cell r="A74" t="str">
            <v>2003Cervical cancer mortality, 25+ yearsFMaori</v>
          </cell>
          <cell r="B74">
            <v>2003</v>
          </cell>
          <cell r="C74" t="str">
            <v>Cervical cancer mortality, 25+ years</v>
          </cell>
          <cell r="D74" t="str">
            <v>F</v>
          </cell>
          <cell r="E74" t="str">
            <v>Maori</v>
          </cell>
          <cell r="F74">
            <v>4.9895136348747311</v>
          </cell>
          <cell r="G74">
            <v>7.2047713952366559</v>
          </cell>
          <cell r="H74">
            <v>10.067945872637402</v>
          </cell>
          <cell r="I74">
            <v>1.897403227249213</v>
          </cell>
          <cell r="J74">
            <v>2.8095202530574181</v>
          </cell>
          <cell r="K74">
            <v>4.16010889987965</v>
          </cell>
        </row>
        <row r="75">
          <cell r="A75" t="str">
            <v>2003Cervical cancer mortality, 25+ yearsFTotal</v>
          </cell>
          <cell r="B75">
            <v>2003</v>
          </cell>
          <cell r="C75" t="str">
            <v>Cervical cancer mortality, 25+ years</v>
          </cell>
          <cell r="D75" t="str">
            <v>F</v>
          </cell>
          <cell r="E75" t="str">
            <v>Total</v>
          </cell>
          <cell r="F75">
            <v>2.5989343623241759</v>
          </cell>
          <cell r="G75">
            <v>3.0300672786197236</v>
          </cell>
          <cell r="H75">
            <v>3.5122866725701001</v>
          </cell>
        </row>
        <row r="76">
          <cell r="A76" t="str">
            <v>2003Cervical cancer mortality, 25+ yearsFnonMaori</v>
          </cell>
          <cell r="B76">
            <v>2003</v>
          </cell>
          <cell r="C76" t="str">
            <v>Cervical cancer mortality, 25+ years</v>
          </cell>
          <cell r="D76" t="str">
            <v>F</v>
          </cell>
          <cell r="E76" t="str">
            <v>nonMaori</v>
          </cell>
          <cell r="F76">
            <v>2.1599840290906287</v>
          </cell>
          <cell r="G76">
            <v>2.5644134038173143</v>
          </cell>
          <cell r="H76">
            <v>3.0225779303539322</v>
          </cell>
        </row>
        <row r="77">
          <cell r="A77" t="str">
            <v>2004Cervical cancer mortality, 25+ yearsFMaori</v>
          </cell>
          <cell r="B77">
            <v>2004</v>
          </cell>
          <cell r="C77" t="str">
            <v>Cervical cancer mortality, 25+ years</v>
          </cell>
          <cell r="D77" t="str">
            <v>F</v>
          </cell>
          <cell r="E77" t="str">
            <v>Maori</v>
          </cell>
          <cell r="F77">
            <v>5.5572680715292453</v>
          </cell>
          <cell r="G77">
            <v>7.8530252730217542</v>
          </cell>
          <cell r="H77">
            <v>10.778890739800767</v>
          </cell>
          <cell r="I77">
            <v>2.4387518634761771</v>
          </cell>
          <cell r="J77">
            <v>3.5659936997324611</v>
          </cell>
          <cell r="K77">
            <v>5.2142701588368574</v>
          </cell>
        </row>
        <row r="78">
          <cell r="A78" t="str">
            <v>2004Cervical cancer mortality, 25+ yearsFTotal</v>
          </cell>
          <cell r="B78">
            <v>2004</v>
          </cell>
          <cell r="C78" t="str">
            <v>Cervical cancer mortality, 25+ years</v>
          </cell>
          <cell r="D78" t="str">
            <v>F</v>
          </cell>
          <cell r="E78" t="str">
            <v>Total</v>
          </cell>
          <cell r="F78">
            <v>2.3615611448196612</v>
          </cell>
          <cell r="G78">
            <v>2.7571106446790417</v>
          </cell>
          <cell r="H78">
            <v>3.1999606252143624</v>
          </cell>
        </row>
        <row r="79">
          <cell r="A79" t="str">
            <v>2004Cervical cancer mortality, 25+ yearsFnonMaori</v>
          </cell>
          <cell r="B79">
            <v>2004</v>
          </cell>
          <cell r="C79" t="str">
            <v>Cervical cancer mortality, 25+ years</v>
          </cell>
          <cell r="D79" t="str">
            <v>F</v>
          </cell>
          <cell r="E79" t="str">
            <v>nonMaori</v>
          </cell>
          <cell r="F79">
            <v>1.8463997528285427</v>
          </cell>
          <cell r="G79">
            <v>2.2021983027089833</v>
          </cell>
          <cell r="H79">
            <v>2.6065682140934125</v>
          </cell>
        </row>
        <row r="80">
          <cell r="A80" t="str">
            <v>2005Cervical cancer mortality, 25+ yearsFMaori</v>
          </cell>
          <cell r="B80">
            <v>2005</v>
          </cell>
          <cell r="C80" t="str">
            <v>Cervical cancer mortality, 25+ years</v>
          </cell>
          <cell r="D80" t="str">
            <v>F</v>
          </cell>
          <cell r="E80" t="str">
            <v>Maori</v>
          </cell>
          <cell r="F80">
            <v>4.5249698639261728</v>
          </cell>
          <cell r="G80">
            <v>6.5736088539305504</v>
          </cell>
          <cell r="H80">
            <v>9.2317908726288618</v>
          </cell>
          <cell r="I80">
            <v>2.022449729745825</v>
          </cell>
          <cell r="J80">
            <v>3.0266487079788504</v>
          </cell>
          <cell r="K80">
            <v>4.5294586395783103</v>
          </cell>
        </row>
        <row r="81">
          <cell r="A81" t="str">
            <v>2005Cervical cancer mortality, 25+ yearsFTotal</v>
          </cell>
          <cell r="B81">
            <v>2005</v>
          </cell>
          <cell r="C81" t="str">
            <v>Cervical cancer mortality, 25+ years</v>
          </cell>
          <cell r="D81" t="str">
            <v>F</v>
          </cell>
          <cell r="E81" t="str">
            <v>Total</v>
          </cell>
          <cell r="F81">
            <v>2.2005242375590459</v>
          </cell>
          <cell r="G81">
            <v>2.573972112114236</v>
          </cell>
          <cell r="H81">
            <v>2.992636779744509</v>
          </cell>
        </row>
        <row r="82">
          <cell r="A82" t="str">
            <v>2005Cervical cancer mortality, 25+ yearsFnonMaori</v>
          </cell>
          <cell r="B82">
            <v>2005</v>
          </cell>
          <cell r="C82" t="str">
            <v>Cervical cancer mortality, 25+ years</v>
          </cell>
          <cell r="D82" t="str">
            <v>F</v>
          </cell>
          <cell r="E82" t="str">
            <v>nonMaori</v>
          </cell>
          <cell r="F82">
            <v>1.8222399604131367</v>
          </cell>
          <cell r="G82">
            <v>2.1719100854358171</v>
          </cell>
          <cell r="H82">
            <v>2.5691264839915955</v>
          </cell>
        </row>
        <row r="83">
          <cell r="A83" t="str">
            <v>2006Cervical cancer mortality, 25+ yearsFMaori</v>
          </cell>
          <cell r="B83">
            <v>2006</v>
          </cell>
          <cell r="C83" t="str">
            <v>Cervical cancer mortality, 25+ years</v>
          </cell>
          <cell r="D83" t="str">
            <v>F</v>
          </cell>
          <cell r="E83" t="str">
            <v>Maori</v>
          </cell>
          <cell r="F83">
            <v>4.3818315544153226</v>
          </cell>
          <cell r="G83">
            <v>6.3656659754069898</v>
          </cell>
          <cell r="H83">
            <v>8.9397617588439502</v>
          </cell>
          <cell r="I83">
            <v>1.9550881945744425</v>
          </cell>
          <cell r="J83">
            <v>2.9174968652590856</v>
          </cell>
          <cell r="K83">
            <v>4.3536593297517836</v>
          </cell>
        </row>
        <row r="84">
          <cell r="A84" t="str">
            <v>2006Cervical cancer mortality, 25+ yearsFTotal</v>
          </cell>
          <cell r="B84">
            <v>2006</v>
          </cell>
          <cell r="C84" t="str">
            <v>Cervical cancer mortality, 25+ years</v>
          </cell>
          <cell r="D84" t="str">
            <v>F</v>
          </cell>
          <cell r="E84" t="str">
            <v>Total</v>
          </cell>
          <cell r="F84">
            <v>2.2321503730459034</v>
          </cell>
          <cell r="G84">
            <v>2.6024381009286732</v>
          </cell>
          <cell r="H84">
            <v>3.0166025429785726</v>
          </cell>
        </row>
        <row r="85">
          <cell r="A85" t="str">
            <v>2006Cervical cancer mortality, 25+ yearsFnonMaori</v>
          </cell>
          <cell r="B85">
            <v>2006</v>
          </cell>
          <cell r="C85" t="str">
            <v>Cervical cancer mortality, 25+ years</v>
          </cell>
          <cell r="D85" t="str">
            <v>F</v>
          </cell>
          <cell r="E85" t="str">
            <v>nonMaori</v>
          </cell>
          <cell r="F85">
            <v>1.8389432854046992</v>
          </cell>
          <cell r="G85">
            <v>2.1818929957416398</v>
          </cell>
          <cell r="H85">
            <v>2.5702384641233333</v>
          </cell>
        </row>
        <row r="86">
          <cell r="A86" t="str">
            <v>2007Cervical cancer mortality, 25+ yearsFMaori</v>
          </cell>
          <cell r="B86">
            <v>2007</v>
          </cell>
          <cell r="C86" t="str">
            <v>Cervical cancer mortality, 25+ years</v>
          </cell>
          <cell r="D86" t="str">
            <v>F</v>
          </cell>
          <cell r="E86" t="str">
            <v>Maori</v>
          </cell>
          <cell r="F86">
            <v>3.9206686651755276</v>
          </cell>
          <cell r="G86">
            <v>5.7703438172233525</v>
          </cell>
          <cell r="H86">
            <v>8.1905424454185809</v>
          </cell>
          <cell r="I86">
            <v>1.820172470336554</v>
          </cell>
          <cell r="J86">
            <v>2.7485875690301875</v>
          </cell>
          <cell r="K86">
            <v>4.1505592177374204</v>
          </cell>
        </row>
        <row r="87">
          <cell r="A87" t="str">
            <v>2007Cervical cancer mortality, 25+ yearsFTotal</v>
          </cell>
          <cell r="B87">
            <v>2007</v>
          </cell>
          <cell r="C87" t="str">
            <v>Cervical cancer mortality, 25+ years</v>
          </cell>
          <cell r="D87" t="str">
            <v>F</v>
          </cell>
          <cell r="E87" t="str">
            <v>Total</v>
          </cell>
          <cell r="F87">
            <v>2.1402992829132153</v>
          </cell>
          <cell r="G87">
            <v>2.5047394501238087</v>
          </cell>
          <cell r="H87">
            <v>2.9134453721366844</v>
          </cell>
        </row>
        <row r="88">
          <cell r="A88" t="str">
            <v>2007Cervical cancer mortality, 25+ yearsFnonMaori</v>
          </cell>
          <cell r="B88">
            <v>2007</v>
          </cell>
          <cell r="C88" t="str">
            <v>Cervical cancer mortality, 25+ years</v>
          </cell>
          <cell r="D88" t="str">
            <v>F</v>
          </cell>
          <cell r="E88" t="str">
            <v>nonMaori</v>
          </cell>
          <cell r="F88">
            <v>1.7625722437059612</v>
          </cell>
          <cell r="G88">
            <v>2.0993851104621575</v>
          </cell>
          <cell r="H88">
            <v>2.4818165295337571</v>
          </cell>
        </row>
        <row r="89">
          <cell r="A89" t="str">
            <v>2008Cervical cancer mortality, 25+ yearsFMaori</v>
          </cell>
          <cell r="B89">
            <v>2008</v>
          </cell>
          <cell r="C89" t="str">
            <v>Cervical cancer mortality, 25+ years</v>
          </cell>
          <cell r="D89" t="str">
            <v>F</v>
          </cell>
          <cell r="E89" t="str">
            <v>Maori</v>
          </cell>
          <cell r="F89">
            <v>3.5944640580731262</v>
          </cell>
          <cell r="G89">
            <v>5.3275328737322933</v>
          </cell>
          <cell r="H89">
            <v>7.6053844423248593</v>
          </cell>
          <cell r="I89">
            <v>1.7237429291607504</v>
          </cell>
          <cell r="J89">
            <v>2.628013547439489</v>
          </cell>
          <cell r="K89">
            <v>4.0066619498117841</v>
          </cell>
        </row>
        <row r="90">
          <cell r="A90" t="str">
            <v>2008Cervical cancer mortality, 25+ yearsFTotal</v>
          </cell>
          <cell r="B90">
            <v>2008</v>
          </cell>
          <cell r="C90" t="str">
            <v>Cervical cancer mortality, 25+ years</v>
          </cell>
          <cell r="D90" t="str">
            <v>F</v>
          </cell>
          <cell r="E90" t="str">
            <v>Total</v>
          </cell>
          <cell r="F90">
            <v>2.0280122272136993</v>
          </cell>
          <cell r="G90">
            <v>2.3867526001562904</v>
          </cell>
          <cell r="H90">
            <v>2.7906675019000806</v>
          </cell>
        </row>
        <row r="91">
          <cell r="A91" t="str">
            <v>2008Cervical cancer mortality, 25+ yearsFnonMaori</v>
          </cell>
          <cell r="B91">
            <v>2008</v>
          </cell>
          <cell r="C91" t="str">
            <v>Cervical cancer mortality, 25+ years</v>
          </cell>
          <cell r="D91" t="str">
            <v>F</v>
          </cell>
          <cell r="E91" t="str">
            <v>nonMaori</v>
          </cell>
          <cell r="F91">
            <v>1.689992854976492</v>
          </cell>
          <cell r="G91">
            <v>2.0272090602131727</v>
          </cell>
          <cell r="H91">
            <v>2.4119941714276196</v>
          </cell>
        </row>
        <row r="92">
          <cell r="A92" t="str">
            <v>2009Cervical cancer mortality, 25+ yearsFMaori</v>
          </cell>
          <cell r="B92">
            <v>2009</v>
          </cell>
          <cell r="C92" t="str">
            <v>Cervical cancer mortality, 25+ years</v>
          </cell>
          <cell r="D92" t="str">
            <v>F</v>
          </cell>
          <cell r="E92" t="str">
            <v>Maori</v>
          </cell>
          <cell r="F92">
            <v>3.587880807568947</v>
          </cell>
          <cell r="G92">
            <v>5.2805548244314391</v>
          </cell>
          <cell r="H92">
            <v>7.4953260663205059</v>
          </cell>
          <cell r="I92">
            <v>1.7908145087108047</v>
          </cell>
          <cell r="J92">
            <v>2.7354346171084494</v>
          </cell>
          <cell r="K92">
            <v>4.1783236108925221</v>
          </cell>
        </row>
        <row r="93">
          <cell r="A93" t="str">
            <v>2009Cervical cancer mortality, 25+ yearsFTotal</v>
          </cell>
          <cell r="B93">
            <v>2009</v>
          </cell>
          <cell r="C93" t="str">
            <v>Cervical cancer mortality, 25+ years</v>
          </cell>
          <cell r="D93" t="str">
            <v>F</v>
          </cell>
          <cell r="E93" t="str">
            <v>Total</v>
          </cell>
          <cell r="F93">
            <v>1.9316580766248859</v>
          </cell>
          <cell r="G93">
            <v>2.2849478019694001</v>
          </cell>
          <cell r="H93">
            <v>2.6841503455202682</v>
          </cell>
        </row>
        <row r="94">
          <cell r="A94" t="str">
            <v>2009Cervical cancer mortality, 25+ yearsFnonMaori</v>
          </cell>
          <cell r="B94">
            <v>2009</v>
          </cell>
          <cell r="C94" t="str">
            <v>Cervical cancer mortality, 25+ years</v>
          </cell>
          <cell r="D94" t="str">
            <v>F</v>
          </cell>
          <cell r="E94" t="str">
            <v>nonMaori</v>
          </cell>
          <cell r="F94">
            <v>1.5965151148395369</v>
          </cell>
          <cell r="G94">
            <v>1.930426262578107</v>
          </cell>
          <cell r="H94">
            <v>2.3135652094790156</v>
          </cell>
        </row>
        <row r="95">
          <cell r="A95" t="str">
            <v>2010Cervical cancer mortality, 25+ yearsFMaori</v>
          </cell>
          <cell r="B95">
            <v>2010</v>
          </cell>
          <cell r="C95" t="str">
            <v>Cervical cancer mortality, 25+ years</v>
          </cell>
          <cell r="D95" t="str">
            <v>F</v>
          </cell>
          <cell r="E95" t="str">
            <v>Maori</v>
          </cell>
          <cell r="F95">
            <v>3.8426987775978771</v>
          </cell>
          <cell r="G95">
            <v>5.5824457326855796</v>
          </cell>
          <cell r="H95">
            <v>7.8398293398819767</v>
          </cell>
          <cell r="I95">
            <v>1.6736186859049935</v>
          </cell>
          <cell r="J95">
            <v>2.5300951197451194</v>
          </cell>
          <cell r="K95">
            <v>3.824874428607723</v>
          </cell>
        </row>
        <row r="96">
          <cell r="A96" t="str">
            <v>2010Cervical cancer mortality, 25+ yearsFTotal</v>
          </cell>
          <cell r="B96">
            <v>2010</v>
          </cell>
          <cell r="C96" t="str">
            <v>Cervical cancer mortality, 25+ years</v>
          </cell>
          <cell r="D96" t="str">
            <v>F</v>
          </cell>
          <cell r="E96" t="str">
            <v>Total</v>
          </cell>
          <cell r="F96">
            <v>2.200141574831068</v>
          </cell>
          <cell r="G96">
            <v>2.5825137091979249</v>
          </cell>
          <cell r="H96">
            <v>3.0122380406854874</v>
          </cell>
        </row>
        <row r="97">
          <cell r="A97" t="str">
            <v>2010Cervical cancer mortality, 25+ yearsFnonMaori</v>
          </cell>
          <cell r="B97">
            <v>2010</v>
          </cell>
          <cell r="C97" t="str">
            <v>Cervical cancer mortality, 25+ years</v>
          </cell>
          <cell r="D97" t="str">
            <v>F</v>
          </cell>
          <cell r="E97" t="str">
            <v>nonMaori</v>
          </cell>
          <cell r="F97">
            <v>1.8421160894585047</v>
          </cell>
          <cell r="G97">
            <v>2.2064173355063241</v>
          </cell>
          <cell r="H97">
            <v>2.6216787032166708</v>
          </cell>
        </row>
        <row r="98">
          <cell r="A98" t="str">
            <v>2011Cervical cancer mortality, 25+ yearsFMaori</v>
          </cell>
          <cell r="B98">
            <v>2011</v>
          </cell>
          <cell r="C98" t="str">
            <v>Cervical cancer mortality, 25+ years</v>
          </cell>
          <cell r="D98" t="str">
            <v>F</v>
          </cell>
          <cell r="E98" t="str">
            <v>Maori</v>
          </cell>
          <cell r="F98">
            <v>4.144205330798278</v>
          </cell>
          <cell r="G98">
            <v>5.9170160970559698</v>
          </cell>
          <cell r="H98">
            <v>8.1916443810219874</v>
          </cell>
          <cell r="I98">
            <v>1.9794827426447719</v>
          </cell>
          <cell r="J98">
            <v>2.9735951145687096</v>
          </cell>
          <cell r="K98">
            <v>4.4669588245931413</v>
          </cell>
        </row>
        <row r="99">
          <cell r="A99" t="str">
            <v>2011Cervical cancer mortality, 25+ yearsFTotal</v>
          </cell>
          <cell r="B99">
            <v>2011</v>
          </cell>
          <cell r="C99" t="str">
            <v>Cervical cancer mortality, 25+ years</v>
          </cell>
          <cell r="D99" t="str">
            <v>F</v>
          </cell>
          <cell r="E99" t="str">
            <v>Total</v>
          </cell>
          <cell r="F99">
            <v>2.0842877773304678</v>
          </cell>
          <cell r="G99">
            <v>2.4516648001664159</v>
          </cell>
          <cell r="H99">
            <v>2.8651475172176064</v>
          </cell>
        </row>
        <row r="100">
          <cell r="A100" t="str">
            <v>2011Cervical cancer mortality, 25+ yearsFnonMaori</v>
          </cell>
          <cell r="B100">
            <v>2011</v>
          </cell>
          <cell r="C100" t="str">
            <v>Cervical cancer mortality, 25+ years</v>
          </cell>
          <cell r="D100" t="str">
            <v>F</v>
          </cell>
          <cell r="E100" t="str">
            <v>nonMaori</v>
          </cell>
          <cell r="F100">
            <v>1.6524523537485143</v>
          </cell>
          <cell r="G100">
            <v>1.9898526427039054</v>
          </cell>
          <cell r="H100">
            <v>2.3758868257145993</v>
          </cell>
        </row>
        <row r="101">
          <cell r="A101" t="str">
            <v>2012Cervical cancer mortality, 25+ yearsFMaori</v>
          </cell>
          <cell r="B101">
            <v>2012</v>
          </cell>
          <cell r="C101" t="str">
            <v>Cervical cancer mortality, 25+ years</v>
          </cell>
          <cell r="D101" t="str">
            <v>F</v>
          </cell>
          <cell r="E101" t="str">
            <v>Maori</v>
          </cell>
          <cell r="F101">
            <v>3.7602545424233398</v>
          </cell>
          <cell r="G101">
            <v>5.4626756191607502</v>
          </cell>
          <cell r="H101">
            <v>7.6716275704397452</v>
          </cell>
          <cell r="I101">
            <v>1.8572780694148685</v>
          </cell>
          <cell r="J101">
            <v>2.8238257632865875</v>
          </cell>
          <cell r="K101">
            <v>4.2933753823482492</v>
          </cell>
        </row>
        <row r="102">
          <cell r="A102" t="str">
            <v>2012Cervical cancer mortality, 25+ yearsFTotal</v>
          </cell>
          <cell r="B102">
            <v>2012</v>
          </cell>
          <cell r="C102" t="str">
            <v>Cervical cancer mortality, 25+ years</v>
          </cell>
          <cell r="D102" t="str">
            <v>F</v>
          </cell>
          <cell r="E102" t="str">
            <v>Total</v>
          </cell>
          <cell r="F102">
            <v>2.028105835060793</v>
          </cell>
          <cell r="G102">
            <v>2.3894681538585525</v>
          </cell>
          <cell r="H102">
            <v>2.7966475169269374</v>
          </cell>
        </row>
        <row r="103">
          <cell r="A103" t="str">
            <v>2012Cervical cancer mortality, 25+ yearsFnonMaori</v>
          </cell>
          <cell r="B103">
            <v>2012</v>
          </cell>
          <cell r="C103" t="str">
            <v>Cervical cancer mortality, 25+ years</v>
          </cell>
          <cell r="D103" t="str">
            <v>F</v>
          </cell>
          <cell r="E103" t="str">
            <v>nonMaori</v>
          </cell>
          <cell r="F103">
            <v>1.6064808241484114</v>
          </cell>
          <cell r="G103">
            <v>1.934494574765429</v>
          </cell>
          <cell r="H103">
            <v>2.3097892155250737</v>
          </cell>
        </row>
        <row r="104">
          <cell r="A104" t="str">
            <v>1996Colorectal cancer mortality, 25+ yearsFMaori</v>
          </cell>
          <cell r="B104">
            <v>1996</v>
          </cell>
          <cell r="C104" t="str">
            <v>Colorectal cancer mortality, 25+ years</v>
          </cell>
          <cell r="D104" t="str">
            <v>F</v>
          </cell>
          <cell r="E104" t="str">
            <v>Maori</v>
          </cell>
          <cell r="F104">
            <v>11.405017999657662</v>
          </cell>
          <cell r="G104">
            <v>15.181776818454939</v>
          </cell>
          <cell r="H104">
            <v>19.808925537779555</v>
          </cell>
          <cell r="I104">
            <v>0.57333654139916501</v>
          </cell>
          <cell r="J104">
            <v>0.75421297444668045</v>
          </cell>
          <cell r="K104">
            <v>0.99215237430275094</v>
          </cell>
        </row>
        <row r="105">
          <cell r="A105" t="str">
            <v>1996Colorectal cancer mortality, 25+ yearsFTotal</v>
          </cell>
          <cell r="B105">
            <v>1996</v>
          </cell>
          <cell r="C105" t="str">
            <v>Colorectal cancer mortality, 25+ years</v>
          </cell>
          <cell r="D105" t="str">
            <v>F</v>
          </cell>
          <cell r="E105" t="str">
            <v>Total</v>
          </cell>
          <cell r="F105">
            <v>18.907875255590646</v>
          </cell>
          <cell r="G105">
            <v>19.866550811602423</v>
          </cell>
          <cell r="H105">
            <v>20.86124087264551</v>
          </cell>
        </row>
        <row r="106">
          <cell r="A106" t="str">
            <v>1996Colorectal cancer mortality, 25+ yearsFnonMaori</v>
          </cell>
          <cell r="B106">
            <v>1996</v>
          </cell>
          <cell r="C106" t="str">
            <v>Colorectal cancer mortality, 25+ years</v>
          </cell>
          <cell r="D106" t="str">
            <v>F</v>
          </cell>
          <cell r="E106" t="str">
            <v>nonMaori</v>
          </cell>
          <cell r="F106">
            <v>19.141439970299892</v>
          </cell>
          <cell r="G106">
            <v>20.12929680716892</v>
          </cell>
          <cell r="H106">
            <v>21.154916247485922</v>
          </cell>
        </row>
        <row r="107">
          <cell r="A107" t="str">
            <v>1997Colorectal cancer mortality, 25+ yearsFMaori</v>
          </cell>
          <cell r="B107">
            <v>1997</v>
          </cell>
          <cell r="C107" t="str">
            <v>Colorectal cancer mortality, 25+ years</v>
          </cell>
          <cell r="D107" t="str">
            <v>F</v>
          </cell>
          <cell r="E107" t="str">
            <v>Maori</v>
          </cell>
          <cell r="F107">
            <v>11.380362712318581</v>
          </cell>
          <cell r="G107">
            <v>15.065560786291263</v>
          </cell>
          <cell r="H107">
            <v>19.563883814863736</v>
          </cell>
          <cell r="I107">
            <v>0.58380957481308116</v>
          </cell>
          <cell r="J107">
            <v>0.76434464324758788</v>
          </cell>
          <cell r="K107">
            <v>1.0007076945394968</v>
          </cell>
        </row>
        <row r="108">
          <cell r="A108" t="str">
            <v>1997Colorectal cancer mortality, 25+ yearsFTotal</v>
          </cell>
          <cell r="B108">
            <v>1997</v>
          </cell>
          <cell r="C108" t="str">
            <v>Colorectal cancer mortality, 25+ years</v>
          </cell>
          <cell r="D108" t="str">
            <v>F</v>
          </cell>
          <cell r="E108" t="str">
            <v>Total</v>
          </cell>
          <cell r="F108">
            <v>18.522773325493734</v>
          </cell>
          <cell r="G108">
            <v>19.452970918468814</v>
          </cell>
          <cell r="H108">
            <v>20.417785540250364</v>
          </cell>
        </row>
        <row r="109">
          <cell r="A109" t="str">
            <v>1997Colorectal cancer mortality, 25+ yearsFnonMaori</v>
          </cell>
          <cell r="B109">
            <v>1997</v>
          </cell>
          <cell r="C109" t="str">
            <v>Colorectal cancer mortality, 25+ years</v>
          </cell>
          <cell r="D109" t="str">
            <v>F</v>
          </cell>
          <cell r="E109" t="str">
            <v>nonMaori</v>
          </cell>
          <cell r="F109">
            <v>18.751609268492917</v>
          </cell>
          <cell r="G109">
            <v>19.710428952939228</v>
          </cell>
          <cell r="H109">
            <v>20.705569089061267</v>
          </cell>
        </row>
        <row r="110">
          <cell r="A110" t="str">
            <v>1998Colorectal cancer mortality, 25+ yearsFMaori</v>
          </cell>
          <cell r="B110">
            <v>1998</v>
          </cell>
          <cell r="C110" t="str">
            <v>Colorectal cancer mortality, 25+ years</v>
          </cell>
          <cell r="D110" t="str">
            <v>F</v>
          </cell>
          <cell r="E110" t="str">
            <v>Maori</v>
          </cell>
          <cell r="F110">
            <v>11.454296764232373</v>
          </cell>
          <cell r="G110">
            <v>15.084504594376359</v>
          </cell>
          <cell r="H110">
            <v>19.500220166432108</v>
          </cell>
          <cell r="I110">
            <v>0.59127411164204602</v>
          </cell>
          <cell r="J110">
            <v>0.77038682352343957</v>
          </cell>
          <cell r="K110">
            <v>1.0037575570665846</v>
          </cell>
        </row>
        <row r="111">
          <cell r="A111" t="str">
            <v>1998Colorectal cancer mortality, 25+ yearsFTotal</v>
          </cell>
          <cell r="B111">
            <v>1998</v>
          </cell>
          <cell r="C111" t="str">
            <v>Colorectal cancer mortality, 25+ years</v>
          </cell>
          <cell r="D111" t="str">
            <v>F</v>
          </cell>
          <cell r="E111" t="str">
            <v>Total</v>
          </cell>
          <cell r="F111">
            <v>18.485933260950404</v>
          </cell>
          <cell r="G111">
            <v>19.405023406192893</v>
          </cell>
          <cell r="H111">
            <v>20.3579816813122</v>
          </cell>
        </row>
        <row r="112">
          <cell r="A112" t="str">
            <v>1998Colorectal cancer mortality, 25+ yearsFnonMaori</v>
          </cell>
          <cell r="B112">
            <v>1998</v>
          </cell>
          <cell r="C112" t="str">
            <v>Colorectal cancer mortality, 25+ years</v>
          </cell>
          <cell r="D112" t="str">
            <v>F</v>
          </cell>
          <cell r="E112" t="str">
            <v>nonMaori</v>
          </cell>
          <cell r="F112">
            <v>18.636717761098257</v>
          </cell>
          <cell r="G112">
            <v>19.580429121809093</v>
          </cell>
          <cell r="H112">
            <v>20.559547965540744</v>
          </cell>
        </row>
        <row r="113">
          <cell r="A113" t="str">
            <v>1999Colorectal cancer mortality, 25+ yearsFMaori</v>
          </cell>
          <cell r="B113">
            <v>1999</v>
          </cell>
          <cell r="C113" t="str">
            <v>Colorectal cancer mortality, 25+ years</v>
          </cell>
          <cell r="D113" t="str">
            <v>F</v>
          </cell>
          <cell r="E113" t="str">
            <v>Maori</v>
          </cell>
          <cell r="F113">
            <v>11.709338167708129</v>
          </cell>
          <cell r="G113">
            <v>15.2724999891203</v>
          </cell>
          <cell r="H113">
            <v>19.578655722300052</v>
          </cell>
          <cell r="I113">
            <v>0.61107104303485937</v>
          </cell>
          <cell r="J113">
            <v>0.78981303071266151</v>
          </cell>
          <cell r="K113">
            <v>1.020838134278822</v>
          </cell>
        </row>
        <row r="114">
          <cell r="A114" t="str">
            <v>1999Colorectal cancer mortality, 25+ yearsFTotal</v>
          </cell>
          <cell r="B114">
            <v>1999</v>
          </cell>
          <cell r="C114" t="str">
            <v>Colorectal cancer mortality, 25+ years</v>
          </cell>
          <cell r="D114" t="str">
            <v>F</v>
          </cell>
          <cell r="E114" t="str">
            <v>Total</v>
          </cell>
          <cell r="F114">
            <v>18.315318897194899</v>
          </cell>
          <cell r="G114">
            <v>19.221440919805318</v>
          </cell>
          <cell r="H114">
            <v>20.160791385488306</v>
          </cell>
        </row>
        <row r="115">
          <cell r="A115" t="str">
            <v>1999Colorectal cancer mortality, 25+ yearsFnonMaori</v>
          </cell>
          <cell r="B115">
            <v>1999</v>
          </cell>
          <cell r="C115" t="str">
            <v>Colorectal cancer mortality, 25+ years</v>
          </cell>
          <cell r="D115" t="str">
            <v>F</v>
          </cell>
          <cell r="E115" t="str">
            <v>nonMaori</v>
          </cell>
          <cell r="F115">
            <v>18.408286236066274</v>
          </cell>
          <cell r="G115">
            <v>19.33685492038498</v>
          </cell>
          <cell r="H115">
            <v>20.300131506171549</v>
          </cell>
        </row>
        <row r="116">
          <cell r="A116" t="str">
            <v>2000Colorectal cancer mortality, 25+ yearsFMaori</v>
          </cell>
          <cell r="B116">
            <v>2000</v>
          </cell>
          <cell r="C116" t="str">
            <v>Colorectal cancer mortality, 25+ years</v>
          </cell>
          <cell r="D116" t="str">
            <v>F</v>
          </cell>
          <cell r="E116" t="str">
            <v>Maori</v>
          </cell>
          <cell r="F116">
            <v>10.626296741863216</v>
          </cell>
          <cell r="G116">
            <v>13.925071752498861</v>
          </cell>
          <cell r="H116">
            <v>17.92432762114753</v>
          </cell>
          <cell r="I116">
            <v>0.58538675707522914</v>
          </cell>
          <cell r="J116">
            <v>0.76000366861155666</v>
          </cell>
          <cell r="K116">
            <v>0.98670762418493807</v>
          </cell>
        </row>
        <row r="117">
          <cell r="A117" t="str">
            <v>2000Colorectal cancer mortality, 25+ yearsFTotal</v>
          </cell>
          <cell r="B117">
            <v>2000</v>
          </cell>
          <cell r="C117" t="str">
            <v>Colorectal cancer mortality, 25+ years</v>
          </cell>
          <cell r="D117" t="str">
            <v>F</v>
          </cell>
          <cell r="E117" t="str">
            <v>Total</v>
          </cell>
          <cell r="F117">
            <v>17.304412708475279</v>
          </cell>
          <cell r="G117">
            <v>18.164492907070166</v>
          </cell>
          <cell r="H117">
            <v>19.056257075961248</v>
          </cell>
        </row>
        <row r="118">
          <cell r="A118" t="str">
            <v>2000Colorectal cancer mortality, 25+ yearsFnonMaori</v>
          </cell>
          <cell r="B118">
            <v>2000</v>
          </cell>
          <cell r="C118" t="str">
            <v>Colorectal cancer mortality, 25+ years</v>
          </cell>
          <cell r="D118" t="str">
            <v>F</v>
          </cell>
          <cell r="E118" t="str">
            <v>nonMaori</v>
          </cell>
          <cell r="F118">
            <v>17.43902673640417</v>
          </cell>
          <cell r="G118">
            <v>18.322374387926892</v>
          </cell>
          <cell r="H118">
            <v>19.238875195886465</v>
          </cell>
        </row>
        <row r="119">
          <cell r="A119" t="str">
            <v>2001Colorectal cancer mortality, 25+ yearsFMaori</v>
          </cell>
          <cell r="B119">
            <v>2001</v>
          </cell>
          <cell r="C119" t="str">
            <v>Colorectal cancer mortality, 25+ years</v>
          </cell>
          <cell r="D119" t="str">
            <v>F</v>
          </cell>
          <cell r="E119" t="str">
            <v>Maori</v>
          </cell>
          <cell r="F119">
            <v>10.157497575945166</v>
          </cell>
          <cell r="G119">
            <v>13.310740891851747</v>
          </cell>
          <cell r="H119">
            <v>17.133562028715708</v>
          </cell>
          <cell r="I119">
            <v>0.57033026574310752</v>
          </cell>
          <cell r="J119">
            <v>0.74066399503906732</v>
          </cell>
          <cell r="K119">
            <v>0.96186926505199444</v>
          </cell>
        </row>
        <row r="120">
          <cell r="A120" t="str">
            <v>2001Colorectal cancer mortality, 25+ yearsFTotal</v>
          </cell>
          <cell r="B120">
            <v>2001</v>
          </cell>
          <cell r="C120" t="str">
            <v>Colorectal cancer mortality, 25+ years</v>
          </cell>
          <cell r="D120" t="str">
            <v>F</v>
          </cell>
          <cell r="E120" t="str">
            <v>Total</v>
          </cell>
          <cell r="F120">
            <v>16.925447232114543</v>
          </cell>
          <cell r="G120">
            <v>17.764354808729717</v>
          </cell>
          <cell r="H120">
            <v>18.634081930330311</v>
          </cell>
        </row>
        <row r="121">
          <cell r="A121" t="str">
            <v>2001Colorectal cancer mortality, 25+ yearsFnonMaori</v>
          </cell>
          <cell r="B121">
            <v>2001</v>
          </cell>
          <cell r="C121" t="str">
            <v>Colorectal cancer mortality, 25+ years</v>
          </cell>
          <cell r="D121" t="str">
            <v>F</v>
          </cell>
          <cell r="E121" t="str">
            <v>nonMaori</v>
          </cell>
          <cell r="F121">
            <v>17.1073149187708</v>
          </cell>
          <cell r="G121">
            <v>17.971362157478243</v>
          </cell>
          <cell r="H121">
            <v>18.867746239992989</v>
          </cell>
        </row>
        <row r="122">
          <cell r="A122" t="str">
            <v>2002Colorectal cancer mortality, 25+ yearsFMaori</v>
          </cell>
          <cell r="B122">
            <v>2002</v>
          </cell>
          <cell r="C122" t="str">
            <v>Colorectal cancer mortality, 25+ years</v>
          </cell>
          <cell r="D122" t="str">
            <v>F</v>
          </cell>
          <cell r="E122" t="str">
            <v>Maori</v>
          </cell>
          <cell r="F122">
            <v>10.818785902769923</v>
          </cell>
          <cell r="G122">
            <v>14.017986328719644</v>
          </cell>
          <cell r="H122">
            <v>17.867074305090725</v>
          </cell>
          <cell r="I122">
            <v>0.61757959164039256</v>
          </cell>
          <cell r="J122">
            <v>0.79410858166047604</v>
          </cell>
          <cell r="K122">
            <v>1.0210966294916151</v>
          </cell>
        </row>
        <row r="123">
          <cell r="A123" t="str">
            <v>2002Colorectal cancer mortality, 25+ yearsFTotal</v>
          </cell>
          <cell r="B123">
            <v>2002</v>
          </cell>
          <cell r="C123" t="str">
            <v>Colorectal cancer mortality, 25+ years</v>
          </cell>
          <cell r="D123" t="str">
            <v>F</v>
          </cell>
          <cell r="E123" t="str">
            <v>Total</v>
          </cell>
          <cell r="F123">
            <v>16.728013914664579</v>
          </cell>
          <cell r="G123">
            <v>17.550568719513763</v>
          </cell>
          <cell r="H123">
            <v>18.403106803126427</v>
          </cell>
        </row>
        <row r="124">
          <cell r="A124" t="str">
            <v>2002Colorectal cancer mortality, 25+ yearsFnonMaori</v>
          </cell>
          <cell r="B124">
            <v>2002</v>
          </cell>
          <cell r="C124" t="str">
            <v>Colorectal cancer mortality, 25+ years</v>
          </cell>
          <cell r="D124" t="str">
            <v>F</v>
          </cell>
          <cell r="E124" t="str">
            <v>nonMaori</v>
          </cell>
          <cell r="F124">
            <v>16.809140027686908</v>
          </cell>
          <cell r="G124">
            <v>17.652480595799787</v>
          </cell>
          <cell r="H124">
            <v>18.527176583280465</v>
          </cell>
        </row>
        <row r="125">
          <cell r="A125" t="str">
            <v>2003Colorectal cancer mortality, 25+ yearsFMaori</v>
          </cell>
          <cell r="B125">
            <v>2003</v>
          </cell>
          <cell r="C125" t="str">
            <v>Colorectal cancer mortality, 25+ years</v>
          </cell>
          <cell r="D125" t="str">
            <v>F</v>
          </cell>
          <cell r="E125" t="str">
            <v>Maori</v>
          </cell>
          <cell r="F125">
            <v>11.356753934770014</v>
          </cell>
          <cell r="G125">
            <v>14.568363348329029</v>
          </cell>
          <cell r="H125">
            <v>18.406250664542615</v>
          </cell>
          <cell r="I125">
            <v>0.64227007875780784</v>
          </cell>
          <cell r="J125">
            <v>0.81854526634952729</v>
          </cell>
          <cell r="K125">
            <v>1.0432003221434103</v>
          </cell>
        </row>
        <row r="126">
          <cell r="A126" t="str">
            <v>2003Colorectal cancer mortality, 25+ yearsFTotal</v>
          </cell>
          <cell r="B126">
            <v>2003</v>
          </cell>
          <cell r="C126" t="str">
            <v>Colorectal cancer mortality, 25+ years</v>
          </cell>
          <cell r="D126" t="str">
            <v>F</v>
          </cell>
          <cell r="E126" t="str">
            <v>Total</v>
          </cell>
          <cell r="F126">
            <v>16.923775993922728</v>
          </cell>
          <cell r="G126">
            <v>17.742161128513587</v>
          </cell>
          <cell r="H126">
            <v>18.589890826364805</v>
          </cell>
        </row>
        <row r="127">
          <cell r="A127" t="str">
            <v>2003Colorectal cancer mortality, 25+ yearsFnonMaori</v>
          </cell>
          <cell r="B127">
            <v>2003</v>
          </cell>
          <cell r="C127" t="str">
            <v>Colorectal cancer mortality, 25+ years</v>
          </cell>
          <cell r="D127" t="str">
            <v>F</v>
          </cell>
          <cell r="E127" t="str">
            <v>nonMaori</v>
          </cell>
          <cell r="F127">
            <v>16.960327476663021</v>
          </cell>
          <cell r="G127">
            <v>17.797871354506359</v>
          </cell>
          <cell r="H127">
            <v>18.666073308826267</v>
          </cell>
        </row>
        <row r="128">
          <cell r="A128" t="str">
            <v>2004Colorectal cancer mortality, 25+ yearsFMaori</v>
          </cell>
          <cell r="B128">
            <v>2004</v>
          </cell>
          <cell r="C128" t="str">
            <v>Colorectal cancer mortality, 25+ years</v>
          </cell>
          <cell r="D128" t="str">
            <v>F</v>
          </cell>
          <cell r="E128" t="str">
            <v>Maori</v>
          </cell>
          <cell r="F128">
            <v>12.450801491223643</v>
          </cell>
          <cell r="G128">
            <v>15.702116074206771</v>
          </cell>
          <cell r="H128">
            <v>19.542642662381937</v>
          </cell>
          <cell r="I128">
            <v>0.70313016009341933</v>
          </cell>
          <cell r="J128">
            <v>0.88349308949909988</v>
          </cell>
          <cell r="K128">
            <v>1.1101216865579451</v>
          </cell>
        </row>
        <row r="129">
          <cell r="A129" t="str">
            <v>2004Colorectal cancer mortality, 25+ yearsFTotal</v>
          </cell>
          <cell r="B129">
            <v>2004</v>
          </cell>
          <cell r="C129" t="str">
            <v>Colorectal cancer mortality, 25+ years</v>
          </cell>
          <cell r="D129" t="str">
            <v>F</v>
          </cell>
          <cell r="E129" t="str">
            <v>Total</v>
          </cell>
          <cell r="F129">
            <v>16.942415489409182</v>
          </cell>
          <cell r="G129">
            <v>17.74354972393898</v>
          </cell>
          <cell r="H129">
            <v>18.572783340026636</v>
          </cell>
        </row>
        <row r="130">
          <cell r="A130" t="str">
            <v>2004Colorectal cancer mortality, 25+ yearsFnonMaori</v>
          </cell>
          <cell r="B130">
            <v>2004</v>
          </cell>
          <cell r="C130" t="str">
            <v>Colorectal cancer mortality, 25+ years</v>
          </cell>
          <cell r="D130" t="str">
            <v>F</v>
          </cell>
          <cell r="E130" t="str">
            <v>nonMaori</v>
          </cell>
          <cell r="F130">
            <v>16.952509640542186</v>
          </cell>
          <cell r="G130">
            <v>17.772766149318894</v>
          </cell>
          <cell r="H130">
            <v>18.62245133869801</v>
          </cell>
        </row>
        <row r="131">
          <cell r="A131" t="str">
            <v>2005Colorectal cancer mortality, 25+ yearsFMaori</v>
          </cell>
          <cell r="B131">
            <v>2005</v>
          </cell>
          <cell r="C131" t="str">
            <v>Colorectal cancer mortality, 25+ years</v>
          </cell>
          <cell r="D131" t="str">
            <v>F</v>
          </cell>
          <cell r="E131" t="str">
            <v>Maori</v>
          </cell>
          <cell r="F131">
            <v>10.227824673061141</v>
          </cell>
          <cell r="G131">
            <v>13.09566712459114</v>
          </cell>
          <cell r="H131">
            <v>16.518402164466984</v>
          </cell>
          <cell r="I131">
            <v>0.5860548402119049</v>
          </cell>
          <cell r="J131">
            <v>0.74671711221967874</v>
          </cell>
          <cell r="K131">
            <v>0.95142366792855926</v>
          </cell>
        </row>
        <row r="132">
          <cell r="A132" t="str">
            <v>2005Colorectal cancer mortality, 25+ yearsFTotal</v>
          </cell>
          <cell r="B132">
            <v>2005</v>
          </cell>
          <cell r="C132" t="str">
            <v>Colorectal cancer mortality, 25+ years</v>
          </cell>
          <cell r="D132" t="str">
            <v>F</v>
          </cell>
          <cell r="E132" t="str">
            <v>Total</v>
          </cell>
          <cell r="F132">
            <v>16.454278301951991</v>
          </cell>
          <cell r="G132">
            <v>17.232112067128803</v>
          </cell>
          <cell r="H132">
            <v>18.037220416504525</v>
          </cell>
        </row>
        <row r="133">
          <cell r="A133" t="str">
            <v>2005Colorectal cancer mortality, 25+ yearsFnonMaori</v>
          </cell>
          <cell r="B133">
            <v>2005</v>
          </cell>
          <cell r="C133" t="str">
            <v>Colorectal cancer mortality, 25+ years</v>
          </cell>
          <cell r="D133" t="str">
            <v>F</v>
          </cell>
          <cell r="E133" t="str">
            <v>nonMaori</v>
          </cell>
          <cell r="F133">
            <v>16.73050979772502</v>
          </cell>
          <cell r="G133">
            <v>17.537655037344969</v>
          </cell>
          <cell r="H133">
            <v>18.37367512601994</v>
          </cell>
        </row>
        <row r="134">
          <cell r="A134" t="str">
            <v>2006Colorectal cancer mortality, 25+ yearsFMaori</v>
          </cell>
          <cell r="B134">
            <v>2006</v>
          </cell>
          <cell r="C134" t="str">
            <v>Colorectal cancer mortality, 25+ years</v>
          </cell>
          <cell r="D134" t="str">
            <v>F</v>
          </cell>
          <cell r="E134" t="str">
            <v>Maori</v>
          </cell>
          <cell r="F134">
            <v>11.29726398050186</v>
          </cell>
          <cell r="G134">
            <v>14.225705997907291</v>
          </cell>
          <cell r="H134">
            <v>17.681253657138296</v>
          </cell>
          <cell r="I134">
            <v>0.67266886380341395</v>
          </cell>
          <cell r="J134">
            <v>0.84491082337989487</v>
          </cell>
          <cell r="K134">
            <v>1.061256641831307</v>
          </cell>
        </row>
        <row r="135">
          <cell r="A135" t="str">
            <v>2006Colorectal cancer mortality, 25+ yearsFTotal</v>
          </cell>
          <cell r="B135">
            <v>2006</v>
          </cell>
          <cell r="C135" t="str">
            <v>Colorectal cancer mortality, 25+ years</v>
          </cell>
          <cell r="D135" t="str">
            <v>F</v>
          </cell>
          <cell r="E135" t="str">
            <v>Total</v>
          </cell>
          <cell r="F135">
            <v>15.897597713494747</v>
          </cell>
          <cell r="G135">
            <v>16.651448307343205</v>
          </cell>
          <cell r="H135">
            <v>17.431813290364339</v>
          </cell>
        </row>
        <row r="136">
          <cell r="A136" t="str">
            <v>2006Colorectal cancer mortality, 25+ yearsFnonMaori</v>
          </cell>
          <cell r="B136">
            <v>2006</v>
          </cell>
          <cell r="C136" t="str">
            <v>Colorectal cancer mortality, 25+ years</v>
          </cell>
          <cell r="D136" t="str">
            <v>F</v>
          </cell>
          <cell r="E136" t="str">
            <v>nonMaori</v>
          </cell>
          <cell r="F136">
            <v>16.057458154456686</v>
          </cell>
          <cell r="G136">
            <v>16.836931903653728</v>
          </cell>
          <cell r="H136">
            <v>17.644460590095989</v>
          </cell>
        </row>
        <row r="137">
          <cell r="A137" t="str">
            <v>2007Colorectal cancer mortality, 25+ yearsFMaori</v>
          </cell>
          <cell r="B137">
            <v>2007</v>
          </cell>
          <cell r="C137" t="str">
            <v>Colorectal cancer mortality, 25+ years</v>
          </cell>
          <cell r="D137" t="str">
            <v>F</v>
          </cell>
          <cell r="E137" t="str">
            <v>Maori</v>
          </cell>
          <cell r="F137">
            <v>9.8638807316050983</v>
          </cell>
          <cell r="G137">
            <v>12.519422171953831</v>
          </cell>
          <cell r="H137">
            <v>15.669923718626636</v>
          </cell>
          <cell r="I137">
            <v>0.60574684369188991</v>
          </cell>
          <cell r="J137">
            <v>0.76660760331184097</v>
          </cell>
          <cell r="K137">
            <v>0.97018618186056793</v>
          </cell>
        </row>
        <row r="138">
          <cell r="A138" t="str">
            <v>2007Colorectal cancer mortality, 25+ yearsFTotal</v>
          </cell>
          <cell r="B138">
            <v>2007</v>
          </cell>
          <cell r="C138" t="str">
            <v>Colorectal cancer mortality, 25+ years</v>
          </cell>
          <cell r="D138" t="str">
            <v>F</v>
          </cell>
          <cell r="E138" t="str">
            <v>Total</v>
          </cell>
          <cell r="F138">
            <v>15.337755893286721</v>
          </cell>
          <cell r="G138">
            <v>16.072783383888126</v>
          </cell>
          <cell r="H138">
            <v>16.833933476518435</v>
          </cell>
        </row>
        <row r="139">
          <cell r="A139" t="str">
            <v>2007Colorectal cancer mortality, 25+ yearsFnonMaori</v>
          </cell>
          <cell r="B139">
            <v>2007</v>
          </cell>
          <cell r="C139" t="str">
            <v>Colorectal cancer mortality, 25+ years</v>
          </cell>
          <cell r="D139" t="str">
            <v>F</v>
          </cell>
          <cell r="E139" t="str">
            <v>nonMaori</v>
          </cell>
          <cell r="F139">
            <v>15.567969296056599</v>
          </cell>
          <cell r="G139">
            <v>16.330939215666994</v>
          </cell>
          <cell r="H139">
            <v>17.121629558034076</v>
          </cell>
        </row>
        <row r="140">
          <cell r="A140" t="str">
            <v>2008Colorectal cancer mortality, 25+ yearsFMaori</v>
          </cell>
          <cell r="B140">
            <v>2008</v>
          </cell>
          <cell r="C140" t="str">
            <v>Colorectal cancer mortality, 25+ years</v>
          </cell>
          <cell r="D140" t="str">
            <v>F</v>
          </cell>
          <cell r="E140" t="str">
            <v>Maori</v>
          </cell>
          <cell r="F140">
            <v>10.074454612607084</v>
          </cell>
          <cell r="G140">
            <v>12.685923747162258</v>
          </cell>
          <cell r="H140">
            <v>15.767444911464281</v>
          </cell>
          <cell r="I140">
            <v>0.64532435140230326</v>
          </cell>
          <cell r="J140">
            <v>0.81155306884423073</v>
          </cell>
          <cell r="K140">
            <v>1.020600543152133</v>
          </cell>
        </row>
        <row r="141">
          <cell r="A141" t="str">
            <v>2008Colorectal cancer mortality, 25+ yearsFTotal</v>
          </cell>
          <cell r="B141">
            <v>2008</v>
          </cell>
          <cell r="C141" t="str">
            <v>Colorectal cancer mortality, 25+ years</v>
          </cell>
          <cell r="D141" t="str">
            <v>F</v>
          </cell>
          <cell r="E141" t="str">
            <v>Total</v>
          </cell>
          <cell r="F141">
            <v>14.742486194989612</v>
          </cell>
          <cell r="G141">
            <v>15.451857519650433</v>
          </cell>
          <cell r="H141">
            <v>16.186540466841013</v>
          </cell>
        </row>
        <row r="142">
          <cell r="A142" t="str">
            <v>2008Colorectal cancer mortality, 25+ yearsFnonMaori</v>
          </cell>
          <cell r="B142">
            <v>2008</v>
          </cell>
          <cell r="C142" t="str">
            <v>Colorectal cancer mortality, 25+ years</v>
          </cell>
          <cell r="D142" t="str">
            <v>F</v>
          </cell>
          <cell r="E142" t="str">
            <v>nonMaori</v>
          </cell>
          <cell r="F142">
            <v>14.897341313318556</v>
          </cell>
          <cell r="G142">
            <v>15.631662591367997</v>
          </cell>
          <cell r="H142">
            <v>16.392815080856963</v>
          </cell>
        </row>
        <row r="143">
          <cell r="A143" t="str">
            <v>2009Colorectal cancer mortality, 25+ yearsFMaori</v>
          </cell>
          <cell r="B143">
            <v>2009</v>
          </cell>
          <cell r="C143" t="str">
            <v>Colorectal cancer mortality, 25+ years</v>
          </cell>
          <cell r="D143" t="str">
            <v>F</v>
          </cell>
          <cell r="E143" t="str">
            <v>Maori</v>
          </cell>
          <cell r="F143">
            <v>10.174013378251471</v>
          </cell>
          <cell r="G143">
            <v>12.719569002316632</v>
          </cell>
          <cell r="H143">
            <v>15.708564242976184</v>
          </cell>
          <cell r="I143">
            <v>0.67329905248069377</v>
          </cell>
          <cell r="J143">
            <v>0.84298681740598036</v>
          </cell>
          <cell r="K143">
            <v>1.0554400332245237</v>
          </cell>
        </row>
        <row r="144">
          <cell r="A144" t="str">
            <v>2009Colorectal cancer mortality, 25+ yearsFTotal</v>
          </cell>
          <cell r="B144">
            <v>2009</v>
          </cell>
          <cell r="C144" t="str">
            <v>Colorectal cancer mortality, 25+ years</v>
          </cell>
          <cell r="D144" t="str">
            <v>F</v>
          </cell>
          <cell r="E144" t="str">
            <v>Total</v>
          </cell>
          <cell r="F144">
            <v>14.247199373615443</v>
          </cell>
          <cell r="G144">
            <v>14.9317440708954</v>
          </cell>
          <cell r="H144">
            <v>15.640679648983442</v>
          </cell>
        </row>
        <row r="145">
          <cell r="A145" t="str">
            <v>2009Colorectal cancer mortality, 25+ yearsFnonMaori</v>
          </cell>
          <cell r="B145">
            <v>2009</v>
          </cell>
          <cell r="C145" t="str">
            <v>Colorectal cancer mortality, 25+ years</v>
          </cell>
          <cell r="D145" t="str">
            <v>F</v>
          </cell>
          <cell r="E145" t="str">
            <v>nonMaori</v>
          </cell>
          <cell r="F145">
            <v>14.379878223406951</v>
          </cell>
          <cell r="G145">
            <v>15.088692657682355</v>
          </cell>
          <cell r="H145">
            <v>15.823406314172795</v>
          </cell>
        </row>
        <row r="146">
          <cell r="A146" t="str">
            <v>2010Colorectal cancer mortality, 25+ yearsFMaori</v>
          </cell>
          <cell r="B146">
            <v>2010</v>
          </cell>
          <cell r="C146" t="str">
            <v>Colorectal cancer mortality, 25+ years</v>
          </cell>
          <cell r="D146" t="str">
            <v>F</v>
          </cell>
          <cell r="E146" t="str">
            <v>Maori</v>
          </cell>
          <cell r="F146">
            <v>9.837343101501828</v>
          </cell>
          <cell r="G146">
            <v>12.298663243995122</v>
          </cell>
          <cell r="H146">
            <v>15.188749055556872</v>
          </cell>
          <cell r="I146">
            <v>0.6623960791606528</v>
          </cell>
          <cell r="J146">
            <v>0.82973481080007849</v>
          </cell>
          <cell r="K146">
            <v>1.0393477224771857</v>
          </cell>
        </row>
        <row r="147">
          <cell r="A147" t="str">
            <v>2010Colorectal cancer mortality, 25+ yearsFTotal</v>
          </cell>
          <cell r="B147">
            <v>2010</v>
          </cell>
          <cell r="C147" t="str">
            <v>Colorectal cancer mortality, 25+ years</v>
          </cell>
          <cell r="D147" t="str">
            <v>F</v>
          </cell>
          <cell r="E147" t="str">
            <v>Total</v>
          </cell>
          <cell r="F147">
            <v>13.974198238205227</v>
          </cell>
          <cell r="G147">
            <v>14.6433014166763</v>
          </cell>
          <cell r="H147">
            <v>15.336164038177406</v>
          </cell>
        </row>
        <row r="148">
          <cell r="A148" t="str">
            <v>2010Colorectal cancer mortality, 25+ yearsFnonMaori</v>
          </cell>
          <cell r="B148">
            <v>2010</v>
          </cell>
          <cell r="C148" t="str">
            <v>Colorectal cancer mortality, 25+ years</v>
          </cell>
          <cell r="D148" t="str">
            <v>F</v>
          </cell>
          <cell r="E148" t="str">
            <v>nonMaori</v>
          </cell>
          <cell r="F148">
            <v>14.128512820944334</v>
          </cell>
          <cell r="G148">
            <v>14.822402391597908</v>
          </cell>
          <cell r="H148">
            <v>15.541555056192285</v>
          </cell>
        </row>
        <row r="149">
          <cell r="A149" t="str">
            <v>2011Colorectal cancer mortality, 25+ yearsFMaori</v>
          </cell>
          <cell r="B149">
            <v>2011</v>
          </cell>
          <cell r="C149" t="str">
            <v>Colorectal cancer mortality, 25+ years</v>
          </cell>
          <cell r="D149" t="str">
            <v>F</v>
          </cell>
          <cell r="E149" t="str">
            <v>Maori</v>
          </cell>
          <cell r="F149">
            <v>10.850938839460804</v>
          </cell>
          <cell r="G149">
            <v>13.396167691467157</v>
          </cell>
          <cell r="H149">
            <v>16.359013589014133</v>
          </cell>
          <cell r="I149">
            <v>0.72822298537560926</v>
          </cell>
          <cell r="J149">
            <v>0.90448986562592326</v>
          </cell>
          <cell r="K149">
            <v>1.1234222668734259</v>
          </cell>
        </row>
        <row r="150">
          <cell r="A150" t="str">
            <v>2011Colorectal cancer mortality, 25+ yearsFTotal</v>
          </cell>
          <cell r="B150">
            <v>2011</v>
          </cell>
          <cell r="C150" t="str">
            <v>Colorectal cancer mortality, 25+ years</v>
          </cell>
          <cell r="D150" t="str">
            <v>F</v>
          </cell>
          <cell r="E150" t="str">
            <v>Total</v>
          </cell>
          <cell r="F150">
            <v>14.044468445269304</v>
          </cell>
          <cell r="G150">
            <v>14.715392085908583</v>
          </cell>
          <cell r="H150">
            <v>15.410085960527745</v>
          </cell>
        </row>
        <row r="151">
          <cell r="A151" t="str">
            <v>2011Colorectal cancer mortality, 25+ yearsFnonMaori</v>
          </cell>
          <cell r="B151">
            <v>2011</v>
          </cell>
          <cell r="C151" t="str">
            <v>Colorectal cancer mortality, 25+ years</v>
          </cell>
          <cell r="D151" t="str">
            <v>F</v>
          </cell>
          <cell r="E151" t="str">
            <v>nonMaori</v>
          </cell>
          <cell r="F151">
            <v>14.116999521735359</v>
          </cell>
          <cell r="G151">
            <v>14.810743824306719</v>
          </cell>
          <cell r="H151">
            <v>15.529760993447697</v>
          </cell>
        </row>
        <row r="152">
          <cell r="A152" t="str">
            <v>2012Colorectal cancer mortality, 25+ yearsFMaori</v>
          </cell>
          <cell r="B152">
            <v>2012</v>
          </cell>
          <cell r="C152" t="str">
            <v>Colorectal cancer mortality, 25+ years</v>
          </cell>
          <cell r="D152" t="str">
            <v>F</v>
          </cell>
          <cell r="E152" t="str">
            <v>Maori</v>
          </cell>
          <cell r="F152">
            <v>10.608468073718544</v>
          </cell>
          <cell r="G152">
            <v>13.096822253600589</v>
          </cell>
          <cell r="H152">
            <v>15.993461574538552</v>
          </cell>
          <cell r="I152">
            <v>0.73391269899856248</v>
          </cell>
          <cell r="J152">
            <v>0.91202599900975656</v>
          </cell>
          <cell r="K152">
            <v>1.1333656223754396</v>
          </cell>
        </row>
        <row r="153">
          <cell r="A153" t="str">
            <v>2012Colorectal cancer mortality, 25+ yearsFTotal</v>
          </cell>
          <cell r="B153">
            <v>2012</v>
          </cell>
          <cell r="C153" t="str">
            <v>Colorectal cancer mortality, 25+ years</v>
          </cell>
          <cell r="D153" t="str">
            <v>F</v>
          </cell>
          <cell r="E153" t="str">
            <v>Total</v>
          </cell>
          <cell r="F153">
            <v>13.691071114922122</v>
          </cell>
          <cell r="G153">
            <v>14.343617367840906</v>
          </cell>
          <cell r="H153">
            <v>15.01923073393462</v>
          </cell>
        </row>
        <row r="154">
          <cell r="A154" t="str">
            <v>2012Colorectal cancer mortality, 25+ yearsFnonMaori</v>
          </cell>
          <cell r="B154">
            <v>2012</v>
          </cell>
          <cell r="C154" t="str">
            <v>Colorectal cancer mortality, 25+ years</v>
          </cell>
          <cell r="D154" t="str">
            <v>F</v>
          </cell>
          <cell r="E154" t="str">
            <v>nonMaori</v>
          </cell>
          <cell r="F154">
            <v>13.689052800730487</v>
          </cell>
          <cell r="G154">
            <v>14.360141342265051</v>
          </cell>
          <cell r="H154">
            <v>15.055619284856904</v>
          </cell>
        </row>
        <row r="155">
          <cell r="A155" t="str">
            <v>1996Liver cancer mortality, 25+ yearsFMaori</v>
          </cell>
          <cell r="B155">
            <v>1996</v>
          </cell>
          <cell r="C155" t="str">
            <v>Liver cancer mortality, 25+ years</v>
          </cell>
          <cell r="D155" t="str">
            <v>F</v>
          </cell>
          <cell r="E155" t="str">
            <v>Maori</v>
          </cell>
          <cell r="F155">
            <v>2.4071679791456218</v>
          </cell>
          <cell r="G155">
            <v>4.3008765905581559</v>
          </cell>
          <cell r="H155">
            <v>7.0936418793105744</v>
          </cell>
          <cell r="I155">
            <v>1.7174860846830944</v>
          </cell>
          <cell r="J155">
            <v>3.0060873930854997</v>
          </cell>
          <cell r="K155">
            <v>5.2615048794034198</v>
          </cell>
        </row>
        <row r="156">
          <cell r="A156" t="str">
            <v>1996Liver cancer mortality, 25+ yearsFTotal</v>
          </cell>
          <cell r="B156">
            <v>1996</v>
          </cell>
          <cell r="C156" t="str">
            <v>Liver cancer mortality, 25+ years</v>
          </cell>
          <cell r="D156" t="str">
            <v>F</v>
          </cell>
          <cell r="E156" t="str">
            <v>Total</v>
          </cell>
          <cell r="F156">
            <v>1.3922122878712189</v>
          </cell>
          <cell r="G156">
            <v>1.6791862605279635</v>
          </cell>
          <cell r="H156">
            <v>2.0078951622277592</v>
          </cell>
        </row>
        <row r="157">
          <cell r="A157" t="str">
            <v>1996Liver cancer mortality, 25+ yearsFnonMaori</v>
          </cell>
          <cell r="B157">
            <v>1996</v>
          </cell>
          <cell r="C157" t="str">
            <v>Liver cancer mortality, 25+ years</v>
          </cell>
          <cell r="D157" t="str">
            <v>F</v>
          </cell>
          <cell r="E157" t="str">
            <v>nonMaori</v>
          </cell>
          <cell r="F157">
            <v>1.1701891827291417</v>
          </cell>
          <cell r="G157">
            <v>1.4307224069569255</v>
          </cell>
          <cell r="H157">
            <v>1.7319767050231663</v>
          </cell>
        </row>
        <row r="158">
          <cell r="A158" t="str">
            <v>1997Liver cancer mortality, 25+ yearsFMaori</v>
          </cell>
          <cell r="B158">
            <v>1997</v>
          </cell>
          <cell r="C158" t="str">
            <v>Liver cancer mortality, 25+ years</v>
          </cell>
          <cell r="D158" t="str">
            <v>F</v>
          </cell>
          <cell r="E158" t="str">
            <v>Maori</v>
          </cell>
          <cell r="F158">
            <v>2.1079896788043362</v>
          </cell>
          <cell r="G158">
            <v>3.8557779386415807</v>
          </cell>
          <cell r="H158">
            <v>6.4693402077587816</v>
          </cell>
          <cell r="I158">
            <v>1.6950564021698691</v>
          </cell>
          <cell r="J158">
            <v>3.0226632655101877</v>
          </cell>
          <cell r="K158">
            <v>5.3900821264525121</v>
          </cell>
        </row>
        <row r="159">
          <cell r="A159" t="str">
            <v>1997Liver cancer mortality, 25+ yearsFTotal</v>
          </cell>
          <cell r="B159">
            <v>1997</v>
          </cell>
          <cell r="C159" t="str">
            <v>Liver cancer mortality, 25+ years</v>
          </cell>
          <cell r="D159" t="str">
            <v>F</v>
          </cell>
          <cell r="E159" t="str">
            <v>Total</v>
          </cell>
          <cell r="F159">
            <v>1.2255655117057858</v>
          </cell>
          <cell r="G159">
            <v>1.4844497496463793</v>
          </cell>
          <cell r="H159">
            <v>1.7818571092982747</v>
          </cell>
        </row>
        <row r="160">
          <cell r="A160" t="str">
            <v>1997Liver cancer mortality, 25+ yearsFnonMaori</v>
          </cell>
          <cell r="B160">
            <v>1997</v>
          </cell>
          <cell r="C160" t="str">
            <v>Liver cancer mortality, 25+ years</v>
          </cell>
          <cell r="D160" t="str">
            <v>F</v>
          </cell>
          <cell r="E160" t="str">
            <v>nonMaori</v>
          </cell>
          <cell r="F160">
            <v>1.0390156564821222</v>
          </cell>
          <cell r="G160">
            <v>1.2756227207435142</v>
          </cell>
          <cell r="H160">
            <v>1.5499972416081398</v>
          </cell>
        </row>
        <row r="161">
          <cell r="A161" t="str">
            <v>1998Liver cancer mortality, 25+ yearsFMaori</v>
          </cell>
          <cell r="B161">
            <v>1998</v>
          </cell>
          <cell r="C161" t="str">
            <v>Liver cancer mortality, 25+ years</v>
          </cell>
          <cell r="D161" t="str">
            <v>F</v>
          </cell>
          <cell r="E161" t="str">
            <v>Maori</v>
          </cell>
          <cell r="F161">
            <v>1.4355318739211815</v>
          </cell>
          <cell r="G161">
            <v>2.8756855668156311</v>
          </cell>
          <cell r="H161">
            <v>5.1453958252919811</v>
          </cell>
          <cell r="I161">
            <v>1.1217788807636868</v>
          </cell>
          <cell r="J161">
            <v>2.1202314671104525</v>
          </cell>
          <cell r="K161">
            <v>4.007368609992878</v>
          </cell>
        </row>
        <row r="162">
          <cell r="A162" t="str">
            <v>1998Liver cancer mortality, 25+ yearsFTotal</v>
          </cell>
          <cell r="B162">
            <v>1998</v>
          </cell>
          <cell r="C162" t="str">
            <v>Liver cancer mortality, 25+ years</v>
          </cell>
          <cell r="D162" t="str">
            <v>F</v>
          </cell>
          <cell r="E162" t="str">
            <v>Total</v>
          </cell>
          <cell r="F162">
            <v>1.2248181830274174</v>
          </cell>
          <cell r="G162">
            <v>1.4822576577532212</v>
          </cell>
          <cell r="H162">
            <v>1.7778268687667234</v>
          </cell>
        </row>
        <row r="163">
          <cell r="A163" t="str">
            <v>1998Liver cancer mortality, 25+ yearsFnonMaori</v>
          </cell>
          <cell r="B163">
            <v>1998</v>
          </cell>
          <cell r="C163" t="str">
            <v>Liver cancer mortality, 25+ years</v>
          </cell>
          <cell r="D163" t="str">
            <v>F</v>
          </cell>
          <cell r="E163" t="str">
            <v>nonMaori</v>
          </cell>
          <cell r="F163">
            <v>1.1093250557502943</v>
          </cell>
          <cell r="G163">
            <v>1.3563073708809472</v>
          </cell>
          <cell r="H163">
            <v>1.6418927667550958</v>
          </cell>
        </row>
        <row r="164">
          <cell r="A164" t="str">
            <v>1999Liver cancer mortality, 25+ yearsFMaori</v>
          </cell>
          <cell r="B164">
            <v>1999</v>
          </cell>
          <cell r="C164" t="str">
            <v>Liver cancer mortality, 25+ years</v>
          </cell>
          <cell r="D164" t="str">
            <v>F</v>
          </cell>
          <cell r="E164" t="str">
            <v>Maori</v>
          </cell>
          <cell r="F164">
            <v>1.5416705131306774</v>
          </cell>
          <cell r="G164">
            <v>2.983601655198806</v>
          </cell>
          <cell r="H164">
            <v>5.2117516537776067</v>
          </cell>
          <cell r="I164">
            <v>1.1192282717368027</v>
          </cell>
          <cell r="J164">
            <v>2.063207878525112</v>
          </cell>
          <cell r="K164">
            <v>3.8033588477910847</v>
          </cell>
        </row>
        <row r="165">
          <cell r="A165" t="str">
            <v>1999Liver cancer mortality, 25+ yearsFTotal</v>
          </cell>
          <cell r="B165">
            <v>1999</v>
          </cell>
          <cell r="C165" t="str">
            <v>Liver cancer mortality, 25+ years</v>
          </cell>
          <cell r="D165" t="str">
            <v>F</v>
          </cell>
          <cell r="E165" t="str">
            <v>Total</v>
          </cell>
          <cell r="F165">
            <v>1.328899597595135</v>
          </cell>
          <cell r="G165">
            <v>1.5952665005587556</v>
          </cell>
          <cell r="H165">
            <v>1.8993680079898212</v>
          </cell>
        </row>
        <row r="166">
          <cell r="A166" t="str">
            <v>1999Liver cancer mortality, 25+ yearsFnonMaori</v>
          </cell>
          <cell r="B166">
            <v>1999</v>
          </cell>
          <cell r="C166" t="str">
            <v>Liver cancer mortality, 25+ years</v>
          </cell>
          <cell r="D166" t="str">
            <v>F</v>
          </cell>
          <cell r="E166" t="str">
            <v>nonMaori</v>
          </cell>
          <cell r="F166">
            <v>1.1928528725585528</v>
          </cell>
          <cell r="G166">
            <v>1.4460984209364494</v>
          </cell>
          <cell r="H166">
            <v>1.7372059433058782</v>
          </cell>
        </row>
        <row r="167">
          <cell r="A167" t="str">
            <v>2000Liver cancer mortality, 25+ yearsFMaori</v>
          </cell>
          <cell r="B167">
            <v>2000</v>
          </cell>
          <cell r="C167" t="str">
            <v>Liver cancer mortality, 25+ years</v>
          </cell>
          <cell r="D167" t="str">
            <v>F</v>
          </cell>
          <cell r="E167" t="str">
            <v>Maori</v>
          </cell>
          <cell r="F167">
            <v>2.1784224341705172</v>
          </cell>
          <cell r="G167">
            <v>3.8111865877024913</v>
          </cell>
          <cell r="H167">
            <v>6.1891282470081457</v>
          </cell>
          <cell r="I167">
            <v>1.3944022748744918</v>
          </cell>
          <cell r="J167">
            <v>2.3800196664580429</v>
          </cell>
          <cell r="K167">
            <v>4.0623095033582812</v>
          </cell>
        </row>
        <row r="168">
          <cell r="A168" t="str">
            <v>2000Liver cancer mortality, 25+ yearsFTotal</v>
          </cell>
          <cell r="B168">
            <v>2000</v>
          </cell>
          <cell r="C168" t="str">
            <v>Liver cancer mortality, 25+ years</v>
          </cell>
          <cell r="D168" t="str">
            <v>F</v>
          </cell>
          <cell r="E168" t="str">
            <v>Total</v>
          </cell>
          <cell r="F168">
            <v>1.5514772278116014</v>
          </cell>
          <cell r="G168">
            <v>1.8352339497308037</v>
          </cell>
          <cell r="H168">
            <v>2.1558671213559881</v>
          </cell>
        </row>
        <row r="169">
          <cell r="A169" t="str">
            <v>2000Liver cancer mortality, 25+ yearsFnonMaori</v>
          </cell>
          <cell r="B169">
            <v>2000</v>
          </cell>
          <cell r="C169" t="str">
            <v>Liver cancer mortality, 25+ years</v>
          </cell>
          <cell r="D169" t="str">
            <v>F</v>
          </cell>
          <cell r="E169" t="str">
            <v>nonMaori</v>
          </cell>
          <cell r="F169">
            <v>1.339815946078023</v>
          </cell>
          <cell r="G169">
            <v>1.6013256702934384</v>
          </cell>
          <cell r="H169">
            <v>1.8989679353687625</v>
          </cell>
        </row>
        <row r="170">
          <cell r="A170" t="str">
            <v>2001Liver cancer mortality, 25+ yearsFMaori</v>
          </cell>
          <cell r="B170">
            <v>2001</v>
          </cell>
          <cell r="C170" t="str">
            <v>Liver cancer mortality, 25+ years</v>
          </cell>
          <cell r="D170" t="str">
            <v>F</v>
          </cell>
          <cell r="E170" t="str">
            <v>Maori</v>
          </cell>
          <cell r="F170">
            <v>2.5904638811757947</v>
          </cell>
          <cell r="G170">
            <v>4.3026292596799918</v>
          </cell>
          <cell r="H170">
            <v>6.7190885650939354</v>
          </cell>
          <cell r="I170">
            <v>1.7357821182955098</v>
          </cell>
          <cell r="J170">
            <v>2.8604292906258419</v>
          </cell>
          <cell r="K170">
            <v>4.7137573549293226</v>
          </cell>
        </row>
        <row r="171">
          <cell r="A171" t="str">
            <v>2001Liver cancer mortality, 25+ yearsFTotal</v>
          </cell>
          <cell r="B171">
            <v>2001</v>
          </cell>
          <cell r="C171" t="str">
            <v>Liver cancer mortality, 25+ years</v>
          </cell>
          <cell r="D171" t="str">
            <v>F</v>
          </cell>
          <cell r="E171" t="str">
            <v>Total</v>
          </cell>
          <cell r="F171">
            <v>1.5005753783307867</v>
          </cell>
          <cell r="G171">
            <v>1.7719233050356298</v>
          </cell>
          <cell r="H171">
            <v>2.0781589801736162</v>
          </cell>
        </row>
        <row r="172">
          <cell r="A172" t="str">
            <v>2001Liver cancer mortality, 25+ yearsFnonMaori</v>
          </cell>
          <cell r="B172">
            <v>2001</v>
          </cell>
          <cell r="C172" t="str">
            <v>Liver cancer mortality, 25+ years</v>
          </cell>
          <cell r="D172" t="str">
            <v>F</v>
          </cell>
          <cell r="E172" t="str">
            <v>nonMaori</v>
          </cell>
          <cell r="F172">
            <v>1.2585433705797795</v>
          </cell>
          <cell r="G172">
            <v>1.5041900437044562</v>
          </cell>
          <cell r="H172">
            <v>1.7837774755539084</v>
          </cell>
        </row>
        <row r="173">
          <cell r="A173" t="str">
            <v>2002Liver cancer mortality, 25+ yearsFMaori</v>
          </cell>
          <cell r="B173">
            <v>2002</v>
          </cell>
          <cell r="C173" t="str">
            <v>Liver cancer mortality, 25+ years</v>
          </cell>
          <cell r="D173" t="str">
            <v>F</v>
          </cell>
          <cell r="E173" t="str">
            <v>Maori</v>
          </cell>
          <cell r="F173">
            <v>1.9573953762228871</v>
          </cell>
          <cell r="G173">
            <v>3.4244960424914552</v>
          </cell>
          <cell r="H173">
            <v>5.561167027807028</v>
          </cell>
          <cell r="I173">
            <v>1.2125558465244939</v>
          </cell>
          <cell r="J173">
            <v>2.0617630121712778</v>
          </cell>
          <cell r="K173">
            <v>3.5057079890725769</v>
          </cell>
        </row>
        <row r="174">
          <cell r="A174" t="str">
            <v>2002Liver cancer mortality, 25+ yearsFTotal</v>
          </cell>
          <cell r="B174">
            <v>2002</v>
          </cell>
          <cell r="C174" t="str">
            <v>Liver cancer mortality, 25+ years</v>
          </cell>
          <cell r="D174" t="str">
            <v>F</v>
          </cell>
          <cell r="E174" t="str">
            <v>Total</v>
          </cell>
          <cell r="F174">
            <v>1.5483713636619874</v>
          </cell>
          <cell r="G174">
            <v>1.8193591991974436</v>
          </cell>
          <cell r="H174">
            <v>2.1241285690053209</v>
          </cell>
        </row>
        <row r="175">
          <cell r="A175" t="str">
            <v>2002Liver cancer mortality, 25+ yearsFnonMaori</v>
          </cell>
          <cell r="B175">
            <v>2002</v>
          </cell>
          <cell r="C175" t="str">
            <v>Liver cancer mortality, 25+ years</v>
          </cell>
          <cell r="D175" t="str">
            <v>F</v>
          </cell>
          <cell r="E175" t="str">
            <v>nonMaori</v>
          </cell>
          <cell r="F175">
            <v>1.4007552969351103</v>
          </cell>
          <cell r="G175">
            <v>1.6609552224360935</v>
          </cell>
          <cell r="H175">
            <v>1.9554692618621909</v>
          </cell>
        </row>
        <row r="176">
          <cell r="A176" t="str">
            <v>2003Liver cancer mortality, 25+ yearsFMaori</v>
          </cell>
          <cell r="B176">
            <v>2003</v>
          </cell>
          <cell r="C176" t="str">
            <v>Liver cancer mortality, 25+ years</v>
          </cell>
          <cell r="D176" t="str">
            <v>F</v>
          </cell>
          <cell r="E176" t="str">
            <v>Maori</v>
          </cell>
          <cell r="F176">
            <v>2.1357756321632402</v>
          </cell>
          <cell r="G176">
            <v>3.6036909250164144</v>
          </cell>
          <cell r="H176">
            <v>5.695385306285174</v>
          </cell>
          <cell r="I176">
            <v>1.4891803732133342</v>
          </cell>
          <cell r="J176">
            <v>2.4774461580642622</v>
          </cell>
          <cell r="K176">
            <v>4.1215554384882456</v>
          </cell>
        </row>
        <row r="177">
          <cell r="A177" t="str">
            <v>2003Liver cancer mortality, 25+ yearsFTotal</v>
          </cell>
          <cell r="B177">
            <v>2003</v>
          </cell>
          <cell r="C177" t="str">
            <v>Liver cancer mortality, 25+ years</v>
          </cell>
          <cell r="D177" t="str">
            <v>F</v>
          </cell>
          <cell r="E177" t="str">
            <v>Total</v>
          </cell>
          <cell r="F177">
            <v>1.3669553042474494</v>
          </cell>
          <cell r="G177">
            <v>1.6160126322971162</v>
          </cell>
          <cell r="H177">
            <v>1.8973206756623719</v>
          </cell>
        </row>
        <row r="178">
          <cell r="A178" t="str">
            <v>2003Liver cancer mortality, 25+ yearsFnonMaori</v>
          </cell>
          <cell r="B178">
            <v>2003</v>
          </cell>
          <cell r="C178" t="str">
            <v>Liver cancer mortality, 25+ years</v>
          </cell>
          <cell r="D178" t="str">
            <v>F</v>
          </cell>
          <cell r="E178" t="str">
            <v>nonMaori</v>
          </cell>
          <cell r="F178">
            <v>1.2161871878494566</v>
          </cell>
          <cell r="G178">
            <v>1.4545990891814726</v>
          </cell>
          <cell r="H178">
            <v>1.7260868272667633</v>
          </cell>
        </row>
        <row r="179">
          <cell r="A179" t="str">
            <v>2004Liver cancer mortality, 25+ yearsFMaori</v>
          </cell>
          <cell r="B179">
            <v>2004</v>
          </cell>
          <cell r="C179" t="str">
            <v>Liver cancer mortality, 25+ years</v>
          </cell>
          <cell r="D179" t="str">
            <v>F</v>
          </cell>
          <cell r="E179" t="str">
            <v>Maori</v>
          </cell>
          <cell r="F179">
            <v>2.8308725784910256</v>
          </cell>
          <cell r="G179">
            <v>4.4657029194707931</v>
          </cell>
          <cell r="H179">
            <v>6.7007470189203238</v>
          </cell>
          <cell r="I179">
            <v>1.5279953508958191</v>
          </cell>
          <cell r="J179">
            <v>2.4010374267095087</v>
          </cell>
          <cell r="K179">
            <v>3.7729046237476962</v>
          </cell>
        </row>
        <row r="180">
          <cell r="A180" t="str">
            <v>2004Liver cancer mortality, 25+ yearsFTotal</v>
          </cell>
          <cell r="B180">
            <v>2004</v>
          </cell>
          <cell r="C180" t="str">
            <v>Liver cancer mortality, 25+ years</v>
          </cell>
          <cell r="D180" t="str">
            <v>F</v>
          </cell>
          <cell r="E180" t="str">
            <v>Total</v>
          </cell>
          <cell r="F180">
            <v>1.7736903772055954</v>
          </cell>
          <cell r="G180">
            <v>2.0633462925898578</v>
          </cell>
          <cell r="H180">
            <v>2.3868174919049623</v>
          </cell>
        </row>
        <row r="181">
          <cell r="A181" t="str">
            <v>2004Liver cancer mortality, 25+ yearsFnonMaori</v>
          </cell>
          <cell r="B181">
            <v>2004</v>
          </cell>
          <cell r="C181" t="str">
            <v>Liver cancer mortality, 25+ years</v>
          </cell>
          <cell r="D181" t="str">
            <v>F</v>
          </cell>
          <cell r="E181" t="str">
            <v>nonMaori</v>
          </cell>
          <cell r="F181">
            <v>1.5812024862922205</v>
          </cell>
          <cell r="G181">
            <v>1.8599055848916095</v>
          </cell>
          <cell r="H181">
            <v>2.1735858296981037</v>
          </cell>
        </row>
        <row r="182">
          <cell r="A182" t="str">
            <v>2005Liver cancer mortality, 25+ yearsFMaori</v>
          </cell>
          <cell r="B182">
            <v>2005</v>
          </cell>
          <cell r="C182" t="str">
            <v>Liver cancer mortality, 25+ years</v>
          </cell>
          <cell r="D182" t="str">
            <v>F</v>
          </cell>
          <cell r="E182" t="str">
            <v>Maori</v>
          </cell>
          <cell r="F182">
            <v>2.704140246229858</v>
          </cell>
          <cell r="G182">
            <v>4.2657826014493745</v>
          </cell>
          <cell r="H182">
            <v>6.400768381926178</v>
          </cell>
          <cell r="I182">
            <v>1.4435788146648298</v>
          </cell>
          <cell r="J182">
            <v>2.2686056667939614</v>
          </cell>
          <cell r="K182">
            <v>3.5651476865186655</v>
          </cell>
        </row>
        <row r="183">
          <cell r="A183" t="str">
            <v>2005Liver cancer mortality, 25+ yearsFTotal</v>
          </cell>
          <cell r="B183">
            <v>2005</v>
          </cell>
          <cell r="C183" t="str">
            <v>Liver cancer mortality, 25+ years</v>
          </cell>
          <cell r="D183" t="str">
            <v>F</v>
          </cell>
          <cell r="E183" t="str">
            <v>Total</v>
          </cell>
          <cell r="F183">
            <v>1.7848471720688366</v>
          </cell>
          <cell r="G183">
            <v>2.0763250692772086</v>
          </cell>
          <cell r="H183">
            <v>2.4018309539361056</v>
          </cell>
        </row>
        <row r="184">
          <cell r="A184" t="str">
            <v>2005Liver cancer mortality, 25+ yearsFnonMaori</v>
          </cell>
          <cell r="B184">
            <v>2005</v>
          </cell>
          <cell r="C184" t="str">
            <v>Liver cancer mortality, 25+ years</v>
          </cell>
          <cell r="D184" t="str">
            <v>F</v>
          </cell>
          <cell r="E184" t="str">
            <v>nonMaori</v>
          </cell>
          <cell r="F184">
            <v>1.5985870704947158</v>
          </cell>
          <cell r="G184">
            <v>1.8803543797357534</v>
          </cell>
          <cell r="H184">
            <v>2.1974833926005912</v>
          </cell>
        </row>
        <row r="185">
          <cell r="A185" t="str">
            <v>2006Liver cancer mortality, 25+ yearsFMaori</v>
          </cell>
          <cell r="B185">
            <v>2006</v>
          </cell>
          <cell r="C185" t="str">
            <v>Liver cancer mortality, 25+ years</v>
          </cell>
          <cell r="D185" t="str">
            <v>F</v>
          </cell>
          <cell r="E185" t="str">
            <v>Maori</v>
          </cell>
          <cell r="F185">
            <v>2.3901661618620822</v>
          </cell>
          <cell r="G185">
            <v>3.813924472883627</v>
          </cell>
          <cell r="H185">
            <v>5.7743274861515914</v>
          </cell>
          <cell r="I185">
            <v>1.2084768695879688</v>
          </cell>
          <cell r="J185">
            <v>1.9072852918730221</v>
          </cell>
          <cell r="K185">
            <v>3.0101835427230381</v>
          </cell>
        </row>
        <row r="186">
          <cell r="A186" t="str">
            <v>2006Liver cancer mortality, 25+ yearsFTotal</v>
          </cell>
          <cell r="B186">
            <v>2006</v>
          </cell>
          <cell r="C186" t="str">
            <v>Liver cancer mortality, 25+ years</v>
          </cell>
          <cell r="D186" t="str">
            <v>F</v>
          </cell>
          <cell r="E186" t="str">
            <v>Total</v>
          </cell>
          <cell r="F186">
            <v>1.8482889732460006</v>
          </cell>
          <cell r="G186">
            <v>2.1345765153729959</v>
          </cell>
          <cell r="H186">
            <v>2.45264709084445</v>
          </cell>
        </row>
        <row r="187">
          <cell r="A187" t="str">
            <v>2006Liver cancer mortality, 25+ yearsFnonMaori</v>
          </cell>
          <cell r="B187">
            <v>2006</v>
          </cell>
          <cell r="C187" t="str">
            <v>Liver cancer mortality, 25+ years</v>
          </cell>
          <cell r="D187" t="str">
            <v>F</v>
          </cell>
          <cell r="E187" t="str">
            <v>nonMaori</v>
          </cell>
          <cell r="F187">
            <v>1.715913302539396</v>
          </cell>
          <cell r="G187">
            <v>1.9996612405783392</v>
          </cell>
          <cell r="H187">
            <v>2.3169303862992052</v>
          </cell>
        </row>
        <row r="188">
          <cell r="A188" t="str">
            <v>2007Liver cancer mortality, 25+ yearsFMaori</v>
          </cell>
          <cell r="B188">
            <v>2007</v>
          </cell>
          <cell r="C188" t="str">
            <v>Liver cancer mortality, 25+ years</v>
          </cell>
          <cell r="D188" t="str">
            <v>F</v>
          </cell>
          <cell r="E188" t="str">
            <v>Maori</v>
          </cell>
          <cell r="F188">
            <v>1.951001394940971</v>
          </cell>
          <cell r="G188">
            <v>3.1940380094376284</v>
          </cell>
          <cell r="H188">
            <v>4.9329326535508002</v>
          </cell>
          <cell r="I188">
            <v>1.069627999950022</v>
          </cell>
          <cell r="J188">
            <v>1.7272368314402267</v>
          </cell>
          <cell r="K188">
            <v>2.7891445175547664</v>
          </cell>
        </row>
        <row r="189">
          <cell r="A189" t="str">
            <v>2007Liver cancer mortality, 25+ yearsFTotal</v>
          </cell>
          <cell r="B189">
            <v>2007</v>
          </cell>
          <cell r="C189" t="str">
            <v>Liver cancer mortality, 25+ years</v>
          </cell>
          <cell r="D189" t="str">
            <v>F</v>
          </cell>
          <cell r="E189" t="str">
            <v>Total</v>
          </cell>
          <cell r="F189">
            <v>1.6847809166379086</v>
          </cell>
          <cell r="G189">
            <v>1.9457421595109063</v>
          </cell>
          <cell r="H189">
            <v>2.2356747639116255</v>
          </cell>
        </row>
        <row r="190">
          <cell r="A190" t="str">
            <v>2007Liver cancer mortality, 25+ yearsFnonMaori</v>
          </cell>
          <cell r="B190">
            <v>2007</v>
          </cell>
          <cell r="C190" t="str">
            <v>Liver cancer mortality, 25+ years</v>
          </cell>
          <cell r="D190" t="str">
            <v>F</v>
          </cell>
          <cell r="E190" t="str">
            <v>nonMaori</v>
          </cell>
          <cell r="F190">
            <v>1.5882314261972597</v>
          </cell>
          <cell r="G190">
            <v>1.8492183302820928</v>
          </cell>
          <cell r="H190">
            <v>2.1408539775169322</v>
          </cell>
        </row>
        <row r="191">
          <cell r="A191" t="str">
            <v>2008Liver cancer mortality, 25+ yearsFMaori</v>
          </cell>
          <cell r="B191">
            <v>2008</v>
          </cell>
          <cell r="C191" t="str">
            <v>Liver cancer mortality, 25+ years</v>
          </cell>
          <cell r="D191" t="str">
            <v>F</v>
          </cell>
          <cell r="E191" t="str">
            <v>Maori</v>
          </cell>
          <cell r="F191">
            <v>2.3705136802469782</v>
          </cell>
          <cell r="G191">
            <v>3.6997719204824442</v>
          </cell>
          <cell r="H191">
            <v>5.5049673481273249</v>
          </cell>
          <cell r="I191">
            <v>1.4376829600264969</v>
          </cell>
          <cell r="J191">
            <v>2.2457441725096041</v>
          </cell>
          <cell r="K191">
            <v>3.5079826558338674</v>
          </cell>
        </row>
        <row r="192">
          <cell r="A192" t="str">
            <v>2008Liver cancer mortality, 25+ yearsFTotal</v>
          </cell>
          <cell r="B192">
            <v>2008</v>
          </cell>
          <cell r="C192" t="str">
            <v>Liver cancer mortality, 25+ years</v>
          </cell>
          <cell r="D192" t="str">
            <v>F</v>
          </cell>
          <cell r="E192" t="str">
            <v>Total</v>
          </cell>
          <cell r="F192">
            <v>1.5569364826541989</v>
          </cell>
          <cell r="G192">
            <v>1.7960967166059525</v>
          </cell>
          <cell r="H192">
            <v>2.0615984695596241</v>
          </cell>
        </row>
        <row r="193">
          <cell r="A193" t="str">
            <v>2008Liver cancer mortality, 25+ yearsFnonMaori</v>
          </cell>
          <cell r="B193">
            <v>2008</v>
          </cell>
          <cell r="C193" t="str">
            <v>Liver cancer mortality, 25+ years</v>
          </cell>
          <cell r="D193" t="str">
            <v>F</v>
          </cell>
          <cell r="E193" t="str">
            <v>nonMaori</v>
          </cell>
          <cell r="F193">
            <v>1.4143202516388316</v>
          </cell>
          <cell r="G193">
            <v>1.6474592100791132</v>
          </cell>
          <cell r="H193">
            <v>1.9080582327483215</v>
          </cell>
        </row>
        <row r="194">
          <cell r="A194" t="str">
            <v>2009Liver cancer mortality, 25+ yearsFMaori</v>
          </cell>
          <cell r="B194">
            <v>2009</v>
          </cell>
          <cell r="C194" t="str">
            <v>Liver cancer mortality, 25+ years</v>
          </cell>
          <cell r="D194" t="str">
            <v>F</v>
          </cell>
          <cell r="E194" t="str">
            <v>Maori</v>
          </cell>
          <cell r="F194">
            <v>2.7511583138596793</v>
          </cell>
          <cell r="G194">
            <v>4.1747071446027864</v>
          </cell>
          <cell r="H194">
            <v>6.0739797147929959</v>
          </cell>
          <cell r="I194">
            <v>1.6701525636178094</v>
          </cell>
          <cell r="J194">
            <v>2.5549407995348616</v>
          </cell>
          <cell r="K194">
            <v>3.9084588027022984</v>
          </cell>
        </row>
        <row r="195">
          <cell r="A195" t="str">
            <v>2009Liver cancer mortality, 25+ yearsFTotal</v>
          </cell>
          <cell r="B195">
            <v>2009</v>
          </cell>
          <cell r="C195" t="str">
            <v>Liver cancer mortality, 25+ years</v>
          </cell>
          <cell r="D195" t="str">
            <v>F</v>
          </cell>
          <cell r="E195" t="str">
            <v>Total</v>
          </cell>
          <cell r="F195">
            <v>1.6394791348614128</v>
          </cell>
          <cell r="G195">
            <v>1.8827492630324099</v>
          </cell>
          <cell r="H195">
            <v>2.1519440306327047</v>
          </cell>
        </row>
        <row r="196">
          <cell r="A196" t="str">
            <v>2009Liver cancer mortality, 25+ yearsFnonMaori</v>
          </cell>
          <cell r="B196">
            <v>2009</v>
          </cell>
          <cell r="C196" t="str">
            <v>Liver cancer mortality, 25+ years</v>
          </cell>
          <cell r="D196" t="str">
            <v>F</v>
          </cell>
          <cell r="E196" t="str">
            <v>nonMaori</v>
          </cell>
          <cell r="F196">
            <v>1.4087433554265676</v>
          </cell>
          <cell r="G196">
            <v>1.6339741200120215</v>
          </cell>
          <cell r="H196">
            <v>1.8849746799681646</v>
          </cell>
        </row>
        <row r="197">
          <cell r="A197" t="str">
            <v>2010Liver cancer mortality, 25+ yearsFMaori</v>
          </cell>
          <cell r="B197">
            <v>2010</v>
          </cell>
          <cell r="C197" t="str">
            <v>Liver cancer mortality, 25+ years</v>
          </cell>
          <cell r="D197" t="str">
            <v>F</v>
          </cell>
          <cell r="E197" t="str">
            <v>Maori</v>
          </cell>
          <cell r="F197">
            <v>2.8421796763038532</v>
          </cell>
          <cell r="G197">
            <v>4.2772170635033806</v>
          </cell>
          <cell r="H197">
            <v>6.1817695475328405</v>
          </cell>
          <cell r="I197">
            <v>1.670632078865611</v>
          </cell>
          <cell r="J197">
            <v>2.5363602423870235</v>
          </cell>
          <cell r="K197">
            <v>3.8507121708867018</v>
          </cell>
        </row>
        <row r="198">
          <cell r="A198" t="str">
            <v>2010Liver cancer mortality, 25+ yearsFTotal</v>
          </cell>
          <cell r="B198">
            <v>2010</v>
          </cell>
          <cell r="C198" t="str">
            <v>Liver cancer mortality, 25+ years</v>
          </cell>
          <cell r="D198" t="str">
            <v>F</v>
          </cell>
          <cell r="E198" t="str">
            <v>Total</v>
          </cell>
          <cell r="F198">
            <v>1.7089959469504523</v>
          </cell>
          <cell r="G198">
            <v>1.963898210400806</v>
          </cell>
          <cell r="H198">
            <v>2.2460992397348494</v>
          </cell>
        </row>
        <row r="199">
          <cell r="A199" t="str">
            <v>2010Liver cancer mortality, 25+ yearsFnonMaori</v>
          </cell>
          <cell r="B199">
            <v>2010</v>
          </cell>
          <cell r="C199" t="str">
            <v>Liver cancer mortality, 25+ years</v>
          </cell>
          <cell r="D199" t="str">
            <v>F</v>
          </cell>
          <cell r="E199" t="str">
            <v>nonMaori</v>
          </cell>
          <cell r="F199">
            <v>1.4521022038124807</v>
          </cell>
          <cell r="G199">
            <v>1.6863602385905558</v>
          </cell>
          <cell r="H199">
            <v>1.9476506895911689</v>
          </cell>
        </row>
        <row r="200">
          <cell r="A200" t="str">
            <v>2011Liver cancer mortality, 25+ yearsFMaori</v>
          </cell>
          <cell r="B200">
            <v>2011</v>
          </cell>
          <cell r="C200" t="str">
            <v>Liver cancer mortality, 25+ years</v>
          </cell>
          <cell r="D200" t="str">
            <v>F</v>
          </cell>
          <cell r="E200" t="str">
            <v>Maori</v>
          </cell>
          <cell r="F200">
            <v>3.4362414026421582</v>
          </cell>
          <cell r="G200">
            <v>4.9618731557000091</v>
          </cell>
          <cell r="H200">
            <v>6.9337203941693319</v>
          </cell>
          <cell r="I200">
            <v>1.9241494364886926</v>
          </cell>
          <cell r="J200">
            <v>2.8340681124041933</v>
          </cell>
          <cell r="K200">
            <v>4.1742818480894357</v>
          </cell>
        </row>
        <row r="201">
          <cell r="A201" t="str">
            <v>2011Liver cancer mortality, 25+ yearsFTotal</v>
          </cell>
          <cell r="B201">
            <v>2011</v>
          </cell>
          <cell r="C201" t="str">
            <v>Liver cancer mortality, 25+ years</v>
          </cell>
          <cell r="D201" t="str">
            <v>F</v>
          </cell>
          <cell r="E201" t="str">
            <v>Total</v>
          </cell>
          <cell r="F201">
            <v>1.8315798632051616</v>
          </cell>
          <cell r="G201">
            <v>2.0940328491684448</v>
          </cell>
          <cell r="H201">
            <v>2.3835384045155772</v>
          </cell>
        </row>
        <row r="202">
          <cell r="A202" t="str">
            <v>2011Liver cancer mortality, 25+ yearsFnonMaori</v>
          </cell>
          <cell r="B202">
            <v>2011</v>
          </cell>
          <cell r="C202" t="str">
            <v>Liver cancer mortality, 25+ years</v>
          </cell>
          <cell r="D202" t="str">
            <v>F</v>
          </cell>
          <cell r="E202" t="str">
            <v>nonMaori</v>
          </cell>
          <cell r="F202">
            <v>1.5136720568817275</v>
          </cell>
          <cell r="G202">
            <v>1.7507953086881736</v>
          </cell>
          <cell r="H202">
            <v>2.0145282026684521</v>
          </cell>
        </row>
        <row r="203">
          <cell r="A203" t="str">
            <v>2012Liver cancer mortality, 25+ yearsFMaori</v>
          </cell>
          <cell r="B203">
            <v>2012</v>
          </cell>
          <cell r="C203" t="str">
            <v>Liver cancer mortality, 25+ years</v>
          </cell>
          <cell r="D203" t="str">
            <v>F</v>
          </cell>
          <cell r="E203" t="str">
            <v>Maori</v>
          </cell>
          <cell r="F203">
            <v>3.7720885870828487</v>
          </cell>
          <cell r="G203">
            <v>5.3303721586148143</v>
          </cell>
          <cell r="H203">
            <v>7.3163522467662743</v>
          </cell>
          <cell r="I203">
            <v>1.8849855455420246</v>
          </cell>
          <cell r="J203">
            <v>2.7370602845097141</v>
          </cell>
          <cell r="K203">
            <v>3.9743005025994664</v>
          </cell>
        </row>
        <row r="204">
          <cell r="A204" t="str">
            <v>2012Liver cancer mortality, 25+ yearsFTotal</v>
          </cell>
          <cell r="B204">
            <v>2012</v>
          </cell>
          <cell r="C204" t="str">
            <v>Liver cancer mortality, 25+ years</v>
          </cell>
          <cell r="D204" t="str">
            <v>F</v>
          </cell>
          <cell r="E204" t="str">
            <v>Total</v>
          </cell>
          <cell r="F204">
            <v>2.0149844759461564</v>
          </cell>
          <cell r="G204">
            <v>2.2956965925346169</v>
          </cell>
          <cell r="H204">
            <v>2.6045745702653571</v>
          </cell>
        </row>
        <row r="205">
          <cell r="A205" t="str">
            <v>2012Liver cancer mortality, 25+ yearsFnonMaori</v>
          </cell>
          <cell r="B205">
            <v>2012</v>
          </cell>
          <cell r="C205" t="str">
            <v>Liver cancer mortality, 25+ years</v>
          </cell>
          <cell r="D205" t="str">
            <v>F</v>
          </cell>
          <cell r="E205" t="str">
            <v>nonMaori</v>
          </cell>
          <cell r="F205">
            <v>1.6887793655722054</v>
          </cell>
          <cell r="G205">
            <v>1.9474807291537741</v>
          </cell>
          <cell r="H205">
            <v>2.2346015130367816</v>
          </cell>
        </row>
        <row r="206">
          <cell r="A206" t="str">
            <v>1996Lung cancer mortality, 25+ yearsFMaori</v>
          </cell>
          <cell r="B206">
            <v>1996</v>
          </cell>
          <cell r="C206" t="str">
            <v>Lung cancer mortality, 25+ years</v>
          </cell>
          <cell r="D206" t="str">
            <v>F</v>
          </cell>
          <cell r="E206" t="str">
            <v>Maori</v>
          </cell>
          <cell r="F206">
            <v>75.207735634922912</v>
          </cell>
          <cell r="G206">
            <v>84.551218268913672</v>
          </cell>
          <cell r="H206">
            <v>94.734713206856227</v>
          </cell>
          <cell r="I206">
            <v>3.9472408109331227</v>
          </cell>
          <cell r="J206">
            <v>4.498196550295499</v>
          </cell>
          <cell r="K206">
            <v>5.1260546731900778</v>
          </cell>
        </row>
        <row r="207">
          <cell r="A207" t="str">
            <v>1996Lung cancer mortality, 25+ yearsFTotal</v>
          </cell>
          <cell r="B207">
            <v>1996</v>
          </cell>
          <cell r="C207" t="str">
            <v>Lung cancer mortality, 25+ years</v>
          </cell>
          <cell r="D207" t="str">
            <v>F</v>
          </cell>
          <cell r="E207" t="str">
            <v>Total</v>
          </cell>
          <cell r="F207">
            <v>22.021097616436744</v>
          </cell>
          <cell r="G207">
            <v>23.154170675666979</v>
          </cell>
          <cell r="H207">
            <v>24.330430158485068</v>
          </cell>
        </row>
        <row r="208">
          <cell r="A208" t="str">
            <v>1996Lung cancer mortality, 25+ yearsFnonMaori</v>
          </cell>
          <cell r="B208">
            <v>1996</v>
          </cell>
          <cell r="C208" t="str">
            <v>Lung cancer mortality, 25+ years</v>
          </cell>
          <cell r="D208" t="str">
            <v>F</v>
          </cell>
          <cell r="E208" t="str">
            <v>nonMaori</v>
          </cell>
          <cell r="F208">
            <v>17.776210091110507</v>
          </cell>
          <cell r="G208">
            <v>18.796692701958357</v>
          </cell>
          <cell r="H208">
            <v>19.860486503808879</v>
          </cell>
        </row>
        <row r="209">
          <cell r="A209" t="str">
            <v>1997Lung cancer mortality, 25+ yearsFMaori</v>
          </cell>
          <cell r="B209">
            <v>1997</v>
          </cell>
          <cell r="C209" t="str">
            <v>Lung cancer mortality, 25+ years</v>
          </cell>
          <cell r="D209" t="str">
            <v>F</v>
          </cell>
          <cell r="E209" t="str">
            <v>Maori</v>
          </cell>
          <cell r="F209">
            <v>77.819695116653705</v>
          </cell>
          <cell r="G209">
            <v>87.102769332643007</v>
          </cell>
          <cell r="H209">
            <v>97.188450745402719</v>
          </cell>
          <cell r="I209">
            <v>4.0371547849563827</v>
          </cell>
          <cell r="J209">
            <v>4.5821006199785055</v>
          </cell>
          <cell r="K209">
            <v>5.2006046857166117</v>
          </cell>
        </row>
        <row r="210">
          <cell r="A210" t="str">
            <v>1997Lung cancer mortality, 25+ yearsFTotal</v>
          </cell>
          <cell r="B210">
            <v>1997</v>
          </cell>
          <cell r="C210" t="str">
            <v>Lung cancer mortality, 25+ years</v>
          </cell>
          <cell r="D210" t="str">
            <v>F</v>
          </cell>
          <cell r="E210" t="str">
            <v>Total</v>
          </cell>
          <cell r="F210">
            <v>22.426147878044077</v>
          </cell>
          <cell r="G210">
            <v>23.558112002757291</v>
          </cell>
          <cell r="H210">
            <v>24.73241309287285</v>
          </cell>
        </row>
        <row r="211">
          <cell r="A211" t="str">
            <v>1997Lung cancer mortality, 25+ yearsFnonMaori</v>
          </cell>
          <cell r="B211">
            <v>1997</v>
          </cell>
          <cell r="C211" t="str">
            <v>Lung cancer mortality, 25+ years</v>
          </cell>
          <cell r="D211" t="str">
            <v>F</v>
          </cell>
          <cell r="E211" t="str">
            <v>nonMaori</v>
          </cell>
          <cell r="F211">
            <v>17.99147410763619</v>
          </cell>
          <cell r="G211">
            <v>19.009353254458127</v>
          </cell>
          <cell r="H211">
            <v>20.069818836114948</v>
          </cell>
        </row>
        <row r="212">
          <cell r="A212" t="str">
            <v>1998Lung cancer mortality, 25+ yearsFMaori</v>
          </cell>
          <cell r="B212">
            <v>1998</v>
          </cell>
          <cell r="C212" t="str">
            <v>Lung cancer mortality, 25+ years</v>
          </cell>
          <cell r="D212" t="str">
            <v>F</v>
          </cell>
          <cell r="E212" t="str">
            <v>Maori</v>
          </cell>
          <cell r="F212">
            <v>78.25465025109817</v>
          </cell>
          <cell r="G212">
            <v>87.345440922716293</v>
          </cell>
          <cell r="H212">
            <v>97.202411577765574</v>
          </cell>
          <cell r="I212">
            <v>4.3296872673070714</v>
          </cell>
          <cell r="J212">
            <v>4.9032817667215989</v>
          </cell>
          <cell r="K212">
            <v>5.5528657382263891</v>
          </cell>
        </row>
        <row r="213">
          <cell r="A213" t="str">
            <v>1998Lung cancer mortality, 25+ yearsFTotal</v>
          </cell>
          <cell r="B213">
            <v>1998</v>
          </cell>
          <cell r="C213" t="str">
            <v>Lung cancer mortality, 25+ years</v>
          </cell>
          <cell r="D213" t="str">
            <v>F</v>
          </cell>
          <cell r="E213" t="str">
            <v>Total</v>
          </cell>
          <cell r="F213">
            <v>21.422031866068718</v>
          </cell>
          <cell r="G213">
            <v>22.49376739857388</v>
          </cell>
          <cell r="H213">
            <v>23.605239178167107</v>
          </cell>
        </row>
        <row r="214">
          <cell r="A214" t="str">
            <v>1998Lung cancer mortality, 25+ yearsFnonMaori</v>
          </cell>
          <cell r="B214">
            <v>1998</v>
          </cell>
          <cell r="C214" t="str">
            <v>Lung cancer mortality, 25+ years</v>
          </cell>
          <cell r="D214" t="str">
            <v>F</v>
          </cell>
          <cell r="E214" t="str">
            <v>nonMaori</v>
          </cell>
          <cell r="F214">
            <v>16.864114123705939</v>
          </cell>
          <cell r="G214">
            <v>17.813669513248602</v>
          </cell>
          <cell r="H214">
            <v>18.802767095442114</v>
          </cell>
        </row>
        <row r="215">
          <cell r="A215" t="str">
            <v>1999Lung cancer mortality, 25+ yearsFMaori</v>
          </cell>
          <cell r="B215">
            <v>1999</v>
          </cell>
          <cell r="C215" t="str">
            <v>Lung cancer mortality, 25+ years</v>
          </cell>
          <cell r="D215" t="str">
            <v>F</v>
          </cell>
          <cell r="E215" t="str">
            <v>Maori</v>
          </cell>
          <cell r="F215">
            <v>79.587914227296991</v>
          </cell>
          <cell r="G215">
            <v>88.534725421281351</v>
          </cell>
          <cell r="H215">
            <v>98.212076338207368</v>
          </cell>
          <cell r="I215">
            <v>4.3559689645381985</v>
          </cell>
          <cell r="J215">
            <v>4.9176236981359542</v>
          </cell>
          <cell r="K215">
            <v>5.5516976896166019</v>
          </cell>
        </row>
        <row r="216">
          <cell r="A216" t="str">
            <v>1999Lung cancer mortality, 25+ yearsFTotal</v>
          </cell>
          <cell r="B216">
            <v>1999</v>
          </cell>
          <cell r="C216" t="str">
            <v>Lung cancer mortality, 25+ years</v>
          </cell>
          <cell r="D216" t="str">
            <v>F</v>
          </cell>
          <cell r="E216" t="str">
            <v>Total</v>
          </cell>
          <cell r="F216">
            <v>21.863559202976326</v>
          </cell>
          <cell r="G216">
            <v>22.938640546479217</v>
          </cell>
          <cell r="H216">
            <v>24.052910116013543</v>
          </cell>
        </row>
        <row r="217">
          <cell r="A217" t="str">
            <v>1999Lung cancer mortality, 25+ yearsFnonMaori</v>
          </cell>
          <cell r="B217">
            <v>1999</v>
          </cell>
          <cell r="C217" t="str">
            <v>Lung cancer mortality, 25+ years</v>
          </cell>
          <cell r="D217" t="str">
            <v>F</v>
          </cell>
          <cell r="E217" t="str">
            <v>nonMaori</v>
          </cell>
          <cell r="F217">
            <v>17.056225257506782</v>
          </cell>
          <cell r="G217">
            <v>18.003558396475274</v>
          </cell>
          <cell r="H217">
            <v>18.989815251803808</v>
          </cell>
        </row>
        <row r="218">
          <cell r="A218" t="str">
            <v>2000Lung cancer mortality, 25+ yearsFMaori</v>
          </cell>
          <cell r="B218">
            <v>2000</v>
          </cell>
          <cell r="C218" t="str">
            <v>Lung cancer mortality, 25+ years</v>
          </cell>
          <cell r="D218" t="str">
            <v>F</v>
          </cell>
          <cell r="E218" t="str">
            <v>Maori</v>
          </cell>
          <cell r="F218">
            <v>70.253676725539222</v>
          </cell>
          <cell r="G218">
            <v>78.468228090860634</v>
          </cell>
          <cell r="H218">
            <v>87.379457499860962</v>
          </cell>
          <cell r="I218">
            <v>3.8204608332967886</v>
          </cell>
          <cell r="J218">
            <v>4.3247581318791495</v>
          </cell>
          <cell r="K218">
            <v>4.8956222077311535</v>
          </cell>
        </row>
        <row r="219">
          <cell r="A219" t="str">
            <v>2000Lung cancer mortality, 25+ yearsFTotal</v>
          </cell>
          <cell r="B219">
            <v>2000</v>
          </cell>
          <cell r="C219" t="str">
            <v>Lung cancer mortality, 25+ years</v>
          </cell>
          <cell r="D219" t="str">
            <v>F</v>
          </cell>
          <cell r="E219" t="str">
            <v>Total</v>
          </cell>
          <cell r="F219">
            <v>21.466509676748153</v>
          </cell>
          <cell r="G219">
            <v>22.509480046856712</v>
          </cell>
          <cell r="H219">
            <v>23.590022000230565</v>
          </cell>
        </row>
        <row r="220">
          <cell r="A220" t="str">
            <v>2000Lung cancer mortality, 25+ yearsFnonMaori</v>
          </cell>
          <cell r="B220">
            <v>2000</v>
          </cell>
          <cell r="C220" t="str">
            <v>Lung cancer mortality, 25+ years</v>
          </cell>
          <cell r="D220" t="str">
            <v>F</v>
          </cell>
          <cell r="E220" t="str">
            <v>nonMaori</v>
          </cell>
          <cell r="F220">
            <v>17.211115593167065</v>
          </cell>
          <cell r="G220">
            <v>18.143957580528426</v>
          </cell>
          <cell r="H220">
            <v>19.114218269940316</v>
          </cell>
        </row>
        <row r="221">
          <cell r="A221" t="str">
            <v>2001Lung cancer mortality, 25+ yearsFMaori</v>
          </cell>
          <cell r="B221">
            <v>2001</v>
          </cell>
          <cell r="C221" t="str">
            <v>Lung cancer mortality, 25+ years</v>
          </cell>
          <cell r="D221" t="str">
            <v>F</v>
          </cell>
          <cell r="E221" t="str">
            <v>Maori</v>
          </cell>
          <cell r="F221">
            <v>72.06404656046243</v>
          </cell>
          <cell r="G221">
            <v>80.202166625304201</v>
          </cell>
          <cell r="H221">
            <v>89.007727959537746</v>
          </cell>
          <cell r="I221">
            <v>3.775970922828078</v>
          </cell>
          <cell r="J221">
            <v>4.25899733458174</v>
          </cell>
          <cell r="K221">
            <v>4.8038130236418271</v>
          </cell>
        </row>
        <row r="222">
          <cell r="A222" t="str">
            <v>2001Lung cancer mortality, 25+ yearsFTotal</v>
          </cell>
          <cell r="B222">
            <v>2001</v>
          </cell>
          <cell r="C222" t="str">
            <v>Lung cancer mortality, 25+ years</v>
          </cell>
          <cell r="D222" t="str">
            <v>F</v>
          </cell>
          <cell r="E222" t="str">
            <v>Total</v>
          </cell>
          <cell r="F222">
            <v>22.416007194116467</v>
          </cell>
          <cell r="G222">
            <v>23.485013312863931</v>
          </cell>
          <cell r="H222">
            <v>24.591829401555113</v>
          </cell>
        </row>
        <row r="223">
          <cell r="A223" t="str">
            <v>2001Lung cancer mortality, 25+ yearsFnonMaori</v>
          </cell>
          <cell r="B223">
            <v>2001</v>
          </cell>
          <cell r="C223" t="str">
            <v>Lung cancer mortality, 25+ years</v>
          </cell>
          <cell r="D223" t="str">
            <v>F</v>
          </cell>
          <cell r="E223" t="str">
            <v>nonMaori</v>
          </cell>
          <cell r="F223">
            <v>17.876919898978091</v>
          </cell>
          <cell r="G223">
            <v>18.831231936701961</v>
          </cell>
          <cell r="H223">
            <v>19.823256480605643</v>
          </cell>
        </row>
        <row r="224">
          <cell r="A224" t="str">
            <v>2002Lung cancer mortality, 25+ yearsFMaori</v>
          </cell>
          <cell r="B224">
            <v>2002</v>
          </cell>
          <cell r="C224" t="str">
            <v>Lung cancer mortality, 25+ years</v>
          </cell>
          <cell r="D224" t="str">
            <v>F</v>
          </cell>
          <cell r="E224" t="str">
            <v>Maori</v>
          </cell>
          <cell r="F224">
            <v>66.18969357660913</v>
          </cell>
          <cell r="G224">
            <v>73.829693951308698</v>
          </cell>
          <cell r="H224">
            <v>82.109629937218074</v>
          </cell>
          <cell r="I224">
            <v>3.3794853984104867</v>
          </cell>
          <cell r="J224">
            <v>3.8165546752545398</v>
          </cell>
          <cell r="K224">
            <v>4.310150177319402</v>
          </cell>
        </row>
        <row r="225">
          <cell r="A225" t="str">
            <v>2002Lung cancer mortality, 25+ yearsFTotal</v>
          </cell>
          <cell r="B225">
            <v>2002</v>
          </cell>
          <cell r="C225" t="str">
            <v>Lung cancer mortality, 25+ years</v>
          </cell>
          <cell r="D225" t="str">
            <v>F</v>
          </cell>
          <cell r="E225" t="str">
            <v>Total</v>
          </cell>
          <cell r="F225">
            <v>22.435918377666894</v>
          </cell>
          <cell r="G225">
            <v>23.493552369048984</v>
          </cell>
          <cell r="H225">
            <v>24.588169954413289</v>
          </cell>
        </row>
        <row r="226">
          <cell r="A226" t="str">
            <v>2002Lung cancer mortality, 25+ yearsFnonMaori</v>
          </cell>
          <cell r="B226">
            <v>2002</v>
          </cell>
          <cell r="C226" t="str">
            <v>Lung cancer mortality, 25+ years</v>
          </cell>
          <cell r="D226" t="str">
            <v>F</v>
          </cell>
          <cell r="E226" t="str">
            <v>nonMaori</v>
          </cell>
          <cell r="F226">
            <v>18.382019391334445</v>
          </cell>
          <cell r="G226">
            <v>19.344592239173078</v>
          </cell>
          <cell r="H226">
            <v>20.344491420740226</v>
          </cell>
        </row>
        <row r="227">
          <cell r="A227" t="str">
            <v>2003Lung cancer mortality, 25+ yearsFMaori</v>
          </cell>
          <cell r="B227">
            <v>2003</v>
          </cell>
          <cell r="C227" t="str">
            <v>Lung cancer mortality, 25+ years</v>
          </cell>
          <cell r="D227" t="str">
            <v>F</v>
          </cell>
          <cell r="E227" t="str">
            <v>Maori</v>
          </cell>
          <cell r="F227">
            <v>72.731834527950255</v>
          </cell>
          <cell r="G227">
            <v>80.548141101466328</v>
          </cell>
          <cell r="H227">
            <v>88.975551728484106</v>
          </cell>
          <cell r="I227">
            <v>3.9150275730614417</v>
          </cell>
          <cell r="J227">
            <v>4.3980937379282983</v>
          </cell>
          <cell r="K227">
            <v>4.9407643156081917</v>
          </cell>
        </row>
        <row r="228">
          <cell r="A228" t="str">
            <v>2003Lung cancer mortality, 25+ yearsFTotal</v>
          </cell>
          <cell r="B228">
            <v>2003</v>
          </cell>
          <cell r="C228" t="str">
            <v>Lung cancer mortality, 25+ years</v>
          </cell>
          <cell r="D228" t="str">
            <v>F</v>
          </cell>
          <cell r="E228" t="str">
            <v>Total</v>
          </cell>
          <cell r="F228">
            <v>22.074590308233013</v>
          </cell>
          <cell r="G228">
            <v>23.120167474474563</v>
          </cell>
          <cell r="H228">
            <v>24.202478764998169</v>
          </cell>
        </row>
        <row r="229">
          <cell r="A229" t="str">
            <v>2003Lung cancer mortality, 25+ yearsFnonMaori</v>
          </cell>
          <cell r="B229">
            <v>2003</v>
          </cell>
          <cell r="C229" t="str">
            <v>Lung cancer mortality, 25+ years</v>
          </cell>
          <cell r="D229" t="str">
            <v>F</v>
          </cell>
          <cell r="E229" t="str">
            <v>nonMaori</v>
          </cell>
          <cell r="F229">
            <v>17.383055496412823</v>
          </cell>
          <cell r="G229">
            <v>18.314330230580346</v>
          </cell>
          <cell r="H229">
            <v>19.282536700796804</v>
          </cell>
        </row>
        <row r="230">
          <cell r="A230" t="str">
            <v>2004Lung cancer mortality, 25+ yearsFMaori</v>
          </cell>
          <cell r="B230">
            <v>2004</v>
          </cell>
          <cell r="C230" t="str">
            <v>Lung cancer mortality, 25+ years</v>
          </cell>
          <cell r="D230" t="str">
            <v>F</v>
          </cell>
          <cell r="E230" t="str">
            <v>Maori</v>
          </cell>
          <cell r="F230">
            <v>68.579201711641105</v>
          </cell>
          <cell r="G230">
            <v>75.990567097161701</v>
          </cell>
          <cell r="H230">
            <v>83.984514896089735</v>
          </cell>
          <cell r="I230">
            <v>3.6491605202482962</v>
          </cell>
          <cell r="J230">
            <v>4.0995766424338802</v>
          </cell>
          <cell r="K230">
            <v>4.6055876561017639</v>
          </cell>
        </row>
        <row r="231">
          <cell r="A231" t="str">
            <v>2004Lung cancer mortality, 25+ yearsFTotal</v>
          </cell>
          <cell r="B231">
            <v>2004</v>
          </cell>
          <cell r="C231" t="str">
            <v>Lung cancer mortality, 25+ years</v>
          </cell>
          <cell r="D231" t="str">
            <v>F</v>
          </cell>
          <cell r="E231" t="str">
            <v>Total</v>
          </cell>
          <cell r="F231">
            <v>21.929116809856559</v>
          </cell>
          <cell r="G231">
            <v>22.954867839635128</v>
          </cell>
          <cell r="H231">
            <v>24.016214499951161</v>
          </cell>
        </row>
        <row r="232">
          <cell r="A232" t="str">
            <v>2004Lung cancer mortality, 25+ yearsFnonMaori</v>
          </cell>
          <cell r="B232">
            <v>2004</v>
          </cell>
          <cell r="C232" t="str">
            <v>Lung cancer mortality, 25+ years</v>
          </cell>
          <cell r="D232" t="str">
            <v>F</v>
          </cell>
          <cell r="E232" t="str">
            <v>nonMaori</v>
          </cell>
          <cell r="F232">
            <v>17.608997699478781</v>
          </cell>
          <cell r="G232">
            <v>18.536198667588959</v>
          </cell>
          <cell r="H232">
            <v>19.499550058729408</v>
          </cell>
        </row>
        <row r="233">
          <cell r="A233" t="str">
            <v>2005Lung cancer mortality, 25+ yearsFMaori</v>
          </cell>
          <cell r="B233">
            <v>2005</v>
          </cell>
          <cell r="C233" t="str">
            <v>Lung cancer mortality, 25+ years</v>
          </cell>
          <cell r="D233" t="str">
            <v>F</v>
          </cell>
          <cell r="E233" t="str">
            <v>Maori</v>
          </cell>
          <cell r="F233">
            <v>68.326965593518594</v>
          </cell>
          <cell r="G233">
            <v>75.550270975033357</v>
          </cell>
          <cell r="H233">
            <v>83.329427035676304</v>
          </cell>
          <cell r="I233">
            <v>3.8153213794174605</v>
          </cell>
          <cell r="J233">
            <v>4.2793343538049475</v>
          </cell>
          <cell r="K233">
            <v>4.7997798063478658</v>
          </cell>
        </row>
        <row r="234">
          <cell r="A234" t="str">
            <v>2005Lung cancer mortality, 25+ yearsFTotal</v>
          </cell>
          <cell r="B234">
            <v>2005</v>
          </cell>
          <cell r="C234" t="str">
            <v>Lung cancer mortality, 25+ years</v>
          </cell>
          <cell r="D234" t="str">
            <v>F</v>
          </cell>
          <cell r="E234" t="str">
            <v>Total</v>
          </cell>
          <cell r="F234">
            <v>21.225722226255588</v>
          </cell>
          <cell r="G234">
            <v>22.2107434167573</v>
          </cell>
          <cell r="H234">
            <v>23.229681413331821</v>
          </cell>
        </row>
        <row r="235">
          <cell r="A235" t="str">
            <v>2005Lung cancer mortality, 25+ yearsFnonMaori</v>
          </cell>
          <cell r="B235">
            <v>2005</v>
          </cell>
          <cell r="C235" t="str">
            <v>Lung cancer mortality, 25+ years</v>
          </cell>
          <cell r="D235" t="str">
            <v>F</v>
          </cell>
          <cell r="E235" t="str">
            <v>nonMaori</v>
          </cell>
          <cell r="F235">
            <v>16.775333109152889</v>
          </cell>
          <cell r="G235">
            <v>17.65467821131065</v>
          </cell>
          <cell r="H235">
            <v>18.568156845910238</v>
          </cell>
        </row>
        <row r="236">
          <cell r="A236" t="str">
            <v>2006Lung cancer mortality, 25+ yearsFMaori</v>
          </cell>
          <cell r="B236">
            <v>2006</v>
          </cell>
          <cell r="C236" t="str">
            <v>Lung cancer mortality, 25+ years</v>
          </cell>
          <cell r="D236" t="str">
            <v>F</v>
          </cell>
          <cell r="E236" t="str">
            <v>Maori</v>
          </cell>
          <cell r="F236">
            <v>73.027827932437575</v>
          </cell>
          <cell r="G236">
            <v>80.300337045380346</v>
          </cell>
          <cell r="H236">
            <v>88.101056388691632</v>
          </cell>
          <cell r="I236">
            <v>3.8798517303114117</v>
          </cell>
          <cell r="J236">
            <v>4.3266218692754208</v>
          </cell>
          <cell r="K236">
            <v>4.8248381899351145</v>
          </cell>
        </row>
        <row r="237">
          <cell r="A237" t="str">
            <v>2006Lung cancer mortality, 25+ yearsFTotal</v>
          </cell>
          <cell r="B237">
            <v>2006</v>
          </cell>
          <cell r="C237" t="str">
            <v>Lung cancer mortality, 25+ years</v>
          </cell>
          <cell r="D237" t="str">
            <v>F</v>
          </cell>
          <cell r="E237" t="str">
            <v>Total</v>
          </cell>
          <cell r="F237">
            <v>22.504583217854115</v>
          </cell>
          <cell r="G237">
            <v>23.504914629318822</v>
          </cell>
          <cell r="H237">
            <v>24.538258747896023</v>
          </cell>
        </row>
        <row r="238">
          <cell r="A238" t="str">
            <v>2006Lung cancer mortality, 25+ yearsFnonMaori</v>
          </cell>
          <cell r="B238">
            <v>2006</v>
          </cell>
          <cell r="C238" t="str">
            <v>Lung cancer mortality, 25+ years</v>
          </cell>
          <cell r="D238" t="str">
            <v>F</v>
          </cell>
          <cell r="E238" t="str">
            <v>nonMaori</v>
          </cell>
          <cell r="F238">
            <v>17.669159097335342</v>
          </cell>
          <cell r="G238">
            <v>18.559592095536704</v>
          </cell>
          <cell r="H238">
            <v>19.483276276145151</v>
          </cell>
        </row>
        <row r="239">
          <cell r="A239" t="str">
            <v>2007Lung cancer mortality, 25+ yearsFMaori</v>
          </cell>
          <cell r="B239">
            <v>2007</v>
          </cell>
          <cell r="C239" t="str">
            <v>Lung cancer mortality, 25+ years</v>
          </cell>
          <cell r="D239" t="str">
            <v>F</v>
          </cell>
          <cell r="E239" t="str">
            <v>Maori</v>
          </cell>
          <cell r="F239">
            <v>71.400659641711627</v>
          </cell>
          <cell r="G239">
            <v>78.386346802302285</v>
          </cell>
          <cell r="H239">
            <v>85.870786274359233</v>
          </cell>
          <cell r="I239">
            <v>3.8601645377075351</v>
          </cell>
          <cell r="J239">
            <v>4.2991265337913731</v>
          </cell>
          <cell r="K239">
            <v>4.7880054782652763</v>
          </cell>
        </row>
        <row r="240">
          <cell r="A240" t="str">
            <v>2007Lung cancer mortality, 25+ yearsFTotal</v>
          </cell>
          <cell r="B240">
            <v>2007</v>
          </cell>
          <cell r="C240" t="str">
            <v>Lung cancer mortality, 25+ years</v>
          </cell>
          <cell r="D240" t="str">
            <v>F</v>
          </cell>
          <cell r="E240" t="str">
            <v>Total</v>
          </cell>
          <cell r="F240">
            <v>22.075711252990338</v>
          </cell>
          <cell r="G240">
            <v>23.047828822747221</v>
          </cell>
          <cell r="H240">
            <v>24.051733140910475</v>
          </cell>
        </row>
        <row r="241">
          <cell r="A241" t="str">
            <v>2007Lung cancer mortality, 25+ yearsFnonMaori</v>
          </cell>
          <cell r="B241">
            <v>2007</v>
          </cell>
          <cell r="C241" t="str">
            <v>Lung cancer mortality, 25+ years</v>
          </cell>
          <cell r="D241" t="str">
            <v>F</v>
          </cell>
          <cell r="E241" t="str">
            <v>nonMaori</v>
          </cell>
          <cell r="F241">
            <v>17.364355079817024</v>
          </cell>
          <cell r="G241">
            <v>18.233086694746305</v>
          </cell>
          <cell r="H241">
            <v>19.134027873562449</v>
          </cell>
        </row>
        <row r="242">
          <cell r="A242" t="str">
            <v>2008Lung cancer mortality, 25+ yearsFMaori</v>
          </cell>
          <cell r="B242">
            <v>2008</v>
          </cell>
          <cell r="C242" t="str">
            <v>Lung cancer mortality, 25+ years</v>
          </cell>
          <cell r="D242" t="str">
            <v>F</v>
          </cell>
          <cell r="E242" t="str">
            <v>Maori</v>
          </cell>
          <cell r="F242">
            <v>72.820298638658059</v>
          </cell>
          <cell r="G242">
            <v>79.679083242939299</v>
          </cell>
          <cell r="H242">
            <v>87.009841026953481</v>
          </cell>
          <cell r="I242">
            <v>3.8865408603410194</v>
          </cell>
          <cell r="J242">
            <v>4.3146387515603921</v>
          </cell>
          <cell r="K242">
            <v>4.7898911205151142</v>
          </cell>
        </row>
        <row r="243">
          <cell r="A243" t="str">
            <v>2008Lung cancer mortality, 25+ yearsFTotal</v>
          </cell>
          <cell r="B243">
            <v>2008</v>
          </cell>
          <cell r="C243" t="str">
            <v>Lung cancer mortality, 25+ years</v>
          </cell>
          <cell r="D243" t="str">
            <v>F</v>
          </cell>
          <cell r="E243" t="str">
            <v>Total</v>
          </cell>
          <cell r="F243">
            <v>22.469130576623296</v>
          </cell>
          <cell r="G243">
            <v>23.4350189087111</v>
          </cell>
          <cell r="H243">
            <v>24.431749051279176</v>
          </cell>
        </row>
        <row r="244">
          <cell r="A244" t="str">
            <v>2008Lung cancer mortality, 25+ yearsFnonMaori</v>
          </cell>
          <cell r="B244">
            <v>2008</v>
          </cell>
          <cell r="C244" t="str">
            <v>Lung cancer mortality, 25+ years</v>
          </cell>
          <cell r="D244" t="str">
            <v>F</v>
          </cell>
          <cell r="E244" t="str">
            <v>nonMaori</v>
          </cell>
          <cell r="F244">
            <v>17.604378315697051</v>
          </cell>
          <cell r="G244">
            <v>18.467150515005063</v>
          </cell>
          <cell r="H244">
            <v>19.361269179609828</v>
          </cell>
        </row>
        <row r="245">
          <cell r="A245" t="str">
            <v>2009Lung cancer mortality, 25+ yearsFMaori</v>
          </cell>
          <cell r="B245">
            <v>2009</v>
          </cell>
          <cell r="C245" t="str">
            <v>Lung cancer mortality, 25+ years</v>
          </cell>
          <cell r="D245" t="str">
            <v>F</v>
          </cell>
          <cell r="E245" t="str">
            <v>Maori</v>
          </cell>
          <cell r="F245">
            <v>67.764017176821724</v>
          </cell>
          <cell r="G245">
            <v>74.195271139612117</v>
          </cell>
          <cell r="H245">
            <v>81.072353569618386</v>
          </cell>
          <cell r="I245">
            <v>3.6897582676552076</v>
          </cell>
          <cell r="J245">
            <v>4.098396145391999</v>
          </cell>
          <cell r="K245">
            <v>4.5522903524078746</v>
          </cell>
        </row>
        <row r="246">
          <cell r="A246" t="str">
            <v>2009Lung cancer mortality, 25+ yearsFTotal</v>
          </cell>
          <cell r="B246">
            <v>2009</v>
          </cell>
          <cell r="C246" t="str">
            <v>Lung cancer mortality, 25+ years</v>
          </cell>
          <cell r="D246" t="str">
            <v>F</v>
          </cell>
          <cell r="E246" t="str">
            <v>Total</v>
          </cell>
          <cell r="F246">
            <v>21.740801015348509</v>
          </cell>
          <cell r="G246">
            <v>22.670197735188879</v>
          </cell>
          <cell r="H246">
            <v>23.629108785210299</v>
          </cell>
        </row>
        <row r="247">
          <cell r="A247" t="str">
            <v>2009Lung cancer mortality, 25+ yearsFnonMaori</v>
          </cell>
          <cell r="B247">
            <v>2009</v>
          </cell>
          <cell r="C247" t="str">
            <v>Lung cancer mortality, 25+ years</v>
          </cell>
          <cell r="D247" t="str">
            <v>F</v>
          </cell>
          <cell r="E247" t="str">
            <v>nonMaori</v>
          </cell>
          <cell r="F247">
            <v>17.265143158963951</v>
          </cell>
          <cell r="G247">
            <v>18.103489391339831</v>
          </cell>
          <cell r="H247">
            <v>18.972018298508861</v>
          </cell>
        </row>
        <row r="248">
          <cell r="A248" t="str">
            <v>2010Lung cancer mortality, 25+ yearsFMaori</v>
          </cell>
          <cell r="B248">
            <v>2010</v>
          </cell>
          <cell r="C248" t="str">
            <v>Lung cancer mortality, 25+ years</v>
          </cell>
          <cell r="D248" t="str">
            <v>F</v>
          </cell>
          <cell r="E248" t="str">
            <v>Maori</v>
          </cell>
          <cell r="F248">
            <v>67.863545349264129</v>
          </cell>
          <cell r="G248">
            <v>74.154481884476041</v>
          </cell>
          <cell r="H248">
            <v>80.871680077325877</v>
          </cell>
          <cell r="I248">
            <v>3.8691156481928588</v>
          </cell>
          <cell r="J248">
            <v>4.2910184670341573</v>
          </cell>
          <cell r="K248">
            <v>4.7589271447671058</v>
          </cell>
        </row>
        <row r="249">
          <cell r="A249" t="str">
            <v>2010Lung cancer mortality, 25+ yearsFTotal</v>
          </cell>
          <cell r="B249">
            <v>2010</v>
          </cell>
          <cell r="C249" t="str">
            <v>Lung cancer mortality, 25+ years</v>
          </cell>
          <cell r="D249" t="str">
            <v>F</v>
          </cell>
          <cell r="E249" t="str">
            <v>Total</v>
          </cell>
          <cell r="F249">
            <v>21.115343925018742</v>
          </cell>
          <cell r="G249">
            <v>22.012029952745365</v>
          </cell>
          <cell r="H249">
            <v>22.937005729241228</v>
          </cell>
        </row>
        <row r="250">
          <cell r="A250" t="str">
            <v>2010Lung cancer mortality, 25+ yearsFnonMaori</v>
          </cell>
          <cell r="B250">
            <v>2010</v>
          </cell>
          <cell r="C250" t="str">
            <v>Lung cancer mortality, 25+ years</v>
          </cell>
          <cell r="D250" t="str">
            <v>F</v>
          </cell>
          <cell r="E250" t="str">
            <v>nonMaori</v>
          </cell>
          <cell r="F250">
            <v>16.482628363393562</v>
          </cell>
          <cell r="G250">
            <v>17.281324341568201</v>
          </cell>
          <cell r="H250">
            <v>18.108717011703209</v>
          </cell>
        </row>
        <row r="251">
          <cell r="A251" t="str">
            <v>2011Lung cancer mortality, 25+ yearsFMaori</v>
          </cell>
          <cell r="B251">
            <v>2011</v>
          </cell>
          <cell r="C251" t="str">
            <v>Lung cancer mortality, 25+ years</v>
          </cell>
          <cell r="D251" t="str">
            <v>F</v>
          </cell>
          <cell r="E251" t="str">
            <v>Maori</v>
          </cell>
          <cell r="F251">
            <v>64.141710713937883</v>
          </cell>
          <cell r="G251">
            <v>70.106368760439295</v>
          </cell>
          <cell r="H251">
            <v>76.476416005166712</v>
          </cell>
          <cell r="I251">
            <v>3.662158278576912</v>
          </cell>
          <cell r="J251">
            <v>4.0617223028251299</v>
          </cell>
          <cell r="K251">
            <v>4.5048812231234088</v>
          </cell>
        </row>
        <row r="252">
          <cell r="A252" t="str">
            <v>2011Lung cancer mortality, 25+ yearsFTotal</v>
          </cell>
          <cell r="B252">
            <v>2011</v>
          </cell>
          <cell r="C252" t="str">
            <v>Lung cancer mortality, 25+ years</v>
          </cell>
          <cell r="D252" t="str">
            <v>F</v>
          </cell>
          <cell r="E252" t="str">
            <v>Total</v>
          </cell>
          <cell r="F252">
            <v>20.847168155658895</v>
          </cell>
          <cell r="G252">
            <v>21.726288295138076</v>
          </cell>
          <cell r="H252">
            <v>22.632953131403475</v>
          </cell>
        </row>
        <row r="253">
          <cell r="A253" t="str">
            <v>2011Lung cancer mortality, 25+ yearsFnonMaori</v>
          </cell>
          <cell r="B253">
            <v>2011</v>
          </cell>
          <cell r="C253" t="str">
            <v>Lung cancer mortality, 25+ years</v>
          </cell>
          <cell r="D253" t="str">
            <v>F</v>
          </cell>
          <cell r="E253" t="str">
            <v>nonMaori</v>
          </cell>
          <cell r="F253">
            <v>16.470053758798553</v>
          </cell>
          <cell r="G253">
            <v>17.260256495545455</v>
          </cell>
          <cell r="H253">
            <v>18.078574697344759</v>
          </cell>
        </row>
        <row r="254">
          <cell r="A254" t="str">
            <v>2012Lung cancer mortality, 25+ yearsFMaori</v>
          </cell>
          <cell r="B254">
            <v>2012</v>
          </cell>
          <cell r="C254" t="str">
            <v>Lung cancer mortality, 25+ years</v>
          </cell>
          <cell r="D254" t="str">
            <v>F</v>
          </cell>
          <cell r="E254" t="str">
            <v>Maori</v>
          </cell>
          <cell r="F254">
            <v>61.422061690702563</v>
          </cell>
          <cell r="G254">
            <v>67.109930534382556</v>
          </cell>
          <cell r="H254">
            <v>73.182807962942107</v>
          </cell>
          <cell r="I254">
            <v>3.5898850749253293</v>
          </cell>
          <cell r="J254">
            <v>3.981644050527243</v>
          </cell>
          <cell r="K254">
            <v>4.4161551175642435</v>
          </cell>
        </row>
        <row r="255">
          <cell r="A255" t="str">
            <v>2012Lung cancer mortality, 25+ yearsFTotal</v>
          </cell>
          <cell r="B255">
            <v>2012</v>
          </cell>
          <cell r="C255" t="str">
            <v>Lung cancer mortality, 25+ years</v>
          </cell>
          <cell r="D255" t="str">
            <v>F</v>
          </cell>
          <cell r="E255" t="str">
            <v>Total</v>
          </cell>
          <cell r="F255">
            <v>20.301286124923742</v>
          </cell>
          <cell r="G255">
            <v>21.157578663429572</v>
          </cell>
          <cell r="H255">
            <v>22.040706599125137</v>
          </cell>
        </row>
        <row r="256">
          <cell r="A256" t="str">
            <v>2012Lung cancer mortality, 25+ yearsFnonMaori</v>
          </cell>
          <cell r="B256">
            <v>2012</v>
          </cell>
          <cell r="C256" t="str">
            <v>Lung cancer mortality, 25+ years</v>
          </cell>
          <cell r="D256" t="str">
            <v>F</v>
          </cell>
          <cell r="E256" t="str">
            <v>nonMaori</v>
          </cell>
          <cell r="F256">
            <v>16.082120838455836</v>
          </cell>
          <cell r="G256">
            <v>16.854829232034433</v>
          </cell>
          <cell r="H256">
            <v>17.655069850173494</v>
          </cell>
        </row>
        <row r="257">
          <cell r="A257" t="str">
            <v>1996Stomach cancer mortality, 25+ yearsFMaori</v>
          </cell>
          <cell r="B257">
            <v>1996</v>
          </cell>
          <cell r="C257" t="str">
            <v>Stomach cancer mortality, 25+ years</v>
          </cell>
          <cell r="D257" t="str">
            <v>F</v>
          </cell>
          <cell r="E257" t="str">
            <v>Maori</v>
          </cell>
          <cell r="F257">
            <v>11.010096677821393</v>
          </cell>
          <cell r="G257">
            <v>14.698381915604269</v>
          </cell>
          <cell r="H257">
            <v>19.225845438965415</v>
          </cell>
          <cell r="I257">
            <v>3.0463681400921709</v>
          </cell>
          <cell r="J257">
            <v>4.1396909666859072</v>
          </cell>
          <cell r="K257">
            <v>5.6254006448289617</v>
          </cell>
        </row>
        <row r="258">
          <cell r="A258" t="str">
            <v>1996Stomach cancer mortality, 25+ yearsFTotal</v>
          </cell>
          <cell r="B258">
            <v>1996</v>
          </cell>
          <cell r="C258" t="str">
            <v>Stomach cancer mortality, 25+ years</v>
          </cell>
          <cell r="D258" t="str">
            <v>F</v>
          </cell>
          <cell r="E258" t="str">
            <v>Total</v>
          </cell>
          <cell r="F258">
            <v>3.7868482274286577</v>
          </cell>
          <cell r="G258">
            <v>4.2118996449496642</v>
          </cell>
          <cell r="H258">
            <v>4.6716074171426341</v>
          </cell>
        </row>
        <row r="259">
          <cell r="A259" t="str">
            <v>1996Stomach cancer mortality, 25+ yearsFnonMaori</v>
          </cell>
          <cell r="B259">
            <v>1996</v>
          </cell>
          <cell r="C259" t="str">
            <v>Stomach cancer mortality, 25+ years</v>
          </cell>
          <cell r="D259" t="str">
            <v>F</v>
          </cell>
          <cell r="E259" t="str">
            <v>nonMaori</v>
          </cell>
          <cell r="F259">
            <v>3.1632630749603856</v>
          </cell>
          <cell r="G259">
            <v>3.5505988330745573</v>
          </cell>
          <cell r="H259">
            <v>3.972275788568731</v>
          </cell>
        </row>
        <row r="260">
          <cell r="A260" t="str">
            <v>1997Stomach cancer mortality, 25+ yearsFMaori</v>
          </cell>
          <cell r="B260">
            <v>1997</v>
          </cell>
          <cell r="C260" t="str">
            <v>Stomach cancer mortality, 25+ years</v>
          </cell>
          <cell r="D260" t="str">
            <v>F</v>
          </cell>
          <cell r="E260" t="str">
            <v>Maori</v>
          </cell>
          <cell r="F260">
            <v>9.4947430684215703</v>
          </cell>
          <cell r="G260">
            <v>12.877352348492238</v>
          </cell>
          <cell r="H260">
            <v>17.07350097375825</v>
          </cell>
          <cell r="I260">
            <v>2.6589187327873058</v>
          </cell>
          <cell r="J260">
            <v>3.6559640947057201</v>
          </cell>
          <cell r="K260">
            <v>5.0268830321737408</v>
          </cell>
        </row>
        <row r="261">
          <cell r="A261" t="str">
            <v>1997Stomach cancer mortality, 25+ yearsFTotal</v>
          </cell>
          <cell r="B261">
            <v>1997</v>
          </cell>
          <cell r="C261" t="str">
            <v>Stomach cancer mortality, 25+ years</v>
          </cell>
          <cell r="D261" t="str">
            <v>F</v>
          </cell>
          <cell r="E261" t="str">
            <v>Total</v>
          </cell>
          <cell r="F261">
            <v>3.7616311481976021</v>
          </cell>
          <cell r="G261">
            <v>4.1825809710096733</v>
          </cell>
          <cell r="H261">
            <v>4.6377530664261899</v>
          </cell>
        </row>
        <row r="262">
          <cell r="A262" t="str">
            <v>1997Stomach cancer mortality, 25+ yearsFnonMaori</v>
          </cell>
          <cell r="B262">
            <v>1997</v>
          </cell>
          <cell r="C262" t="str">
            <v>Stomach cancer mortality, 25+ years</v>
          </cell>
          <cell r="D262" t="str">
            <v>F</v>
          </cell>
          <cell r="E262" t="str">
            <v>nonMaori</v>
          </cell>
          <cell r="F262">
            <v>3.1422496645471476</v>
          </cell>
          <cell r="G262">
            <v>3.5222863285611057</v>
          </cell>
          <cell r="H262">
            <v>3.9356189986913956</v>
          </cell>
        </row>
        <row r="263">
          <cell r="A263" t="str">
            <v>1998Stomach cancer mortality, 25+ yearsFMaori</v>
          </cell>
          <cell r="B263">
            <v>1998</v>
          </cell>
          <cell r="C263" t="str">
            <v>Stomach cancer mortality, 25+ years</v>
          </cell>
          <cell r="D263" t="str">
            <v>F</v>
          </cell>
          <cell r="E263" t="str">
            <v>Maori</v>
          </cell>
          <cell r="F263">
            <v>9.5377572960706463</v>
          </cell>
          <cell r="G263">
            <v>12.850322836594383</v>
          </cell>
          <cell r="H263">
            <v>16.941548652537278</v>
          </cell>
          <cell r="I263">
            <v>2.5036260178608525</v>
          </cell>
          <cell r="J263">
            <v>3.4207835034797007</v>
          </cell>
          <cell r="K263">
            <v>4.6739248171246732</v>
          </cell>
        </row>
        <row r="264">
          <cell r="A264" t="str">
            <v>1998Stomach cancer mortality, 25+ yearsFTotal</v>
          </cell>
          <cell r="B264">
            <v>1998</v>
          </cell>
          <cell r="C264" t="str">
            <v>Stomach cancer mortality, 25+ years</v>
          </cell>
          <cell r="D264" t="str">
            <v>F</v>
          </cell>
          <cell r="E264" t="str">
            <v>Total</v>
          </cell>
          <cell r="F264">
            <v>4.0248627080658261</v>
          </cell>
          <cell r="G264">
            <v>4.4667117861526924</v>
          </cell>
          <cell r="H264">
            <v>4.9438234623002755</v>
          </cell>
        </row>
        <row r="265">
          <cell r="A265" t="str">
            <v>1998Stomach cancer mortality, 25+ yearsFnonMaori</v>
          </cell>
          <cell r="B265">
            <v>1998</v>
          </cell>
          <cell r="C265" t="str">
            <v>Stomach cancer mortality, 25+ years</v>
          </cell>
          <cell r="D265" t="str">
            <v>F</v>
          </cell>
          <cell r="E265" t="str">
            <v>nonMaori</v>
          </cell>
          <cell r="F265">
            <v>3.3579969827151555</v>
          </cell>
          <cell r="G265">
            <v>3.7565437343587327</v>
          </cell>
          <cell r="H265">
            <v>4.1893806901300188</v>
          </cell>
        </row>
        <row r="266">
          <cell r="A266" t="str">
            <v>1999Stomach cancer mortality, 25+ yearsFMaori</v>
          </cell>
          <cell r="B266">
            <v>1999</v>
          </cell>
          <cell r="C266" t="str">
            <v>Stomach cancer mortality, 25+ years</v>
          </cell>
          <cell r="D266" t="str">
            <v>F</v>
          </cell>
          <cell r="E266" t="str">
            <v>Maori</v>
          </cell>
          <cell r="F266">
            <v>9.0850480581325748</v>
          </cell>
          <cell r="G266">
            <v>12.240382818409028</v>
          </cell>
          <cell r="H266">
            <v>16.137418777777242</v>
          </cell>
          <cell r="I266">
            <v>2.5981210719505268</v>
          </cell>
          <cell r="J266">
            <v>3.5544416283195299</v>
          </cell>
          <cell r="K266">
            <v>4.8627661834272553</v>
          </cell>
        </row>
        <row r="267">
          <cell r="A267" t="str">
            <v>1999Stomach cancer mortality, 25+ yearsFTotal</v>
          </cell>
          <cell r="B267">
            <v>1999</v>
          </cell>
          <cell r="C267" t="str">
            <v>Stomach cancer mortality, 25+ years</v>
          </cell>
          <cell r="D267" t="str">
            <v>F</v>
          </cell>
          <cell r="E267" t="str">
            <v>Total</v>
          </cell>
          <cell r="F267">
            <v>3.8562317115461</v>
          </cell>
          <cell r="G267">
            <v>4.2903856747159557</v>
          </cell>
          <cell r="H267">
            <v>4.7600418408369105</v>
          </cell>
        </row>
        <row r="268">
          <cell r="A268" t="str">
            <v>1999Stomach cancer mortality, 25+ yearsFnonMaori</v>
          </cell>
          <cell r="B268">
            <v>1999</v>
          </cell>
          <cell r="C268" t="str">
            <v>Stomach cancer mortality, 25+ years</v>
          </cell>
          <cell r="D268" t="str">
            <v>F</v>
          </cell>
          <cell r="E268" t="str">
            <v>nonMaori</v>
          </cell>
          <cell r="F268">
            <v>3.0686104153955571</v>
          </cell>
          <cell r="G268">
            <v>3.4436865472442824</v>
          </cell>
          <cell r="H268">
            <v>3.8519599651675391</v>
          </cell>
        </row>
        <row r="269">
          <cell r="A269" t="str">
            <v>2000Stomach cancer mortality, 25+ yearsFMaori</v>
          </cell>
          <cell r="B269">
            <v>2000</v>
          </cell>
          <cell r="C269" t="str">
            <v>Stomach cancer mortality, 25+ years</v>
          </cell>
          <cell r="D269" t="str">
            <v>F</v>
          </cell>
          <cell r="E269" t="str">
            <v>Maori</v>
          </cell>
          <cell r="F269">
            <v>9.1138851807186914</v>
          </cell>
          <cell r="G269">
            <v>12.203135371262208</v>
          </cell>
          <cell r="H269">
            <v>16.002788492243816</v>
          </cell>
          <cell r="I269">
            <v>2.8717236652221101</v>
          </cell>
          <cell r="J269">
            <v>3.9152972074624652</v>
          </cell>
          <cell r="K269">
            <v>5.3381014365731927</v>
          </cell>
        </row>
        <row r="270">
          <cell r="A270" t="str">
            <v>2000Stomach cancer mortality, 25+ yearsFTotal</v>
          </cell>
          <cell r="B270">
            <v>2000</v>
          </cell>
          <cell r="C270" t="str">
            <v>Stomach cancer mortality, 25+ years</v>
          </cell>
          <cell r="D270" t="str">
            <v>F</v>
          </cell>
          <cell r="E270" t="str">
            <v>Total</v>
          </cell>
          <cell r="F270">
            <v>3.5282101265663157</v>
          </cell>
          <cell r="G270">
            <v>3.9341633456353331</v>
          </cell>
          <cell r="H270">
            <v>4.3740156400097776</v>
          </cell>
        </row>
        <row r="271">
          <cell r="A271" t="str">
            <v>2000Stomach cancer mortality, 25+ yearsFnonMaori</v>
          </cell>
          <cell r="B271">
            <v>2000</v>
          </cell>
          <cell r="C271" t="str">
            <v>Stomach cancer mortality, 25+ years</v>
          </cell>
          <cell r="D271" t="str">
            <v>F</v>
          </cell>
          <cell r="E271" t="str">
            <v>nonMaori</v>
          </cell>
          <cell r="F271">
            <v>2.7683492381001518</v>
          </cell>
          <cell r="G271">
            <v>3.1167839182178345</v>
          </cell>
          <cell r="H271">
            <v>3.4969383316768137</v>
          </cell>
        </row>
        <row r="272">
          <cell r="A272" t="str">
            <v>2001Stomach cancer mortality, 25+ yearsFMaori</v>
          </cell>
          <cell r="B272">
            <v>2001</v>
          </cell>
          <cell r="C272" t="str">
            <v>Stomach cancer mortality, 25+ years</v>
          </cell>
          <cell r="D272" t="str">
            <v>F</v>
          </cell>
          <cell r="E272" t="str">
            <v>Maori</v>
          </cell>
          <cell r="F272">
            <v>7.9792391102637685</v>
          </cell>
          <cell r="G272">
            <v>10.821933016542163</v>
          </cell>
          <cell r="H272">
            <v>14.348313138881613</v>
          </cell>
          <cell r="I272">
            <v>2.6886954427838123</v>
          </cell>
          <cell r="J272">
            <v>3.7044072861366919</v>
          </cell>
          <cell r="K272">
            <v>5.1038258641054988</v>
          </cell>
        </row>
        <row r="273">
          <cell r="A273" t="str">
            <v>2001Stomach cancer mortality, 25+ yearsFTotal</v>
          </cell>
          <cell r="B273">
            <v>2001</v>
          </cell>
          <cell r="C273" t="str">
            <v>Stomach cancer mortality, 25+ years</v>
          </cell>
          <cell r="D273" t="str">
            <v>F</v>
          </cell>
          <cell r="E273" t="str">
            <v>Total</v>
          </cell>
          <cell r="F273">
            <v>3.2908745514079727</v>
          </cell>
          <cell r="G273">
            <v>3.6788511126319601</v>
          </cell>
          <cell r="H273">
            <v>4.099994213060695</v>
          </cell>
        </row>
        <row r="274">
          <cell r="A274" t="str">
            <v>2001Stomach cancer mortality, 25+ yearsFnonMaori</v>
          </cell>
          <cell r="B274">
            <v>2001</v>
          </cell>
          <cell r="C274" t="str">
            <v>Stomach cancer mortality, 25+ years</v>
          </cell>
          <cell r="D274" t="str">
            <v>F</v>
          </cell>
          <cell r="E274" t="str">
            <v>nonMaori</v>
          </cell>
          <cell r="F274">
            <v>2.5885964844612115</v>
          </cell>
          <cell r="G274">
            <v>2.9213669504003983</v>
          </cell>
          <cell r="H274">
            <v>3.2850521154029719</v>
          </cell>
        </row>
        <row r="275">
          <cell r="A275" t="str">
            <v>2002Stomach cancer mortality, 25+ yearsFMaori</v>
          </cell>
          <cell r="B275">
            <v>2002</v>
          </cell>
          <cell r="C275" t="str">
            <v>Stomach cancer mortality, 25+ years</v>
          </cell>
          <cell r="D275" t="str">
            <v>F</v>
          </cell>
          <cell r="E275" t="str">
            <v>Maori</v>
          </cell>
          <cell r="F275">
            <v>8.2345792446332506</v>
          </cell>
          <cell r="G275">
            <v>11.059573965734232</v>
          </cell>
          <cell r="H275">
            <v>14.541297295095299</v>
          </cell>
          <cell r="I275">
            <v>2.6552599359792501</v>
          </cell>
          <cell r="J275">
            <v>3.6342134574049356</v>
          </cell>
          <cell r="K275">
            <v>4.9740920935909267</v>
          </cell>
        </row>
        <row r="276">
          <cell r="A276" t="str">
            <v>2002Stomach cancer mortality, 25+ yearsFTotal</v>
          </cell>
          <cell r="B276">
            <v>2002</v>
          </cell>
          <cell r="C276" t="str">
            <v>Stomach cancer mortality, 25+ years</v>
          </cell>
          <cell r="D276" t="str">
            <v>F</v>
          </cell>
          <cell r="E276" t="str">
            <v>Total</v>
          </cell>
          <cell r="F276">
            <v>3.3731809708446261</v>
          </cell>
          <cell r="G276">
            <v>3.7675968881464295</v>
          </cell>
          <cell r="H276">
            <v>4.1954633126568996</v>
          </cell>
        </row>
        <row r="277">
          <cell r="A277" t="str">
            <v>2002Stomach cancer mortality, 25+ yearsFnonMaori</v>
          </cell>
          <cell r="B277">
            <v>2002</v>
          </cell>
          <cell r="C277" t="str">
            <v>Stomach cancer mortality, 25+ years</v>
          </cell>
          <cell r="D277" t="str">
            <v>F</v>
          </cell>
          <cell r="E277" t="str">
            <v>nonMaori</v>
          </cell>
          <cell r="F277">
            <v>2.6977342778102691</v>
          </cell>
          <cell r="G277">
            <v>3.0431822718612369</v>
          </cell>
          <cell r="H277">
            <v>3.4206026157329981</v>
          </cell>
        </row>
        <row r="278">
          <cell r="A278" t="str">
            <v>2003Stomach cancer mortality, 25+ yearsFMaori</v>
          </cell>
          <cell r="B278">
            <v>2003</v>
          </cell>
          <cell r="C278" t="str">
            <v>Stomach cancer mortality, 25+ years</v>
          </cell>
          <cell r="D278" t="str">
            <v>F</v>
          </cell>
          <cell r="E278" t="str">
            <v>Maori</v>
          </cell>
          <cell r="F278">
            <v>8.3407573340710517</v>
          </cell>
          <cell r="G278">
            <v>11.134837445025237</v>
          </cell>
          <cell r="H278">
            <v>14.564641532330112</v>
          </cell>
          <cell r="I278">
            <v>2.5767838710675157</v>
          </cell>
          <cell r="J278">
            <v>3.5121702188990396</v>
          </cell>
          <cell r="K278">
            <v>4.7871068214234889</v>
          </cell>
        </row>
        <row r="279">
          <cell r="A279" t="str">
            <v>2003Stomach cancer mortality, 25+ yearsFTotal</v>
          </cell>
          <cell r="B279">
            <v>2003</v>
          </cell>
          <cell r="C279" t="str">
            <v>Stomach cancer mortality, 25+ years</v>
          </cell>
          <cell r="D279" t="str">
            <v>F</v>
          </cell>
          <cell r="E279" t="str">
            <v>Total</v>
          </cell>
          <cell r="F279">
            <v>3.5208636628632406</v>
          </cell>
          <cell r="G279">
            <v>3.9305422243934069</v>
          </cell>
          <cell r="H279">
            <v>4.3748027018391449</v>
          </cell>
        </row>
        <row r="280">
          <cell r="A280" t="str">
            <v>2003Stomach cancer mortality, 25+ yearsFnonMaori</v>
          </cell>
          <cell r="B280">
            <v>2003</v>
          </cell>
          <cell r="C280" t="str">
            <v>Stomach cancer mortality, 25+ years</v>
          </cell>
          <cell r="D280" t="str">
            <v>F</v>
          </cell>
          <cell r="E280" t="str">
            <v>nonMaori</v>
          </cell>
          <cell r="F280">
            <v>2.8110930642479368</v>
          </cell>
          <cell r="G280">
            <v>3.1703581407041472</v>
          </cell>
          <cell r="H280">
            <v>3.562812444706867</v>
          </cell>
        </row>
        <row r="281">
          <cell r="A281" t="str">
            <v>2004Stomach cancer mortality, 25+ yearsFMaori</v>
          </cell>
          <cell r="B281">
            <v>2004</v>
          </cell>
          <cell r="C281" t="str">
            <v>Stomach cancer mortality, 25+ years</v>
          </cell>
          <cell r="D281" t="str">
            <v>F</v>
          </cell>
          <cell r="E281" t="str">
            <v>Maori</v>
          </cell>
          <cell r="F281">
            <v>9.4873845921990192</v>
          </cell>
          <cell r="G281">
            <v>12.403094604640302</v>
          </cell>
          <cell r="H281">
            <v>15.932293899023335</v>
          </cell>
          <cell r="I281">
            <v>2.8778259994427922</v>
          </cell>
          <cell r="J281">
            <v>3.8594857832655323</v>
          </cell>
          <cell r="K281">
            <v>5.1760010904456584</v>
          </cell>
        </row>
        <row r="282">
          <cell r="A282" t="str">
            <v>2004Stomach cancer mortality, 25+ yearsFTotal</v>
          </cell>
          <cell r="B282">
            <v>2004</v>
          </cell>
          <cell r="C282" t="str">
            <v>Stomach cancer mortality, 25+ years</v>
          </cell>
          <cell r="D282" t="str">
            <v>F</v>
          </cell>
          <cell r="E282" t="str">
            <v>Total</v>
          </cell>
          <cell r="F282">
            <v>3.7057457591909624</v>
          </cell>
          <cell r="G282">
            <v>4.1334845423595477</v>
          </cell>
          <cell r="H282">
            <v>4.5970512399548893</v>
          </cell>
        </row>
        <row r="283">
          <cell r="A283" t="str">
            <v>2004Stomach cancer mortality, 25+ yearsFnonMaori</v>
          </cell>
          <cell r="B283">
            <v>2004</v>
          </cell>
          <cell r="C283" t="str">
            <v>Stomach cancer mortality, 25+ years</v>
          </cell>
          <cell r="D283" t="str">
            <v>F</v>
          </cell>
          <cell r="E283" t="str">
            <v>nonMaori</v>
          </cell>
          <cell r="F283">
            <v>2.8475991593525616</v>
          </cell>
          <cell r="G283">
            <v>3.213665058288147</v>
          </cell>
          <cell r="H283">
            <v>3.6137388343080818</v>
          </cell>
        </row>
        <row r="284">
          <cell r="A284" t="str">
            <v>2005Stomach cancer mortality, 25+ yearsFMaori</v>
          </cell>
          <cell r="B284">
            <v>2005</v>
          </cell>
          <cell r="C284" t="str">
            <v>Stomach cancer mortality, 25+ years</v>
          </cell>
          <cell r="D284" t="str">
            <v>F</v>
          </cell>
          <cell r="E284" t="str">
            <v>Maori</v>
          </cell>
          <cell r="F284">
            <v>10.326169950938951</v>
          </cell>
          <cell r="G284">
            <v>13.324326408372137</v>
          </cell>
          <cell r="H284">
            <v>16.921423539165488</v>
          </cell>
          <cell r="I284">
            <v>3.1498443280910204</v>
          </cell>
          <cell r="J284">
            <v>4.1836426479921425</v>
          </cell>
          <cell r="K284">
            <v>5.5567399474330248</v>
          </cell>
        </row>
        <row r="285">
          <cell r="A285" t="str">
            <v>2005Stomach cancer mortality, 25+ yearsFTotal</v>
          </cell>
          <cell r="B285">
            <v>2005</v>
          </cell>
          <cell r="C285" t="str">
            <v>Stomach cancer mortality, 25+ years</v>
          </cell>
          <cell r="D285" t="str">
            <v>F</v>
          </cell>
          <cell r="E285" t="str">
            <v>Total</v>
          </cell>
          <cell r="F285">
            <v>3.8401284657164227</v>
          </cell>
          <cell r="G285">
            <v>4.2840872672507544</v>
          </cell>
          <cell r="H285">
            <v>4.7652898777778967</v>
          </cell>
        </row>
        <row r="286">
          <cell r="A286" t="str">
            <v>2005Stomach cancer mortality, 25+ yearsFnonMaori</v>
          </cell>
          <cell r="B286">
            <v>2005</v>
          </cell>
          <cell r="C286" t="str">
            <v>Stomach cancer mortality, 25+ years</v>
          </cell>
          <cell r="D286" t="str">
            <v>F</v>
          </cell>
          <cell r="E286" t="str">
            <v>nonMaori</v>
          </cell>
          <cell r="F286">
            <v>2.8175818614956372</v>
          </cell>
          <cell r="G286">
            <v>3.1848624582615552</v>
          </cell>
          <cell r="H286">
            <v>3.5867221149143771</v>
          </cell>
        </row>
        <row r="287">
          <cell r="A287" t="str">
            <v>2006Stomach cancer mortality, 25+ yearsFMaori</v>
          </cell>
          <cell r="B287">
            <v>2006</v>
          </cell>
          <cell r="C287" t="str">
            <v>Stomach cancer mortality, 25+ years</v>
          </cell>
          <cell r="D287" t="str">
            <v>F</v>
          </cell>
          <cell r="E287" t="str">
            <v>Maori</v>
          </cell>
          <cell r="F287">
            <v>10.663248263340503</v>
          </cell>
          <cell r="G287">
            <v>13.628226956709723</v>
          </cell>
          <cell r="H287">
            <v>17.162496388867456</v>
          </cell>
          <cell r="I287">
            <v>3.5595704046814398</v>
          </cell>
          <cell r="J287">
            <v>4.7103568519528736</v>
          </cell>
          <cell r="K287">
            <v>6.2331852303185515</v>
          </cell>
        </row>
        <row r="288">
          <cell r="A288" t="str">
            <v>2006Stomach cancer mortality, 25+ yearsFTotal</v>
          </cell>
          <cell r="B288">
            <v>2006</v>
          </cell>
          <cell r="C288" t="str">
            <v>Stomach cancer mortality, 25+ years</v>
          </cell>
          <cell r="D288" t="str">
            <v>F</v>
          </cell>
          <cell r="E288" t="str">
            <v>Total</v>
          </cell>
          <cell r="F288">
            <v>3.6180371096361168</v>
          </cell>
          <cell r="G288">
            <v>4.0397061943456851</v>
          </cell>
          <cell r="H288">
            <v>4.4970250143785089</v>
          </cell>
        </row>
        <row r="289">
          <cell r="A289" t="str">
            <v>2006Stomach cancer mortality, 25+ yearsFnonMaori</v>
          </cell>
          <cell r="B289">
            <v>2006</v>
          </cell>
          <cell r="C289" t="str">
            <v>Stomach cancer mortality, 25+ years</v>
          </cell>
          <cell r="D289" t="str">
            <v>F</v>
          </cell>
          <cell r="E289" t="str">
            <v>nonMaori</v>
          </cell>
          <cell r="F289">
            <v>2.553486366673392</v>
          </cell>
          <cell r="G289">
            <v>2.8932472390196033</v>
          </cell>
          <cell r="H289">
            <v>3.2656321498629461</v>
          </cell>
        </row>
        <row r="290">
          <cell r="A290" t="str">
            <v>2007Stomach cancer mortality, 25+ yearsFMaori</v>
          </cell>
          <cell r="B290">
            <v>2007</v>
          </cell>
          <cell r="C290" t="str">
            <v>Stomach cancer mortality, 25+ years</v>
          </cell>
          <cell r="D290" t="str">
            <v>F</v>
          </cell>
          <cell r="E290" t="str">
            <v>Maori</v>
          </cell>
          <cell r="F290">
            <v>10.192981951547729</v>
          </cell>
          <cell r="G290">
            <v>13.003900229245337</v>
          </cell>
          <cell r="H290">
            <v>16.350452204480959</v>
          </cell>
          <cell r="I290">
            <v>3.9239390139887509</v>
          </cell>
          <cell r="J290">
            <v>5.2205390334941724</v>
          </cell>
          <cell r="K290">
            <v>6.9455788438801642</v>
          </cell>
        </row>
        <row r="291">
          <cell r="A291" t="str">
            <v>2007Stomach cancer mortality, 25+ yearsFTotal</v>
          </cell>
          <cell r="B291">
            <v>2007</v>
          </cell>
          <cell r="C291" t="str">
            <v>Stomach cancer mortality, 25+ years</v>
          </cell>
          <cell r="D291" t="str">
            <v>F</v>
          </cell>
          <cell r="E291" t="str">
            <v>Total</v>
          </cell>
          <cell r="F291">
            <v>3.1613147293380344</v>
          </cell>
          <cell r="G291">
            <v>3.5491053288500236</v>
          </cell>
          <cell r="H291">
            <v>3.9713366553422169</v>
          </cell>
        </row>
        <row r="292">
          <cell r="A292" t="str">
            <v>2007Stomach cancer mortality, 25+ yearsFnonMaori</v>
          </cell>
          <cell r="B292">
            <v>2007</v>
          </cell>
          <cell r="C292" t="str">
            <v>Stomach cancer mortality, 25+ years</v>
          </cell>
          <cell r="D292" t="str">
            <v>F</v>
          </cell>
          <cell r="E292" t="str">
            <v>nonMaori</v>
          </cell>
          <cell r="F292">
            <v>2.1800250520079514</v>
          </cell>
          <cell r="G292">
            <v>2.4909114070049703</v>
          </cell>
          <cell r="H292">
            <v>2.8336959791529091</v>
          </cell>
        </row>
        <row r="293">
          <cell r="A293" t="str">
            <v>2008Stomach cancer mortality, 25+ yearsFMaori</v>
          </cell>
          <cell r="B293">
            <v>2008</v>
          </cell>
          <cell r="C293" t="str">
            <v>Stomach cancer mortality, 25+ years</v>
          </cell>
          <cell r="D293" t="str">
            <v>F</v>
          </cell>
          <cell r="E293" t="str">
            <v>Maori</v>
          </cell>
          <cell r="F293">
            <v>8.0833195345457671</v>
          </cell>
          <cell r="G293">
            <v>10.543080722005444</v>
          </cell>
          <cell r="H293">
            <v>13.515753665451667</v>
          </cell>
          <cell r="I293">
            <v>3.5275949120066832</v>
          </cell>
          <cell r="J293">
            <v>4.7885417656187048</v>
          </cell>
          <cell r="K293">
            <v>6.5002169503728036</v>
          </cell>
        </row>
        <row r="294">
          <cell r="A294" t="str">
            <v>2008Stomach cancer mortality, 25+ yearsFTotal</v>
          </cell>
          <cell r="B294">
            <v>2008</v>
          </cell>
          <cell r="C294" t="str">
            <v>Stomach cancer mortality, 25+ years</v>
          </cell>
          <cell r="D294" t="str">
            <v>F</v>
          </cell>
          <cell r="E294" t="str">
            <v>Total</v>
          </cell>
          <cell r="F294">
            <v>2.6941162399801164</v>
          </cell>
          <cell r="G294">
            <v>3.0357904523419919</v>
          </cell>
          <cell r="H294">
            <v>3.4087964059339244</v>
          </cell>
        </row>
        <row r="295">
          <cell r="A295" t="str">
            <v>2008Stomach cancer mortality, 25+ yearsFnonMaori</v>
          </cell>
          <cell r="B295">
            <v>2008</v>
          </cell>
          <cell r="C295" t="str">
            <v>Stomach cancer mortality, 25+ years</v>
          </cell>
          <cell r="D295" t="str">
            <v>F</v>
          </cell>
          <cell r="E295" t="str">
            <v>nonMaori</v>
          </cell>
          <cell r="F295">
            <v>1.9228215217204938</v>
          </cell>
          <cell r="G295">
            <v>2.2017309732377832</v>
          </cell>
          <cell r="H295">
            <v>2.5097261618697404</v>
          </cell>
        </row>
        <row r="296">
          <cell r="A296" t="str">
            <v>2009Stomach cancer mortality, 25+ yearsFMaori</v>
          </cell>
          <cell r="B296">
            <v>2009</v>
          </cell>
          <cell r="C296" t="str">
            <v>Stomach cancer mortality, 25+ years</v>
          </cell>
          <cell r="D296" t="str">
            <v>F</v>
          </cell>
          <cell r="E296" t="str">
            <v>Maori</v>
          </cell>
          <cell r="F296">
            <v>7.3515385264420328</v>
          </cell>
          <cell r="G296">
            <v>9.6814600634525654</v>
          </cell>
          <cell r="H296">
            <v>12.515532186600788</v>
          </cell>
          <cell r="I296">
            <v>2.8639849802428645</v>
          </cell>
          <cell r="J296">
            <v>3.9178373603598535</v>
          </cell>
          <cell r="K296">
            <v>5.3594727933698314</v>
          </cell>
        </row>
        <row r="297">
          <cell r="A297" t="str">
            <v>2009Stomach cancer mortality, 25+ yearsFTotal</v>
          </cell>
          <cell r="B297">
            <v>2009</v>
          </cell>
          <cell r="C297" t="str">
            <v>Stomach cancer mortality, 25+ years</v>
          </cell>
          <cell r="D297" t="str">
            <v>F</v>
          </cell>
          <cell r="E297" t="str">
            <v>Total</v>
          </cell>
          <cell r="F297">
            <v>2.8839153094255376</v>
          </cell>
          <cell r="G297">
            <v>3.2510658510824175</v>
          </cell>
          <cell r="H297">
            <v>3.6520085270511302</v>
          </cell>
        </row>
        <row r="298">
          <cell r="A298" t="str">
            <v>2009Stomach cancer mortality, 25+ yearsFnonMaori</v>
          </cell>
          <cell r="B298">
            <v>2009</v>
          </cell>
          <cell r="C298" t="str">
            <v>Stomach cancer mortality, 25+ years</v>
          </cell>
          <cell r="D298" t="str">
            <v>F</v>
          </cell>
          <cell r="E298" t="str">
            <v>nonMaori</v>
          </cell>
          <cell r="F298">
            <v>2.159429126132701</v>
          </cell>
          <cell r="G298">
            <v>2.4711235237603946</v>
          </cell>
          <cell r="H298">
            <v>2.815170441797104</v>
          </cell>
        </row>
        <row r="299">
          <cell r="A299" t="str">
            <v>2010Stomach cancer mortality, 25+ yearsFMaori</v>
          </cell>
          <cell r="B299">
            <v>2010</v>
          </cell>
          <cell r="C299" t="str">
            <v>Stomach cancer mortality, 25+ years</v>
          </cell>
          <cell r="D299" t="str">
            <v>F</v>
          </cell>
          <cell r="E299" t="str">
            <v>Maori</v>
          </cell>
          <cell r="F299">
            <v>7.5594805738692603</v>
          </cell>
          <cell r="G299">
            <v>9.8826975768153975</v>
          </cell>
          <cell r="H299">
            <v>12.694738476805718</v>
          </cell>
          <cell r="I299">
            <v>2.6864529449366503</v>
          </cell>
          <cell r="J299">
            <v>3.6467190124763258</v>
          </cell>
          <cell r="K299">
            <v>4.9502298489988652</v>
          </cell>
        </row>
        <row r="300">
          <cell r="A300" t="str">
            <v>2010Stomach cancer mortality, 25+ yearsFTotal</v>
          </cell>
          <cell r="B300">
            <v>2010</v>
          </cell>
          <cell r="C300" t="str">
            <v>Stomach cancer mortality, 25+ years</v>
          </cell>
          <cell r="D300" t="str">
            <v>F</v>
          </cell>
          <cell r="E300" t="str">
            <v>Total</v>
          </cell>
          <cell r="F300">
            <v>3.1217328224570742</v>
          </cell>
          <cell r="G300">
            <v>3.4934915749679551</v>
          </cell>
          <cell r="H300">
            <v>3.8973398584022649</v>
          </cell>
        </row>
        <row r="301">
          <cell r="A301" t="str">
            <v>2010Stomach cancer mortality, 25+ yearsFnonMaori</v>
          </cell>
          <cell r="B301">
            <v>2010</v>
          </cell>
          <cell r="C301" t="str">
            <v>Stomach cancer mortality, 25+ years</v>
          </cell>
          <cell r="D301" t="str">
            <v>F</v>
          </cell>
          <cell r="E301" t="str">
            <v>nonMaori</v>
          </cell>
          <cell r="F301">
            <v>2.3905967331276008</v>
          </cell>
          <cell r="G301">
            <v>2.7100244200346255</v>
          </cell>
          <cell r="H301">
            <v>3.0602475768133628</v>
          </cell>
        </row>
        <row r="302">
          <cell r="A302" t="str">
            <v>2011Stomach cancer mortality, 25+ yearsFMaori</v>
          </cell>
          <cell r="B302">
            <v>2011</v>
          </cell>
          <cell r="C302" t="str">
            <v>Stomach cancer mortality, 25+ years</v>
          </cell>
          <cell r="D302" t="str">
            <v>F</v>
          </cell>
          <cell r="E302" t="str">
            <v>Maori</v>
          </cell>
          <cell r="F302">
            <v>7.8409998999895398</v>
          </cell>
          <cell r="G302">
            <v>10.13835096258164</v>
          </cell>
          <cell r="H302">
            <v>12.898468231700299</v>
          </cell>
          <cell r="I302">
            <v>2.7175206452940297</v>
          </cell>
          <cell r="J302">
            <v>3.657904909084706</v>
          </cell>
          <cell r="K302">
            <v>4.9237043873343866</v>
          </cell>
        </row>
        <row r="303">
          <cell r="A303" t="str">
            <v>2011Stomach cancer mortality, 25+ yearsFTotal</v>
          </cell>
          <cell r="B303">
            <v>2011</v>
          </cell>
          <cell r="C303" t="str">
            <v>Stomach cancer mortality, 25+ years</v>
          </cell>
          <cell r="D303" t="str">
            <v>F</v>
          </cell>
          <cell r="E303" t="str">
            <v>Total</v>
          </cell>
          <cell r="F303">
            <v>3.1760776540819493</v>
          </cell>
          <cell r="G303">
            <v>3.5492820297746768</v>
          </cell>
          <cell r="H303">
            <v>3.9542885506082159</v>
          </cell>
        </row>
        <row r="304">
          <cell r="A304" t="str">
            <v>2011Stomach cancer mortality, 25+ yearsFnonMaori</v>
          </cell>
          <cell r="B304">
            <v>2011</v>
          </cell>
          <cell r="C304" t="str">
            <v>Stomach cancer mortality, 25+ years</v>
          </cell>
          <cell r="D304" t="str">
            <v>F</v>
          </cell>
          <cell r="E304" t="str">
            <v>nonMaori</v>
          </cell>
          <cell r="F304">
            <v>2.4467489222210772</v>
          </cell>
          <cell r="G304">
            <v>2.7716278073282377</v>
          </cell>
          <cell r="H304">
            <v>3.1276393368284841</v>
          </cell>
        </row>
        <row r="305">
          <cell r="A305" t="str">
            <v>2012Stomach cancer mortality, 25+ yearsFMaori</v>
          </cell>
          <cell r="B305">
            <v>2012</v>
          </cell>
          <cell r="C305" t="str">
            <v>Stomach cancer mortality, 25+ years</v>
          </cell>
          <cell r="D305" t="str">
            <v>F</v>
          </cell>
          <cell r="E305" t="str">
            <v>Maori</v>
          </cell>
          <cell r="F305">
            <v>7.6218293813322004</v>
          </cell>
          <cell r="G305">
            <v>9.8151259859168718</v>
          </cell>
          <cell r="H305">
            <v>12.443010952117273</v>
          </cell>
          <cell r="I305">
            <v>3.0602070692369732</v>
          </cell>
          <cell r="J305">
            <v>4.1254223467406756</v>
          </cell>
          <cell r="K305">
            <v>5.5614241631141832</v>
          </cell>
        </row>
        <row r="306">
          <cell r="A306" t="str">
            <v>2012Stomach cancer mortality, 25+ yearsFTotal</v>
          </cell>
          <cell r="B306">
            <v>2012</v>
          </cell>
          <cell r="C306" t="str">
            <v>Stomach cancer mortality, 25+ years</v>
          </cell>
          <cell r="D306" t="str">
            <v>F</v>
          </cell>
          <cell r="E306" t="str">
            <v>Total</v>
          </cell>
          <cell r="F306">
            <v>2.7942810287822488</v>
          </cell>
          <cell r="G306">
            <v>3.1298979808830691</v>
          </cell>
          <cell r="H306">
            <v>3.4947237654667922</v>
          </cell>
        </row>
        <row r="307">
          <cell r="A307" t="str">
            <v>2012Stomach cancer mortality, 25+ yearsFnonMaori</v>
          </cell>
          <cell r="B307">
            <v>2012</v>
          </cell>
          <cell r="C307" t="str">
            <v>Stomach cancer mortality, 25+ years</v>
          </cell>
          <cell r="D307" t="str">
            <v>F</v>
          </cell>
          <cell r="E307" t="str">
            <v>nonMaori</v>
          </cell>
          <cell r="F307">
            <v>2.0922616946813295</v>
          </cell>
          <cell r="G307">
            <v>2.3791808840303088</v>
          </cell>
          <cell r="H307">
            <v>2.6944578489614099</v>
          </cell>
        </row>
        <row r="308">
          <cell r="A308" t="str">
            <v>1996Total cancer mortality, 25+ yearsFMaori</v>
          </cell>
          <cell r="B308">
            <v>1996</v>
          </cell>
          <cell r="C308" t="str">
            <v>Total cancer mortality, 25+ years</v>
          </cell>
          <cell r="D308" t="str">
            <v>F</v>
          </cell>
          <cell r="E308" t="str">
            <v>Maori</v>
          </cell>
          <cell r="F308">
            <v>252.00748973370611</v>
          </cell>
          <cell r="G308">
            <v>268.80507237521721</v>
          </cell>
          <cell r="H308">
            <v>286.42794083262714</v>
          </cell>
          <cell r="I308">
            <v>1.7784381930319839</v>
          </cell>
          <cell r="J308">
            <v>1.9034385272337673</v>
          </cell>
          <cell r="K308">
            <v>2.0372247071353211</v>
          </cell>
        </row>
        <row r="309">
          <cell r="A309" t="str">
            <v>1996Total cancer mortality, 25+ yearsFTotal</v>
          </cell>
          <cell r="B309">
            <v>1996</v>
          </cell>
          <cell r="C309" t="str">
            <v>Total cancer mortality, 25+ years</v>
          </cell>
          <cell r="D309" t="str">
            <v>F</v>
          </cell>
          <cell r="E309" t="str">
            <v>Total</v>
          </cell>
          <cell r="F309">
            <v>147.7977503615588</v>
          </cell>
          <cell r="G309">
            <v>150.64716860281675</v>
          </cell>
          <cell r="H309">
            <v>153.53771201688303</v>
          </cell>
        </row>
        <row r="310">
          <cell r="A310" t="str">
            <v>1996Total cancer mortality, 25+ yearsFnonMaori</v>
          </cell>
          <cell r="B310">
            <v>1996</v>
          </cell>
          <cell r="C310" t="str">
            <v>Total cancer mortality, 25+ years</v>
          </cell>
          <cell r="D310" t="str">
            <v>F</v>
          </cell>
          <cell r="E310" t="str">
            <v>nonMaori</v>
          </cell>
          <cell r="F310">
            <v>138.42194363250351</v>
          </cell>
          <cell r="G310">
            <v>141.22077941012719</v>
          </cell>
          <cell r="H310">
            <v>144.06196756892305</v>
          </cell>
        </row>
        <row r="311">
          <cell r="A311" t="str">
            <v>1997Total cancer mortality, 25+ yearsFMaori</v>
          </cell>
          <cell r="B311">
            <v>1997</v>
          </cell>
          <cell r="C311" t="str">
            <v>Total cancer mortality, 25+ years</v>
          </cell>
          <cell r="D311" t="str">
            <v>F</v>
          </cell>
          <cell r="E311" t="str">
            <v>Maori</v>
          </cell>
          <cell r="F311">
            <v>249.42289906474795</v>
          </cell>
          <cell r="G311">
            <v>265.76267319536663</v>
          </cell>
          <cell r="H311">
            <v>282.8917455499772</v>
          </cell>
          <cell r="I311">
            <v>1.8119458957167025</v>
          </cell>
          <cell r="J311">
            <v>1.937442797362587</v>
          </cell>
          <cell r="K311">
            <v>2.0716317203099615</v>
          </cell>
        </row>
        <row r="312">
          <cell r="A312" t="str">
            <v>1997Total cancer mortality, 25+ yearsFTotal</v>
          </cell>
          <cell r="B312">
            <v>1997</v>
          </cell>
          <cell r="C312" t="str">
            <v>Total cancer mortality, 25+ years</v>
          </cell>
          <cell r="D312" t="str">
            <v>F</v>
          </cell>
          <cell r="E312" t="str">
            <v>Total</v>
          </cell>
          <cell r="F312">
            <v>144.23455492190186</v>
          </cell>
          <cell r="G312">
            <v>147.0089345480547</v>
          </cell>
          <cell r="H312">
            <v>149.82326556827456</v>
          </cell>
        </row>
        <row r="313">
          <cell r="A313" t="str">
            <v>1997Total cancer mortality, 25+ yearsFnonMaori</v>
          </cell>
          <cell r="B313">
            <v>1997</v>
          </cell>
          <cell r="C313" t="str">
            <v>Total cancer mortality, 25+ years</v>
          </cell>
          <cell r="D313" t="str">
            <v>F</v>
          </cell>
          <cell r="E313" t="str">
            <v>nonMaori</v>
          </cell>
          <cell r="F313">
            <v>134.45552193875542</v>
          </cell>
          <cell r="G313">
            <v>137.17188118128988</v>
          </cell>
          <cell r="H313">
            <v>139.92931056015959</v>
          </cell>
        </row>
        <row r="314">
          <cell r="A314" t="str">
            <v>1998Total cancer mortality, 25+ yearsFMaori</v>
          </cell>
          <cell r="B314">
            <v>1998</v>
          </cell>
          <cell r="C314" t="str">
            <v>Total cancer mortality, 25+ years</v>
          </cell>
          <cell r="D314" t="str">
            <v>F</v>
          </cell>
          <cell r="E314" t="str">
            <v>Maori</v>
          </cell>
          <cell r="F314">
            <v>243.95650649921299</v>
          </cell>
          <cell r="G314">
            <v>259.75419152023233</v>
          </cell>
          <cell r="H314">
            <v>276.30638831381651</v>
          </cell>
          <cell r="I314">
            <v>1.809678742858031</v>
          </cell>
          <cell r="J314">
            <v>1.9337462448823721</v>
          </cell>
          <cell r="K314">
            <v>2.0663195356381707</v>
          </cell>
        </row>
        <row r="315">
          <cell r="A315" t="str">
            <v>1998Total cancer mortality, 25+ yearsFTotal</v>
          </cell>
          <cell r="B315">
            <v>1998</v>
          </cell>
          <cell r="C315" t="str">
            <v>Total cancer mortality, 25+ years</v>
          </cell>
          <cell r="D315" t="str">
            <v>F</v>
          </cell>
          <cell r="E315" t="str">
            <v>Total</v>
          </cell>
          <cell r="F315">
            <v>141.06469017778664</v>
          </cell>
          <cell r="G315">
            <v>143.76327716973907</v>
          </cell>
          <cell r="H315">
            <v>146.50051323799718</v>
          </cell>
        </row>
        <row r="316">
          <cell r="A316" t="str">
            <v>1998Total cancer mortality, 25+ yearsFnonMaori</v>
          </cell>
          <cell r="B316">
            <v>1998</v>
          </cell>
          <cell r="C316" t="str">
            <v>Total cancer mortality, 25+ years</v>
          </cell>
          <cell r="D316" t="str">
            <v>F</v>
          </cell>
          <cell r="E316" t="str">
            <v>nonMaori</v>
          </cell>
          <cell r="F316">
            <v>131.67963848146226</v>
          </cell>
          <cell r="G316">
            <v>134.32692743821354</v>
          </cell>
          <cell r="H316">
            <v>137.0140480753337</v>
          </cell>
        </row>
        <row r="317">
          <cell r="A317" t="str">
            <v>1999Total cancer mortality, 25+ yearsFMaori</v>
          </cell>
          <cell r="B317">
            <v>1999</v>
          </cell>
          <cell r="C317" t="str">
            <v>Total cancer mortality, 25+ years</v>
          </cell>
          <cell r="D317" t="str">
            <v>F</v>
          </cell>
          <cell r="E317" t="str">
            <v>Maori</v>
          </cell>
          <cell r="F317">
            <v>244.97068815412447</v>
          </cell>
          <cell r="G317">
            <v>260.43649209377782</v>
          </cell>
          <cell r="H317">
            <v>276.62282426677558</v>
          </cell>
          <cell r="I317">
            <v>1.8893188431893631</v>
          </cell>
          <cell r="J317">
            <v>2.0162732869170843</v>
          </cell>
          <cell r="K317">
            <v>2.1517585463090412</v>
          </cell>
        </row>
        <row r="318">
          <cell r="A318" t="str">
            <v>1999Total cancer mortality, 25+ yearsFTotal</v>
          </cell>
          <cell r="B318">
            <v>1999</v>
          </cell>
          <cell r="C318" t="str">
            <v>Total cancer mortality, 25+ years</v>
          </cell>
          <cell r="D318" t="str">
            <v>F</v>
          </cell>
          <cell r="E318" t="str">
            <v>Total</v>
          </cell>
          <cell r="F318">
            <v>136.98924421075765</v>
          </cell>
          <cell r="G318">
            <v>139.61641360986786</v>
          </cell>
          <cell r="H318">
            <v>142.28130263727942</v>
          </cell>
        </row>
        <row r="319">
          <cell r="A319" t="str">
            <v>1999Total cancer mortality, 25+ yearsFnonMaori</v>
          </cell>
          <cell r="B319">
            <v>1999</v>
          </cell>
          <cell r="C319" t="str">
            <v>Total cancer mortality, 25+ years</v>
          </cell>
          <cell r="D319" t="str">
            <v>F</v>
          </cell>
          <cell r="E319" t="str">
            <v>nonMaori</v>
          </cell>
          <cell r="F319">
            <v>126.60822961209927</v>
          </cell>
          <cell r="G319">
            <v>129.1672581210405</v>
          </cell>
          <cell r="H319">
            <v>131.7649961084511</v>
          </cell>
        </row>
        <row r="320">
          <cell r="A320" t="str">
            <v>2000Total cancer mortality, 25+ yearsFMaori</v>
          </cell>
          <cell r="B320">
            <v>2000</v>
          </cell>
          <cell r="C320" t="str">
            <v>Total cancer mortality, 25+ years</v>
          </cell>
          <cell r="D320" t="str">
            <v>F</v>
          </cell>
          <cell r="E320" t="str">
            <v>Maori</v>
          </cell>
          <cell r="F320">
            <v>231.32510819814993</v>
          </cell>
          <cell r="G320">
            <v>246.00962522365015</v>
          </cell>
          <cell r="H320">
            <v>261.38195121379857</v>
          </cell>
          <cell r="I320">
            <v>1.8410853405076542</v>
          </cell>
          <cell r="J320">
            <v>1.9653922215788351</v>
          </cell>
          <cell r="K320">
            <v>2.0980920871258926</v>
          </cell>
        </row>
        <row r="321">
          <cell r="A321" t="str">
            <v>2000Total cancer mortality, 25+ yearsFTotal</v>
          </cell>
          <cell r="B321">
            <v>2000</v>
          </cell>
          <cell r="C321" t="str">
            <v>Total cancer mortality, 25+ years</v>
          </cell>
          <cell r="D321" t="str">
            <v>F</v>
          </cell>
          <cell r="E321" t="str">
            <v>Total</v>
          </cell>
          <cell r="F321">
            <v>132.56489825679031</v>
          </cell>
          <cell r="G321">
            <v>135.09258808461695</v>
          </cell>
          <cell r="H321">
            <v>137.65636174105515</v>
          </cell>
        </row>
        <row r="322">
          <cell r="A322" t="str">
            <v>2000Total cancer mortality, 25+ yearsFnonMaori</v>
          </cell>
          <cell r="B322">
            <v>2000</v>
          </cell>
          <cell r="C322" t="str">
            <v>Total cancer mortality, 25+ years</v>
          </cell>
          <cell r="D322" t="str">
            <v>F</v>
          </cell>
          <cell r="E322" t="str">
            <v>nonMaori</v>
          </cell>
          <cell r="F322">
            <v>122.70778823262069</v>
          </cell>
          <cell r="G322">
            <v>125.17075346213905</v>
          </cell>
          <cell r="H322">
            <v>127.67071800150067</v>
          </cell>
        </row>
        <row r="323">
          <cell r="A323" t="str">
            <v>2001Total cancer mortality, 25+ yearsFMaori</v>
          </cell>
          <cell r="B323">
            <v>2001</v>
          </cell>
          <cell r="C323" t="str">
            <v>Total cancer mortality, 25+ years</v>
          </cell>
          <cell r="D323" t="str">
            <v>F</v>
          </cell>
          <cell r="E323" t="str">
            <v>Maori</v>
          </cell>
          <cell r="F323">
            <v>226.81453174228676</v>
          </cell>
          <cell r="G323">
            <v>241.05669405056366</v>
          </cell>
          <cell r="H323">
            <v>255.95886434537039</v>
          </cell>
          <cell r="I323">
            <v>1.8203543517637799</v>
          </cell>
          <cell r="J323">
            <v>1.9420269000744739</v>
          </cell>
          <cell r="K323">
            <v>2.0718320457545065</v>
          </cell>
        </row>
        <row r="324">
          <cell r="A324" t="str">
            <v>2001Total cancer mortality, 25+ yearsFTotal</v>
          </cell>
          <cell r="B324">
            <v>2001</v>
          </cell>
          <cell r="C324" t="str">
            <v>Total cancer mortality, 25+ years</v>
          </cell>
          <cell r="D324" t="str">
            <v>F</v>
          </cell>
          <cell r="E324" t="str">
            <v>Total</v>
          </cell>
          <cell r="F324">
            <v>131.74594627009117</v>
          </cell>
          <cell r="G324">
            <v>134.23638693595177</v>
          </cell>
          <cell r="H324">
            <v>136.76207542885984</v>
          </cell>
        </row>
        <row r="325">
          <cell r="A325" t="str">
            <v>2001Total cancer mortality, 25+ yearsFnonMaori</v>
          </cell>
          <cell r="B325">
            <v>2001</v>
          </cell>
          <cell r="C325" t="str">
            <v>Total cancer mortality, 25+ years</v>
          </cell>
          <cell r="D325" t="str">
            <v>F</v>
          </cell>
          <cell r="E325" t="str">
            <v>nonMaori</v>
          </cell>
          <cell r="F325">
            <v>121.70408222982566</v>
          </cell>
          <cell r="G325">
            <v>124.12634142262371</v>
          </cell>
          <cell r="H325">
            <v>126.58468419022989</v>
          </cell>
        </row>
        <row r="326">
          <cell r="A326" t="str">
            <v>2002Total cancer mortality, 25+ yearsFMaori</v>
          </cell>
          <cell r="B326">
            <v>2002</v>
          </cell>
          <cell r="C326" t="str">
            <v>Total cancer mortality, 25+ years</v>
          </cell>
          <cell r="D326" t="str">
            <v>F</v>
          </cell>
          <cell r="E326" t="str">
            <v>Maori</v>
          </cell>
          <cell r="F326">
            <v>219.87929027724738</v>
          </cell>
          <cell r="G326">
            <v>233.61214181473866</v>
          </cell>
          <cell r="H326">
            <v>247.9780646979834</v>
          </cell>
          <cell r="I326">
            <v>1.7656221476015617</v>
          </cell>
          <cell r="J326">
            <v>1.8829944462155122</v>
          </cell>
          <cell r="K326">
            <v>2.0081692389818135</v>
          </cell>
        </row>
        <row r="327">
          <cell r="A327" t="str">
            <v>2002Total cancer mortality, 25+ yearsFTotal</v>
          </cell>
          <cell r="B327">
            <v>2002</v>
          </cell>
          <cell r="C327" t="str">
            <v>Total cancer mortality, 25+ years</v>
          </cell>
          <cell r="D327" t="str">
            <v>F</v>
          </cell>
          <cell r="E327" t="str">
            <v>Total</v>
          </cell>
          <cell r="F327">
            <v>131.21953843158414</v>
          </cell>
          <cell r="G327">
            <v>133.67647900257168</v>
          </cell>
          <cell r="H327">
            <v>136.16786517914954</v>
          </cell>
        </row>
        <row r="328">
          <cell r="A328" t="str">
            <v>2002Total cancer mortality, 25+ yearsFnonMaori</v>
          </cell>
          <cell r="B328">
            <v>2002</v>
          </cell>
          <cell r="C328" t="str">
            <v>Total cancer mortality, 25+ years</v>
          </cell>
          <cell r="D328" t="str">
            <v>F</v>
          </cell>
          <cell r="E328" t="str">
            <v>nonMaori</v>
          </cell>
          <cell r="F328">
            <v>121.66676782142936</v>
          </cell>
          <cell r="G328">
            <v>124.06416932575557</v>
          </cell>
          <cell r="H328">
            <v>126.49693077264412</v>
          </cell>
        </row>
        <row r="329">
          <cell r="A329" t="str">
            <v>2003Total cancer mortality, 25+ yearsFMaori</v>
          </cell>
          <cell r="B329">
            <v>2003</v>
          </cell>
          <cell r="C329" t="str">
            <v>Total cancer mortality, 25+ years</v>
          </cell>
          <cell r="D329" t="str">
            <v>F</v>
          </cell>
          <cell r="E329" t="str">
            <v>Maori</v>
          </cell>
          <cell r="F329">
            <v>221.1727039194086</v>
          </cell>
          <cell r="G329">
            <v>234.63184557687293</v>
          </cell>
          <cell r="H329">
            <v>248.695833138458</v>
          </cell>
          <cell r="I329">
            <v>1.7923357479827631</v>
          </cell>
          <cell r="J329">
            <v>1.909018839279093</v>
          </cell>
          <cell r="K329">
            <v>2.0332981322412054</v>
          </cell>
        </row>
        <row r="330">
          <cell r="A330" t="str">
            <v>2003Total cancer mortality, 25+ yearsFTotal</v>
          </cell>
          <cell r="B330">
            <v>2003</v>
          </cell>
          <cell r="C330" t="str">
            <v>Total cancer mortality, 25+ years</v>
          </cell>
          <cell r="D330" t="str">
            <v>F</v>
          </cell>
          <cell r="E330" t="str">
            <v>Total</v>
          </cell>
          <cell r="F330">
            <v>129.99919429438694</v>
          </cell>
          <cell r="G330">
            <v>132.42381180877933</v>
          </cell>
          <cell r="H330">
            <v>134.88229028772685</v>
          </cell>
        </row>
        <row r="331">
          <cell r="A331" t="str">
            <v>2003Total cancer mortality, 25+ yearsFnonMaori</v>
          </cell>
          <cell r="B331">
            <v>2003</v>
          </cell>
          <cell r="C331" t="str">
            <v>Total cancer mortality, 25+ years</v>
          </cell>
          <cell r="D331" t="str">
            <v>F</v>
          </cell>
          <cell r="E331" t="str">
            <v>nonMaori</v>
          </cell>
          <cell r="F331">
            <v>120.5356968488487</v>
          </cell>
          <cell r="G331">
            <v>122.90703514768741</v>
          </cell>
          <cell r="H331">
            <v>125.31329373533998</v>
          </cell>
        </row>
        <row r="332">
          <cell r="A332" t="str">
            <v>2004Total cancer mortality, 25+ yearsFMaori</v>
          </cell>
          <cell r="B332">
            <v>2004</v>
          </cell>
          <cell r="C332" t="str">
            <v>Total cancer mortality, 25+ years</v>
          </cell>
          <cell r="D332" t="str">
            <v>F</v>
          </cell>
          <cell r="E332" t="str">
            <v>Maori</v>
          </cell>
          <cell r="F332">
            <v>224.09300896682853</v>
          </cell>
          <cell r="G332">
            <v>237.32708040575849</v>
          </cell>
          <cell r="H332">
            <v>251.13865430067511</v>
          </cell>
          <cell r="I332">
            <v>1.8445871394475044</v>
          </cell>
          <cell r="J332">
            <v>1.9617297250826886</v>
          </cell>
          <cell r="K332">
            <v>2.0863115826697558</v>
          </cell>
        </row>
        <row r="333">
          <cell r="A333" t="str">
            <v>2004Total cancer mortality, 25+ yearsFTotal</v>
          </cell>
          <cell r="B333">
            <v>2004</v>
          </cell>
          <cell r="C333" t="str">
            <v>Total cancer mortality, 25+ years</v>
          </cell>
          <cell r="D333" t="str">
            <v>F</v>
          </cell>
          <cell r="E333" t="str">
            <v>Total</v>
          </cell>
          <cell r="F333">
            <v>128.468299921278</v>
          </cell>
          <cell r="G333">
            <v>130.83950699471649</v>
          </cell>
          <cell r="H333">
            <v>133.24348768205232</v>
          </cell>
        </row>
        <row r="334">
          <cell r="A334" t="str">
            <v>2004Total cancer mortality, 25+ yearsFnonMaori</v>
          </cell>
          <cell r="B334">
            <v>2004</v>
          </cell>
          <cell r="C334" t="str">
            <v>Total cancer mortality, 25+ years</v>
          </cell>
          <cell r="D334" t="str">
            <v>F</v>
          </cell>
          <cell r="E334" t="str">
            <v>nonMaori</v>
          </cell>
          <cell r="F334">
            <v>118.6633205759819</v>
          </cell>
          <cell r="G334">
            <v>120.97848004813964</v>
          </cell>
          <cell r="H334">
            <v>123.32745186157915</v>
          </cell>
        </row>
        <row r="335">
          <cell r="A335" t="str">
            <v>2005Total cancer mortality, 25+ yearsFMaori</v>
          </cell>
          <cell r="B335">
            <v>2005</v>
          </cell>
          <cell r="C335" t="str">
            <v>Total cancer mortality, 25+ years</v>
          </cell>
          <cell r="D335" t="str">
            <v>F</v>
          </cell>
          <cell r="E335" t="str">
            <v>Maori</v>
          </cell>
          <cell r="F335">
            <v>211.89265601712515</v>
          </cell>
          <cell r="G335">
            <v>224.47751783992103</v>
          </cell>
          <cell r="H335">
            <v>237.61462072071524</v>
          </cell>
          <cell r="I335">
            <v>1.7891603363450079</v>
          </cell>
          <cell r="J335">
            <v>1.9034908939991733</v>
          </cell>
          <cell r="K335">
            <v>2.0251273795503408</v>
          </cell>
        </row>
        <row r="336">
          <cell r="A336" t="str">
            <v>2005Total cancer mortality, 25+ yearsFTotal</v>
          </cell>
          <cell r="B336">
            <v>2005</v>
          </cell>
          <cell r="C336" t="str">
            <v>Total cancer mortality, 25+ years</v>
          </cell>
          <cell r="D336" t="str">
            <v>F</v>
          </cell>
          <cell r="E336" t="str">
            <v>Total</v>
          </cell>
          <cell r="F336">
            <v>124.76027531536161</v>
          </cell>
          <cell r="G336">
            <v>127.05872301748421</v>
          </cell>
          <cell r="H336">
            <v>129.38887947929814</v>
          </cell>
        </row>
        <row r="337">
          <cell r="A337" t="str">
            <v>2005Total cancer mortality, 25+ yearsFnonMaori</v>
          </cell>
          <cell r="B337">
            <v>2005</v>
          </cell>
          <cell r="C337" t="str">
            <v>Total cancer mortality, 25+ years</v>
          </cell>
          <cell r="D337" t="str">
            <v>F</v>
          </cell>
          <cell r="E337" t="str">
            <v>nonMaori</v>
          </cell>
          <cell r="F337">
            <v>115.67860822575432</v>
          </cell>
          <cell r="G337">
            <v>117.92938886526585</v>
          </cell>
          <cell r="H337">
            <v>120.21295266720323</v>
          </cell>
        </row>
        <row r="338">
          <cell r="A338" t="str">
            <v>2006Total cancer mortality, 25+ yearsFMaori</v>
          </cell>
          <cell r="B338">
            <v>2006</v>
          </cell>
          <cell r="C338" t="str">
            <v>Total cancer mortality, 25+ years</v>
          </cell>
          <cell r="D338" t="str">
            <v>F</v>
          </cell>
          <cell r="E338" t="str">
            <v>Maori</v>
          </cell>
          <cell r="F338">
            <v>217.41392764176643</v>
          </cell>
          <cell r="G338">
            <v>229.88992578558896</v>
          </cell>
          <cell r="H338">
            <v>242.89521511010355</v>
          </cell>
          <cell r="I338">
            <v>1.8725489820136023</v>
          </cell>
          <cell r="J338">
            <v>1.988826418363159</v>
          </cell>
          <cell r="K338">
            <v>2.1123241957205576</v>
          </cell>
        </row>
        <row r="339">
          <cell r="A339" t="str">
            <v>2006Total cancer mortality, 25+ yearsFTotal</v>
          </cell>
          <cell r="B339">
            <v>2006</v>
          </cell>
          <cell r="C339" t="str">
            <v>Total cancer mortality, 25+ years</v>
          </cell>
          <cell r="D339" t="str">
            <v>F</v>
          </cell>
          <cell r="E339" t="str">
            <v>Total</v>
          </cell>
          <cell r="F339">
            <v>123.5430202072299</v>
          </cell>
          <cell r="G339">
            <v>125.79878673705008</v>
          </cell>
          <cell r="H339">
            <v>128.08539792767834</v>
          </cell>
        </row>
        <row r="340">
          <cell r="A340" t="str">
            <v>2006Total cancer mortality, 25+ yearsFnonMaori</v>
          </cell>
          <cell r="B340">
            <v>2006</v>
          </cell>
          <cell r="C340" t="str">
            <v>Total cancer mortality, 25+ years</v>
          </cell>
          <cell r="D340" t="str">
            <v>F</v>
          </cell>
          <cell r="E340" t="str">
            <v>nonMaori</v>
          </cell>
          <cell r="F340">
            <v>113.39772218685383</v>
          </cell>
          <cell r="G340">
            <v>115.59074420119208</v>
          </cell>
          <cell r="H340">
            <v>117.81551566338003</v>
          </cell>
        </row>
        <row r="341">
          <cell r="A341" t="str">
            <v>2007Total cancer mortality, 25+ yearsFMaori</v>
          </cell>
          <cell r="B341">
            <v>2007</v>
          </cell>
          <cell r="C341" t="str">
            <v>Total cancer mortality, 25+ years</v>
          </cell>
          <cell r="D341" t="str">
            <v>F</v>
          </cell>
          <cell r="E341" t="str">
            <v>Maori</v>
          </cell>
          <cell r="F341">
            <v>208.21297605202327</v>
          </cell>
          <cell r="G341">
            <v>220.11705266856231</v>
          </cell>
          <cell r="H341">
            <v>232.52433419333474</v>
          </cell>
          <cell r="I341">
            <v>1.8162466789189218</v>
          </cell>
          <cell r="J341">
            <v>1.9290132618476545</v>
          </cell>
          <cell r="K341">
            <v>2.0487812627957678</v>
          </cell>
        </row>
        <row r="342">
          <cell r="A342" t="str">
            <v>2007Total cancer mortality, 25+ yearsFTotal</v>
          </cell>
          <cell r="B342">
            <v>2007</v>
          </cell>
          <cell r="C342" t="str">
            <v>Total cancer mortality, 25+ years</v>
          </cell>
          <cell r="D342" t="str">
            <v>F</v>
          </cell>
          <cell r="E342" t="str">
            <v>Total</v>
          </cell>
          <cell r="F342">
            <v>121.41714385761337</v>
          </cell>
          <cell r="G342">
            <v>123.63106363171691</v>
          </cell>
          <cell r="H342">
            <v>125.87521473576399</v>
          </cell>
        </row>
        <row r="343">
          <cell r="A343" t="str">
            <v>2007Total cancer mortality, 25+ yearsFnonMaori</v>
          </cell>
          <cell r="B343">
            <v>2007</v>
          </cell>
          <cell r="C343" t="str">
            <v>Total cancer mortality, 25+ years</v>
          </cell>
          <cell r="D343" t="str">
            <v>F</v>
          </cell>
          <cell r="E343" t="str">
            <v>nonMaori</v>
          </cell>
          <cell r="F343">
            <v>111.94606305481487</v>
          </cell>
          <cell r="G343">
            <v>114.10862590842378</v>
          </cell>
          <cell r="H343">
            <v>116.30246296442191</v>
          </cell>
        </row>
        <row r="344">
          <cell r="A344" t="str">
            <v>2008Total cancer mortality, 25+ yearsFMaori</v>
          </cell>
          <cell r="B344">
            <v>2008</v>
          </cell>
          <cell r="C344" t="str">
            <v>Total cancer mortality, 25+ years</v>
          </cell>
          <cell r="D344" t="str">
            <v>F</v>
          </cell>
          <cell r="E344" t="str">
            <v>Maori</v>
          </cell>
          <cell r="F344">
            <v>210.31279680275333</v>
          </cell>
          <cell r="G344">
            <v>221.96255638303697</v>
          </cell>
          <cell r="H344">
            <v>234.08971451260564</v>
          </cell>
          <cell r="I344">
            <v>1.8656509784525874</v>
          </cell>
          <cell r="J344">
            <v>1.978701335544595</v>
          </cell>
          <cell r="K344">
            <v>2.0986020539240231</v>
          </cell>
        </row>
        <row r="345">
          <cell r="A345" t="str">
            <v>2008Total cancer mortality, 25+ yearsFTotal</v>
          </cell>
          <cell r="B345">
            <v>2008</v>
          </cell>
          <cell r="C345" t="str">
            <v>Total cancer mortality, 25+ years</v>
          </cell>
          <cell r="D345" t="str">
            <v>F</v>
          </cell>
          <cell r="E345" t="str">
            <v>Total</v>
          </cell>
          <cell r="F345">
            <v>119.81633819209834</v>
          </cell>
          <cell r="G345">
            <v>121.98556651077581</v>
          </cell>
          <cell r="H345">
            <v>124.18420696862799</v>
          </cell>
        </row>
        <row r="346">
          <cell r="A346" t="str">
            <v>2008Total cancer mortality, 25+ yearsFnonMaori</v>
          </cell>
          <cell r="B346">
            <v>2008</v>
          </cell>
          <cell r="C346" t="str">
            <v>Total cancer mortality, 25+ years</v>
          </cell>
          <cell r="D346" t="str">
            <v>F</v>
          </cell>
          <cell r="E346" t="str">
            <v>nonMaori</v>
          </cell>
          <cell r="F346">
            <v>110.05867539310955</v>
          </cell>
          <cell r="G346">
            <v>112.17587636688312</v>
          </cell>
          <cell r="H346">
            <v>114.32356816105022</v>
          </cell>
        </row>
        <row r="347">
          <cell r="A347" t="str">
            <v>2009Total cancer mortality, 25+ yearsFMaori</v>
          </cell>
          <cell r="B347">
            <v>2009</v>
          </cell>
          <cell r="C347" t="str">
            <v>Total cancer mortality, 25+ years</v>
          </cell>
          <cell r="D347" t="str">
            <v>F</v>
          </cell>
          <cell r="E347" t="str">
            <v>Maori</v>
          </cell>
          <cell r="F347">
            <v>206.04631761627175</v>
          </cell>
          <cell r="G347">
            <v>217.28859867169385</v>
          </cell>
          <cell r="H347">
            <v>228.98479456409925</v>
          </cell>
          <cell r="I347">
            <v>1.8308301715362154</v>
          </cell>
          <cell r="J347">
            <v>1.940549760986378</v>
          </cell>
          <cell r="K347">
            <v>2.0568447218152035</v>
          </cell>
        </row>
        <row r="348">
          <cell r="A348" t="str">
            <v>2009Total cancer mortality, 25+ yearsFTotal</v>
          </cell>
          <cell r="B348">
            <v>2009</v>
          </cell>
          <cell r="C348" t="str">
            <v>Total cancer mortality, 25+ years</v>
          </cell>
          <cell r="D348" t="str">
            <v>F</v>
          </cell>
          <cell r="E348" t="str">
            <v>Total</v>
          </cell>
          <cell r="F348">
            <v>119.35333308791688</v>
          </cell>
          <cell r="G348">
            <v>121.49188125174764</v>
          </cell>
          <cell r="H348">
            <v>123.65912813559565</v>
          </cell>
        </row>
        <row r="349">
          <cell r="A349" t="str">
            <v>2009Total cancer mortality, 25+ yearsFnonMaori</v>
          </cell>
          <cell r="B349">
            <v>2009</v>
          </cell>
          <cell r="C349" t="str">
            <v>Total cancer mortality, 25+ years</v>
          </cell>
          <cell r="D349" t="str">
            <v>F</v>
          </cell>
          <cell r="E349" t="str">
            <v>nonMaori</v>
          </cell>
          <cell r="F349">
            <v>109.87961415357454</v>
          </cell>
          <cell r="G349">
            <v>111.97270126237136</v>
          </cell>
          <cell r="H349">
            <v>114.09563901865214</v>
          </cell>
        </row>
        <row r="350">
          <cell r="A350" t="str">
            <v>2010Total cancer mortality, 25+ yearsFMaori</v>
          </cell>
          <cell r="B350">
            <v>2010</v>
          </cell>
          <cell r="C350" t="str">
            <v>Total cancer mortality, 25+ years</v>
          </cell>
          <cell r="D350" t="str">
            <v>F</v>
          </cell>
          <cell r="E350" t="str">
            <v>Maori</v>
          </cell>
          <cell r="F350">
            <v>203.4631723128926</v>
          </cell>
          <cell r="G350">
            <v>214.36736498058133</v>
          </cell>
          <cell r="H350">
            <v>225.70413989881411</v>
          </cell>
          <cell r="I350">
            <v>1.8398172198279776</v>
          </cell>
          <cell r="J350">
            <v>1.9487342730118258</v>
          </cell>
          <cell r="K350">
            <v>2.0640992082713523</v>
          </cell>
        </row>
        <row r="351">
          <cell r="A351" t="str">
            <v>2010Total cancer mortality, 25+ yearsFTotal</v>
          </cell>
          <cell r="B351">
            <v>2010</v>
          </cell>
          <cell r="C351" t="str">
            <v>Total cancer mortality, 25+ years</v>
          </cell>
          <cell r="D351" t="str">
            <v>F</v>
          </cell>
          <cell r="E351" t="str">
            <v>Total</v>
          </cell>
          <cell r="F351">
            <v>117.36960930413655</v>
          </cell>
          <cell r="G351">
            <v>119.45972622288683</v>
          </cell>
          <cell r="H351">
            <v>121.57772105803916</v>
          </cell>
        </row>
        <row r="352">
          <cell r="A352" t="str">
            <v>2010Total cancer mortality, 25+ yearsFnonMaori</v>
          </cell>
          <cell r="B352">
            <v>2010</v>
          </cell>
          <cell r="C352" t="str">
            <v>Total cancer mortality, 25+ years</v>
          </cell>
          <cell r="D352" t="str">
            <v>F</v>
          </cell>
          <cell r="E352" t="str">
            <v>nonMaori</v>
          </cell>
          <cell r="F352">
            <v>107.9565332163085</v>
          </cell>
          <cell r="G352">
            <v>110.00338422193926</v>
          </cell>
          <cell r="H352">
            <v>112.07929101182957</v>
          </cell>
        </row>
        <row r="353">
          <cell r="A353" t="str">
            <v>2011Total cancer mortality, 25+ yearsFMaori</v>
          </cell>
          <cell r="B353">
            <v>2011</v>
          </cell>
          <cell r="C353" t="str">
            <v>Total cancer mortality, 25+ years</v>
          </cell>
          <cell r="D353" t="str">
            <v>F</v>
          </cell>
          <cell r="E353" t="str">
            <v>Maori</v>
          </cell>
          <cell r="F353">
            <v>203.78356660991935</v>
          </cell>
          <cell r="G353">
            <v>214.44735477122151</v>
          </cell>
          <cell r="H353">
            <v>225.52438096725015</v>
          </cell>
          <cell r="I353">
            <v>1.8663940785538868</v>
          </cell>
          <cell r="J353">
            <v>1.9751624358772439</v>
          </cell>
          <cell r="K353">
            <v>2.0902695164588683</v>
          </cell>
        </row>
        <row r="354">
          <cell r="A354" t="str">
            <v>2011Total cancer mortality, 25+ yearsFTotal</v>
          </cell>
          <cell r="B354">
            <v>2011</v>
          </cell>
          <cell r="C354" t="str">
            <v>Total cancer mortality, 25+ years</v>
          </cell>
          <cell r="D354" t="str">
            <v>F</v>
          </cell>
          <cell r="E354" t="str">
            <v>Total</v>
          </cell>
          <cell r="F354">
            <v>116.37032799662762</v>
          </cell>
          <cell r="G354">
            <v>118.4310155844373</v>
          </cell>
          <cell r="H354">
            <v>120.51903516198286</v>
          </cell>
        </row>
        <row r="355">
          <cell r="A355" t="str">
            <v>2011Total cancer mortality, 25+ yearsFnonMaori</v>
          </cell>
          <cell r="B355">
            <v>2011</v>
          </cell>
          <cell r="C355" t="str">
            <v>Total cancer mortality, 25+ years</v>
          </cell>
          <cell r="D355" t="str">
            <v>F</v>
          </cell>
          <cell r="E355" t="str">
            <v>nonMaori</v>
          </cell>
          <cell r="F355">
            <v>106.55825476892592</v>
          </cell>
          <cell r="G355">
            <v>108.5720095096773</v>
          </cell>
          <cell r="H355">
            <v>110.61425763318626</v>
          </cell>
        </row>
        <row r="356">
          <cell r="A356" t="str">
            <v>2012Total cancer mortality, 25+ yearsFMaori</v>
          </cell>
          <cell r="B356">
            <v>2012</v>
          </cell>
          <cell r="C356" t="str">
            <v>Total cancer mortality, 25+ years</v>
          </cell>
          <cell r="D356" t="str">
            <v>F</v>
          </cell>
          <cell r="E356" t="str">
            <v>Maori</v>
          </cell>
          <cell r="F356">
            <v>193.7693345263252</v>
          </cell>
          <cell r="G356">
            <v>203.9056129158561</v>
          </cell>
          <cell r="H356">
            <v>214.43455520918172</v>
          </cell>
          <cell r="I356">
            <v>1.8296983073081368</v>
          </cell>
          <cell r="J356">
            <v>1.9368806888130345</v>
          </cell>
          <cell r="K356">
            <v>2.0503417354176245</v>
          </cell>
        </row>
        <row r="357">
          <cell r="A357" t="str">
            <v>2012Total cancer mortality, 25+ yearsFTotal</v>
          </cell>
          <cell r="B357">
            <v>2012</v>
          </cell>
          <cell r="C357" t="str">
            <v>Total cancer mortality, 25+ years</v>
          </cell>
          <cell r="D357" t="str">
            <v>F</v>
          </cell>
          <cell r="E357" t="str">
            <v>Total</v>
          </cell>
          <cell r="F357">
            <v>112.52819546897585</v>
          </cell>
          <cell r="G357">
            <v>114.52044534411583</v>
          </cell>
          <cell r="H357">
            <v>116.53911419475536</v>
          </cell>
        </row>
        <row r="358">
          <cell r="A358" t="str">
            <v>2012Total cancer mortality, 25+ yearsFnonMaori</v>
          </cell>
          <cell r="B358">
            <v>2012</v>
          </cell>
          <cell r="C358" t="str">
            <v>Total cancer mortality, 25+ years</v>
          </cell>
          <cell r="D358" t="str">
            <v>F</v>
          </cell>
          <cell r="E358" t="str">
            <v>nonMaori</v>
          </cell>
          <cell r="F358">
            <v>103.32300079573976</v>
          </cell>
          <cell r="G358">
            <v>105.27525732151018</v>
          </cell>
          <cell r="H358">
            <v>107.25513203728892</v>
          </cell>
        </row>
        <row r="359">
          <cell r="A359" t="str">
            <v>1996Uterine cancer mortality, 25+ yearsFMaori</v>
          </cell>
          <cell r="B359">
            <v>1996</v>
          </cell>
          <cell r="C359" t="str">
            <v>Uterine cancer mortality, 25+ years</v>
          </cell>
          <cell r="D359" t="str">
            <v>F</v>
          </cell>
          <cell r="E359" t="str">
            <v>Maori</v>
          </cell>
          <cell r="F359">
            <v>3.910510638672239</v>
          </cell>
          <cell r="G359">
            <v>6.2398976540964135</v>
          </cell>
          <cell r="H359">
            <v>9.4472800368748064</v>
          </cell>
          <cell r="I359">
            <v>1.5238496067401173</v>
          </cell>
          <cell r="J359">
            <v>2.3979192334424959</v>
          </cell>
          <cell r="K359">
            <v>3.7733491708634701</v>
          </cell>
        </row>
        <row r="360">
          <cell r="A360" t="str">
            <v>1996Uterine cancer mortality, 25+ yearsFTotal</v>
          </cell>
          <cell r="B360">
            <v>1996</v>
          </cell>
          <cell r="C360" t="str">
            <v>Uterine cancer mortality, 25+ years</v>
          </cell>
          <cell r="D360" t="str">
            <v>F</v>
          </cell>
          <cell r="E360" t="str">
            <v>Total</v>
          </cell>
          <cell r="F360">
            <v>2.4800189249097735</v>
          </cell>
          <cell r="G360">
            <v>2.8489625434787906</v>
          </cell>
          <cell r="H360">
            <v>3.25732048395375</v>
          </cell>
        </row>
        <row r="361">
          <cell r="A361" t="str">
            <v>1996Uterine cancer mortality, 25+ yearsFnonMaori</v>
          </cell>
          <cell r="B361">
            <v>1996</v>
          </cell>
          <cell r="C361" t="str">
            <v>Uterine cancer mortality, 25+ years</v>
          </cell>
          <cell r="D361" t="str">
            <v>F</v>
          </cell>
          <cell r="E361" t="str">
            <v>nonMaori</v>
          </cell>
          <cell r="F361">
            <v>2.2471351435978462</v>
          </cell>
          <cell r="G361">
            <v>2.6022134386646143</v>
          </cell>
          <cell r="H361">
            <v>2.9974669462385424</v>
          </cell>
        </row>
        <row r="362">
          <cell r="A362" t="str">
            <v>1997Uterine cancer mortality, 25+ yearsFMaori</v>
          </cell>
          <cell r="B362">
            <v>1997</v>
          </cell>
          <cell r="C362" t="str">
            <v>Uterine cancer mortality, 25+ years</v>
          </cell>
          <cell r="D362" t="str">
            <v>F</v>
          </cell>
          <cell r="E362" t="str">
            <v>Maori</v>
          </cell>
          <cell r="F362">
            <v>3.4852723057151476</v>
          </cell>
          <cell r="G362">
            <v>5.630345016191578</v>
          </cell>
          <cell r="H362">
            <v>8.6065804433141047</v>
          </cell>
          <cell r="I362">
            <v>1.3926046634131082</v>
          </cell>
          <cell r="J362">
            <v>2.2098226243666916</v>
          </cell>
          <cell r="K362">
            <v>3.5066061169107865</v>
          </cell>
        </row>
        <row r="363">
          <cell r="A363" t="str">
            <v>1997Uterine cancer mortality, 25+ yearsFTotal</v>
          </cell>
          <cell r="B363">
            <v>1997</v>
          </cell>
          <cell r="C363" t="str">
            <v>Uterine cancer mortality, 25+ years</v>
          </cell>
          <cell r="D363" t="str">
            <v>F</v>
          </cell>
          <cell r="E363" t="str">
            <v>Total</v>
          </cell>
          <cell r="F363">
            <v>2.4190919749974369</v>
          </cell>
          <cell r="G363">
            <v>2.7752982660464816</v>
          </cell>
          <cell r="H363">
            <v>3.1691875681504764</v>
          </cell>
        </row>
        <row r="364">
          <cell r="A364" t="str">
            <v>1997Uterine cancer mortality, 25+ yearsFnonMaori</v>
          </cell>
          <cell r="B364">
            <v>1997</v>
          </cell>
          <cell r="C364" t="str">
            <v>Uterine cancer mortality, 25+ years</v>
          </cell>
          <cell r="D364" t="str">
            <v>F</v>
          </cell>
          <cell r="E364" t="str">
            <v>nonMaori</v>
          </cell>
          <cell r="F364">
            <v>2.2044865635178272</v>
          </cell>
          <cell r="G364">
            <v>2.5478719215326917</v>
          </cell>
          <cell r="H364">
            <v>2.9295837184217923</v>
          </cell>
        </row>
        <row r="365">
          <cell r="A365" t="str">
            <v>1998Uterine cancer mortality, 25+ yearsFMaori</v>
          </cell>
          <cell r="B365">
            <v>1998</v>
          </cell>
          <cell r="C365" t="str">
            <v>Uterine cancer mortality, 25+ years</v>
          </cell>
          <cell r="D365" t="str">
            <v>F</v>
          </cell>
          <cell r="E365" t="str">
            <v>Maori</v>
          </cell>
          <cell r="F365">
            <v>3.7808913777068467</v>
          </cell>
          <cell r="G365">
            <v>5.9643580540906855</v>
          </cell>
          <cell r="H365">
            <v>8.9494655536686931</v>
          </cell>
          <cell r="I365">
            <v>1.2631183231222121</v>
          </cell>
          <cell r="J365">
            <v>1.9591646366069932</v>
          </cell>
          <cell r="K365">
            <v>3.0387700052072142</v>
          </cell>
        </row>
        <row r="366">
          <cell r="A366" t="str">
            <v>1998Uterine cancer mortality, 25+ yearsFTotal</v>
          </cell>
          <cell r="B366">
            <v>1998</v>
          </cell>
          <cell r="C366" t="str">
            <v>Uterine cancer mortality, 25+ years</v>
          </cell>
          <cell r="D366" t="str">
            <v>F</v>
          </cell>
          <cell r="E366" t="str">
            <v>Total</v>
          </cell>
          <cell r="F366">
            <v>2.8738508356285659</v>
          </cell>
          <cell r="G366">
            <v>3.2644994620735819</v>
          </cell>
          <cell r="H366">
            <v>3.6934341774571102</v>
          </cell>
        </row>
        <row r="367">
          <cell r="A367" t="str">
            <v>1998Uterine cancer mortality, 25+ yearsFnonMaori</v>
          </cell>
          <cell r="B367">
            <v>1998</v>
          </cell>
          <cell r="C367" t="str">
            <v>Uterine cancer mortality, 25+ years</v>
          </cell>
          <cell r="D367" t="str">
            <v>F</v>
          </cell>
          <cell r="E367" t="str">
            <v>nonMaori</v>
          </cell>
          <cell r="F367">
            <v>2.6627791282762812</v>
          </cell>
          <cell r="G367">
            <v>3.0443373377850178</v>
          </cell>
          <cell r="H367">
            <v>3.4652249909989838</v>
          </cell>
        </row>
        <row r="368">
          <cell r="A368" t="str">
            <v>1999Uterine cancer mortality, 25+ yearsFMaori</v>
          </cell>
          <cell r="B368">
            <v>1999</v>
          </cell>
          <cell r="C368" t="str">
            <v>Uterine cancer mortality, 25+ years</v>
          </cell>
          <cell r="D368" t="str">
            <v>F</v>
          </cell>
          <cell r="E368" t="str">
            <v>Maori</v>
          </cell>
          <cell r="F368">
            <v>4.1446520479582842</v>
          </cell>
          <cell r="G368">
            <v>6.3448276115670188</v>
          </cell>
          <cell r="H368">
            <v>9.2966425189820683</v>
          </cell>
          <cell r="I368">
            <v>1.3926846314613774</v>
          </cell>
          <cell r="J368">
            <v>2.1128959367308195</v>
          </cell>
          <cell r="K368">
            <v>3.2055564760336872</v>
          </cell>
        </row>
        <row r="369">
          <cell r="A369" t="str">
            <v>1999Uterine cancer mortality, 25+ yearsFTotal</v>
          </cell>
          <cell r="B369">
            <v>1999</v>
          </cell>
          <cell r="C369" t="str">
            <v>Uterine cancer mortality, 25+ years</v>
          </cell>
          <cell r="D369" t="str">
            <v>F</v>
          </cell>
          <cell r="E369" t="str">
            <v>Total</v>
          </cell>
          <cell r="F369">
            <v>2.8265330967260449</v>
          </cell>
          <cell r="G369">
            <v>3.2141455004909654</v>
          </cell>
          <cell r="H369">
            <v>3.6400677349219799</v>
          </cell>
        </row>
        <row r="370">
          <cell r="A370" t="str">
            <v>1999Uterine cancer mortality, 25+ yearsFnonMaori</v>
          </cell>
          <cell r="B370">
            <v>1999</v>
          </cell>
          <cell r="C370" t="str">
            <v>Uterine cancer mortality, 25+ years</v>
          </cell>
          <cell r="D370" t="str">
            <v>F</v>
          </cell>
          <cell r="E370" t="str">
            <v>nonMaori</v>
          </cell>
          <cell r="F370">
            <v>2.6208546906276369</v>
          </cell>
          <cell r="G370">
            <v>3.0029058702171865</v>
          </cell>
          <cell r="H370">
            <v>3.4249879057619399</v>
          </cell>
        </row>
        <row r="371">
          <cell r="A371" t="str">
            <v>2000Uterine cancer mortality, 25+ yearsFMaori</v>
          </cell>
          <cell r="B371">
            <v>2000</v>
          </cell>
          <cell r="C371" t="str">
            <v>Uterine cancer mortality, 25+ years</v>
          </cell>
          <cell r="D371" t="str">
            <v>F</v>
          </cell>
          <cell r="E371" t="str">
            <v>Maori</v>
          </cell>
          <cell r="F371">
            <v>4.3892406905606371</v>
          </cell>
          <cell r="G371">
            <v>6.6054005431155041</v>
          </cell>
          <cell r="H371">
            <v>9.5466429036553926</v>
          </cell>
          <cell r="I371">
            <v>1.4048175727353631</v>
          </cell>
          <cell r="J371">
            <v>2.0984355363970346</v>
          </cell>
          <cell r="K371">
            <v>3.1345220802156213</v>
          </cell>
        </row>
        <row r="372">
          <cell r="A372" t="str">
            <v>2000Uterine cancer mortality, 25+ yearsFTotal</v>
          </cell>
          <cell r="B372">
            <v>2000</v>
          </cell>
          <cell r="C372" t="str">
            <v>Uterine cancer mortality, 25+ years</v>
          </cell>
          <cell r="D372" t="str">
            <v>F</v>
          </cell>
          <cell r="E372" t="str">
            <v>Total</v>
          </cell>
          <cell r="F372">
            <v>3.0217101142728375</v>
          </cell>
          <cell r="G372">
            <v>3.4171952403577359</v>
          </cell>
          <cell r="H372">
            <v>3.8500594916365967</v>
          </cell>
        </row>
        <row r="373">
          <cell r="A373" t="str">
            <v>2000Uterine cancer mortality, 25+ yearsFnonMaori</v>
          </cell>
          <cell r="B373">
            <v>2000</v>
          </cell>
          <cell r="C373" t="str">
            <v>Uterine cancer mortality, 25+ years</v>
          </cell>
          <cell r="D373" t="str">
            <v>F</v>
          </cell>
          <cell r="E373" t="str">
            <v>nonMaori</v>
          </cell>
          <cell r="F373">
            <v>2.7636418121497277</v>
          </cell>
          <cell r="G373">
            <v>3.1477738670289699</v>
          </cell>
          <cell r="H373">
            <v>3.5703646529631903</v>
          </cell>
        </row>
        <row r="374">
          <cell r="A374" t="str">
            <v>2001Uterine cancer mortality, 25+ yearsFMaori</v>
          </cell>
          <cell r="B374">
            <v>2001</v>
          </cell>
          <cell r="C374" t="str">
            <v>Uterine cancer mortality, 25+ years</v>
          </cell>
          <cell r="D374" t="str">
            <v>F</v>
          </cell>
          <cell r="E374" t="str">
            <v>Maori</v>
          </cell>
          <cell r="F374">
            <v>4.5639117847023307</v>
          </cell>
          <cell r="G374">
            <v>6.7643992742690076</v>
          </cell>
          <cell r="H374">
            <v>9.6566005731951154</v>
          </cell>
          <cell r="I374">
            <v>1.7257679054924246</v>
          </cell>
          <cell r="J374">
            <v>2.5536625254173191</v>
          </cell>
          <cell r="K374">
            <v>3.7787191852197677</v>
          </cell>
        </row>
        <row r="375">
          <cell r="A375" t="str">
            <v>2001Uterine cancer mortality, 25+ yearsFTotal</v>
          </cell>
          <cell r="B375">
            <v>2001</v>
          </cell>
          <cell r="C375" t="str">
            <v>Uterine cancer mortality, 25+ years</v>
          </cell>
          <cell r="D375" t="str">
            <v>F</v>
          </cell>
          <cell r="E375" t="str">
            <v>Total</v>
          </cell>
          <cell r="F375">
            <v>2.6474488334144466</v>
          </cell>
          <cell r="G375">
            <v>3.0049891506760291</v>
          </cell>
          <cell r="H375">
            <v>3.3973531897389497</v>
          </cell>
        </row>
        <row r="376">
          <cell r="A376" t="str">
            <v>2001Uterine cancer mortality, 25+ yearsFnonMaori</v>
          </cell>
          <cell r="B376">
            <v>2001</v>
          </cell>
          <cell r="C376" t="str">
            <v>Uterine cancer mortality, 25+ years</v>
          </cell>
          <cell r="D376" t="str">
            <v>F</v>
          </cell>
          <cell r="E376" t="str">
            <v>nonMaori</v>
          </cell>
          <cell r="F376">
            <v>2.3140663227569802</v>
          </cell>
          <cell r="G376">
            <v>2.6489010223320602</v>
          </cell>
          <cell r="H376">
            <v>3.0185715482373641</v>
          </cell>
        </row>
        <row r="377">
          <cell r="A377" t="str">
            <v>2002Uterine cancer mortality, 25+ yearsFMaori</v>
          </cell>
          <cell r="B377">
            <v>2002</v>
          </cell>
          <cell r="C377" t="str">
            <v>Uterine cancer mortality, 25+ years</v>
          </cell>
          <cell r="D377" t="str">
            <v>F</v>
          </cell>
          <cell r="E377" t="str">
            <v>Maori</v>
          </cell>
          <cell r="F377">
            <v>3.6899935503970025</v>
          </cell>
          <cell r="G377">
            <v>5.6488150740172243</v>
          </cell>
          <cell r="H377">
            <v>8.2768228884953778</v>
          </cell>
          <cell r="I377">
            <v>1.5113724463588454</v>
          </cell>
          <cell r="J377">
            <v>2.2942705463200799</v>
          </cell>
          <cell r="K377">
            <v>3.4827135775784037</v>
          </cell>
        </row>
        <row r="378">
          <cell r="A378" t="str">
            <v>2002Uterine cancer mortality, 25+ yearsFTotal</v>
          </cell>
          <cell r="B378">
            <v>2002</v>
          </cell>
          <cell r="C378" t="str">
            <v>Uterine cancer mortality, 25+ years</v>
          </cell>
          <cell r="D378" t="str">
            <v>F</v>
          </cell>
          <cell r="E378" t="str">
            <v>Total</v>
          </cell>
          <cell r="F378">
            <v>2.4262445534950903</v>
          </cell>
          <cell r="G378">
            <v>2.7650255261415251</v>
          </cell>
          <cell r="H378">
            <v>3.1378733819909344</v>
          </cell>
        </row>
        <row r="379">
          <cell r="A379" t="str">
            <v>2002Uterine cancer mortality, 25+ yearsFnonMaori</v>
          </cell>
          <cell r="B379">
            <v>2002</v>
          </cell>
          <cell r="C379" t="str">
            <v>Uterine cancer mortality, 25+ years</v>
          </cell>
          <cell r="D379" t="str">
            <v>F</v>
          </cell>
          <cell r="E379" t="str">
            <v>nonMaori</v>
          </cell>
          <cell r="F379">
            <v>2.143290224696714</v>
          </cell>
          <cell r="G379">
            <v>2.4621399089474005</v>
          </cell>
          <cell r="H379">
            <v>2.8150523698993286</v>
          </cell>
        </row>
        <row r="380">
          <cell r="A380" t="str">
            <v>2003Uterine cancer mortality, 25+ yearsFMaori</v>
          </cell>
          <cell r="B380">
            <v>2003</v>
          </cell>
          <cell r="C380" t="str">
            <v>Uterine cancer mortality, 25+ years</v>
          </cell>
          <cell r="D380" t="str">
            <v>F</v>
          </cell>
          <cell r="E380" t="str">
            <v>Maori</v>
          </cell>
          <cell r="F380">
            <v>4.4549774568675078</v>
          </cell>
          <cell r="G380">
            <v>6.513131985905086</v>
          </cell>
          <cell r="H380">
            <v>9.1945990245065712</v>
          </cell>
          <cell r="I380">
            <v>1.8157984282118518</v>
          </cell>
          <cell r="J380">
            <v>2.6668375288557606</v>
          </cell>
          <cell r="K380">
            <v>3.9167466469927636</v>
          </cell>
        </row>
        <row r="381">
          <cell r="A381" t="str">
            <v>2003Uterine cancer mortality, 25+ yearsFTotal</v>
          </cell>
          <cell r="B381">
            <v>2003</v>
          </cell>
          <cell r="C381" t="str">
            <v>Uterine cancer mortality, 25+ years</v>
          </cell>
          <cell r="D381" t="str">
            <v>F</v>
          </cell>
          <cell r="E381" t="str">
            <v>Total</v>
          </cell>
          <cell r="F381">
            <v>2.422362806897179</v>
          </cell>
          <cell r="G381">
            <v>2.7637502539565748</v>
          </cell>
          <cell r="H381">
            <v>3.1397721368131224</v>
          </cell>
        </row>
        <row r="382">
          <cell r="A382" t="str">
            <v>2003Uterine cancer mortality, 25+ yearsFnonMaori</v>
          </cell>
          <cell r="B382">
            <v>2003</v>
          </cell>
          <cell r="C382" t="str">
            <v>Uterine cancer mortality, 25+ years</v>
          </cell>
          <cell r="D382" t="str">
            <v>F</v>
          </cell>
          <cell r="E382" t="str">
            <v>nonMaori</v>
          </cell>
          <cell r="F382">
            <v>2.1186071773411399</v>
          </cell>
          <cell r="G382">
            <v>2.4422680104924224</v>
          </cell>
          <cell r="H382">
            <v>2.801391971057829</v>
          </cell>
        </row>
        <row r="383">
          <cell r="A383" t="str">
            <v>2004Uterine cancer mortality, 25+ yearsFMaori</v>
          </cell>
          <cell r="B383">
            <v>2004</v>
          </cell>
          <cell r="C383" t="str">
            <v>Uterine cancer mortality, 25+ years</v>
          </cell>
          <cell r="D383" t="str">
            <v>F</v>
          </cell>
          <cell r="E383" t="str">
            <v>Maori</v>
          </cell>
          <cell r="F383">
            <v>5.0298977683577091</v>
          </cell>
          <cell r="G383">
            <v>7.1438046847645378</v>
          </cell>
          <cell r="H383">
            <v>9.846793733890971</v>
          </cell>
          <cell r="I383">
            <v>1.8672027085482241</v>
          </cell>
          <cell r="J383">
            <v>2.6746847762823505</v>
          </cell>
          <cell r="K383">
            <v>3.8313668996543249</v>
          </cell>
        </row>
        <row r="384">
          <cell r="A384" t="str">
            <v>2004Uterine cancer mortality, 25+ yearsFTotal</v>
          </cell>
          <cell r="B384">
            <v>2004</v>
          </cell>
          <cell r="C384" t="str">
            <v>Uterine cancer mortality, 25+ years</v>
          </cell>
          <cell r="D384" t="str">
            <v>F</v>
          </cell>
          <cell r="E384" t="str">
            <v>Total</v>
          </cell>
          <cell r="F384">
            <v>2.6616550843737548</v>
          </cell>
          <cell r="G384">
            <v>3.0188121147047635</v>
          </cell>
          <cell r="H384">
            <v>3.4105421599795447</v>
          </cell>
        </row>
        <row r="385">
          <cell r="A385" t="str">
            <v>2004Uterine cancer mortality, 25+ yearsFnonMaori</v>
          </cell>
          <cell r="B385">
            <v>2004</v>
          </cell>
          <cell r="C385" t="str">
            <v>Uterine cancer mortality, 25+ years</v>
          </cell>
          <cell r="D385" t="str">
            <v>F</v>
          </cell>
          <cell r="E385" t="str">
            <v>nonMaori</v>
          </cell>
          <cell r="F385">
            <v>2.3303439113921187</v>
          </cell>
          <cell r="G385">
            <v>2.6708959306576654</v>
          </cell>
          <cell r="H385">
            <v>3.0472157460954175</v>
          </cell>
        </row>
        <row r="386">
          <cell r="A386" t="str">
            <v>2005Uterine cancer mortality, 25+ yearsFMaori</v>
          </cell>
          <cell r="B386">
            <v>2005</v>
          </cell>
          <cell r="C386" t="str">
            <v>Uterine cancer mortality, 25+ years</v>
          </cell>
          <cell r="D386" t="str">
            <v>F</v>
          </cell>
          <cell r="E386" t="str">
            <v>Maori</v>
          </cell>
          <cell r="F386">
            <v>5.435083133660366</v>
          </cell>
          <cell r="G386">
            <v>7.57379093021415</v>
          </cell>
          <cell r="H386">
            <v>10.274702600810484</v>
          </cell>
          <cell r="I386">
            <v>1.8667381129010254</v>
          </cell>
          <cell r="J386">
            <v>2.6274269729838022</v>
          </cell>
          <cell r="K386">
            <v>3.6980937232992805</v>
          </cell>
        </row>
        <row r="387">
          <cell r="A387" t="str">
            <v>2005Uterine cancer mortality, 25+ yearsFTotal</v>
          </cell>
          <cell r="B387">
            <v>2005</v>
          </cell>
          <cell r="C387" t="str">
            <v>Uterine cancer mortality, 25+ years</v>
          </cell>
          <cell r="D387" t="str">
            <v>F</v>
          </cell>
          <cell r="E387" t="str">
            <v>Total</v>
          </cell>
          <cell r="F387">
            <v>2.9097583844400945</v>
          </cell>
          <cell r="G387">
            <v>3.2794879429830166</v>
          </cell>
          <cell r="H387">
            <v>3.6831843008363863</v>
          </cell>
        </row>
        <row r="388">
          <cell r="A388" t="str">
            <v>2005Uterine cancer mortality, 25+ yearsFnonMaori</v>
          </cell>
          <cell r="B388">
            <v>2005</v>
          </cell>
          <cell r="C388" t="str">
            <v>Uterine cancer mortality, 25+ years</v>
          </cell>
          <cell r="D388" t="str">
            <v>F</v>
          </cell>
          <cell r="E388" t="str">
            <v>nonMaori</v>
          </cell>
          <cell r="F388">
            <v>2.5322153175660413</v>
          </cell>
          <cell r="G388">
            <v>2.8825885583465238</v>
          </cell>
          <cell r="H388">
            <v>3.2678888867643003</v>
          </cell>
        </row>
        <row r="389">
          <cell r="A389" t="str">
            <v>2006Uterine cancer mortality, 25+ yearsFMaori</v>
          </cell>
          <cell r="B389">
            <v>2006</v>
          </cell>
          <cell r="C389" t="str">
            <v>Uterine cancer mortality, 25+ years</v>
          </cell>
          <cell r="D389" t="str">
            <v>F</v>
          </cell>
          <cell r="E389" t="str">
            <v>Maori</v>
          </cell>
          <cell r="F389">
            <v>5.4299094895629514</v>
          </cell>
          <cell r="G389">
            <v>7.534090148055995</v>
          </cell>
          <cell r="H389">
            <v>10.183901187248665</v>
          </cell>
          <cell r="I389">
            <v>1.9838416078505077</v>
          </cell>
          <cell r="J389">
            <v>2.7836315832651999</v>
          </cell>
          <cell r="K389">
            <v>3.905858593089564</v>
          </cell>
        </row>
        <row r="390">
          <cell r="A390" t="str">
            <v>2006Uterine cancer mortality, 25+ yearsFTotal</v>
          </cell>
          <cell r="B390">
            <v>2006</v>
          </cell>
          <cell r="C390" t="str">
            <v>Uterine cancer mortality, 25+ years</v>
          </cell>
          <cell r="D390" t="str">
            <v>F</v>
          </cell>
          <cell r="E390" t="str">
            <v>Total</v>
          </cell>
          <cell r="F390">
            <v>2.783766976226671</v>
          </cell>
          <cell r="G390">
            <v>3.1388517527540851</v>
          </cell>
          <cell r="H390">
            <v>3.5266786942433868</v>
          </cell>
        </row>
        <row r="391">
          <cell r="A391" t="str">
            <v>2006Uterine cancer mortality, 25+ yearsFnonMaori</v>
          </cell>
          <cell r="B391">
            <v>2006</v>
          </cell>
          <cell r="C391" t="str">
            <v>Uterine cancer mortality, 25+ years</v>
          </cell>
          <cell r="D391" t="str">
            <v>F</v>
          </cell>
          <cell r="E391" t="str">
            <v>nonMaori</v>
          </cell>
          <cell r="F391">
            <v>2.3756161658351056</v>
          </cell>
          <cell r="G391">
            <v>2.7065687116606529</v>
          </cell>
          <cell r="H391">
            <v>3.0707281014361243</v>
          </cell>
        </row>
        <row r="392">
          <cell r="A392" t="str">
            <v>2007Uterine cancer mortality, 25+ yearsFMaori</v>
          </cell>
          <cell r="B392">
            <v>2007</v>
          </cell>
          <cell r="C392" t="str">
            <v>Uterine cancer mortality, 25+ years</v>
          </cell>
          <cell r="D392" t="str">
            <v>F</v>
          </cell>
          <cell r="E392" t="str">
            <v>Maori</v>
          </cell>
          <cell r="F392">
            <v>4.9706190596911828</v>
          </cell>
          <cell r="G392">
            <v>6.9576106576849908</v>
          </cell>
          <cell r="H392">
            <v>9.474290965657417</v>
          </cell>
          <cell r="I392">
            <v>1.8388580568887007</v>
          </cell>
          <cell r="J392">
            <v>2.598812148217311</v>
          </cell>
          <cell r="K392">
            <v>3.6728362781568733</v>
          </cell>
        </row>
        <row r="393">
          <cell r="A393" t="str">
            <v>2007Uterine cancer mortality, 25+ yearsFTotal</v>
          </cell>
          <cell r="B393">
            <v>2007</v>
          </cell>
          <cell r="C393" t="str">
            <v>Uterine cancer mortality, 25+ years</v>
          </cell>
          <cell r="D393" t="str">
            <v>F</v>
          </cell>
          <cell r="E393" t="str">
            <v>Total</v>
          </cell>
          <cell r="F393">
            <v>2.7370346166219846</v>
          </cell>
          <cell r="G393">
            <v>3.0834904064025137</v>
          </cell>
          <cell r="H393">
            <v>3.4616582873012018</v>
          </cell>
        </row>
        <row r="394">
          <cell r="A394" t="str">
            <v>2007Uterine cancer mortality, 25+ yearsFnonMaori</v>
          </cell>
          <cell r="B394">
            <v>2007</v>
          </cell>
          <cell r="C394" t="str">
            <v>Uterine cancer mortality, 25+ years</v>
          </cell>
          <cell r="D394" t="str">
            <v>F</v>
          </cell>
          <cell r="E394" t="str">
            <v>nonMaori</v>
          </cell>
          <cell r="F394">
            <v>2.3537331810814179</v>
          </cell>
          <cell r="G394">
            <v>2.6772272333949396</v>
          </cell>
          <cell r="H394">
            <v>3.0327620441045378</v>
          </cell>
        </row>
        <row r="395">
          <cell r="A395" t="str">
            <v>2008Uterine cancer mortality, 25+ yearsFMaori</v>
          </cell>
          <cell r="B395">
            <v>2008</v>
          </cell>
          <cell r="C395" t="str">
            <v>Uterine cancer mortality, 25+ years</v>
          </cell>
          <cell r="D395" t="str">
            <v>F</v>
          </cell>
          <cell r="E395" t="str">
            <v>Maori</v>
          </cell>
          <cell r="F395">
            <v>4.5036326630934402</v>
          </cell>
          <cell r="G395">
            <v>6.3641236428507844</v>
          </cell>
          <cell r="H395">
            <v>8.735256925319387</v>
          </cell>
          <cell r="I395">
            <v>1.6716032053061982</v>
          </cell>
          <cell r="J395">
            <v>2.3766485436047358</v>
          </cell>
          <cell r="K395">
            <v>3.3790664446493732</v>
          </cell>
        </row>
        <row r="396">
          <cell r="A396" t="str">
            <v>2008Uterine cancer mortality, 25+ yearsFTotal</v>
          </cell>
          <cell r="B396">
            <v>2008</v>
          </cell>
          <cell r="C396" t="str">
            <v>Uterine cancer mortality, 25+ years</v>
          </cell>
          <cell r="D396" t="str">
            <v>F</v>
          </cell>
          <cell r="E396" t="str">
            <v>Total</v>
          </cell>
          <cell r="F396">
            <v>2.6845598773007118</v>
          </cell>
          <cell r="G396">
            <v>3.0199307760786773</v>
          </cell>
          <cell r="H396">
            <v>3.385613613826743</v>
          </cell>
        </row>
        <row r="397">
          <cell r="A397" t="str">
            <v>2008Uterine cancer mortality, 25+ yearsFnonMaori</v>
          </cell>
          <cell r="B397">
            <v>2008</v>
          </cell>
          <cell r="C397" t="str">
            <v>Uterine cancer mortality, 25+ years</v>
          </cell>
          <cell r="D397" t="str">
            <v>F</v>
          </cell>
          <cell r="E397" t="str">
            <v>nonMaori</v>
          </cell>
          <cell r="F397">
            <v>2.359768034358916</v>
          </cell>
          <cell r="G397">
            <v>2.6777723025038118</v>
          </cell>
          <cell r="H397">
            <v>3.0266858474352194</v>
          </cell>
        </row>
        <row r="398">
          <cell r="A398" t="str">
            <v>2009Uterine cancer mortality, 25+ yearsFMaori</v>
          </cell>
          <cell r="B398">
            <v>2009</v>
          </cell>
          <cell r="C398" t="str">
            <v>Uterine cancer mortality, 25+ years</v>
          </cell>
          <cell r="D398" t="str">
            <v>F</v>
          </cell>
          <cell r="E398" t="str">
            <v>Maori</v>
          </cell>
          <cell r="F398">
            <v>5.0642205128130557</v>
          </cell>
          <cell r="G398">
            <v>6.9697355396029481</v>
          </cell>
          <cell r="H398">
            <v>9.3565446463913329</v>
          </cell>
          <cell r="I398">
            <v>1.8017342658484148</v>
          </cell>
          <cell r="J398">
            <v>2.5117515754181214</v>
          </cell>
          <cell r="K398">
            <v>3.5015685144027784</v>
          </cell>
        </row>
        <row r="399">
          <cell r="A399" t="str">
            <v>2009Uterine cancer mortality, 25+ yearsFTotal</v>
          </cell>
          <cell r="B399">
            <v>2009</v>
          </cell>
          <cell r="C399" t="str">
            <v>Uterine cancer mortality, 25+ years</v>
          </cell>
          <cell r="D399" t="str">
            <v>F</v>
          </cell>
          <cell r="E399" t="str">
            <v>Total</v>
          </cell>
          <cell r="F399">
            <v>2.8237797263275497</v>
          </cell>
          <cell r="G399">
            <v>3.1641135571334971</v>
          </cell>
          <cell r="H399">
            <v>3.5341653403106577</v>
          </cell>
        </row>
        <row r="400">
          <cell r="A400" t="str">
            <v>2009Uterine cancer mortality, 25+ yearsFnonMaori</v>
          </cell>
          <cell r="B400">
            <v>2009</v>
          </cell>
          <cell r="C400" t="str">
            <v>Uterine cancer mortality, 25+ years</v>
          </cell>
          <cell r="D400" t="str">
            <v>F</v>
          </cell>
          <cell r="E400" t="str">
            <v>nonMaori</v>
          </cell>
          <cell r="F400">
            <v>2.4537065466202206</v>
          </cell>
          <cell r="G400">
            <v>2.7748506690765082</v>
          </cell>
          <cell r="H400">
            <v>3.1263476052465085</v>
          </cell>
        </row>
        <row r="401">
          <cell r="A401" t="str">
            <v>2010Uterine cancer mortality, 25+ yearsFMaori</v>
          </cell>
          <cell r="B401">
            <v>2010</v>
          </cell>
          <cell r="C401" t="str">
            <v>Uterine cancer mortality, 25+ years</v>
          </cell>
          <cell r="D401" t="str">
            <v>F</v>
          </cell>
          <cell r="E401" t="str">
            <v>Maori</v>
          </cell>
          <cell r="F401">
            <v>5.1394056389284755</v>
          </cell>
          <cell r="G401">
            <v>6.9703768493139533</v>
          </cell>
          <cell r="H401">
            <v>9.2417084431302392</v>
          </cell>
          <cell r="I401">
            <v>1.7721861092765341</v>
          </cell>
          <cell r="J401">
            <v>2.4413931641351478</v>
          </cell>
          <cell r="K401">
            <v>3.363303972808513</v>
          </cell>
        </row>
        <row r="402">
          <cell r="A402" t="str">
            <v>2010Uterine cancer mortality, 25+ yearsFTotal</v>
          </cell>
          <cell r="B402">
            <v>2010</v>
          </cell>
          <cell r="C402" t="str">
            <v>Uterine cancer mortality, 25+ years</v>
          </cell>
          <cell r="D402" t="str">
            <v>F</v>
          </cell>
          <cell r="E402" t="str">
            <v>Total</v>
          </cell>
          <cell r="F402">
            <v>2.8510473058112176</v>
          </cell>
          <cell r="G402">
            <v>3.1855073002810257</v>
          </cell>
          <cell r="H402">
            <v>3.5484226885975252</v>
          </cell>
        </row>
        <row r="403">
          <cell r="A403" t="str">
            <v>2010Uterine cancer mortality, 25+ yearsFnonMaori</v>
          </cell>
          <cell r="B403">
            <v>2010</v>
          </cell>
          <cell r="C403" t="str">
            <v>Uterine cancer mortality, 25+ years</v>
          </cell>
          <cell r="D403" t="str">
            <v>F</v>
          </cell>
          <cell r="E403" t="str">
            <v>nonMaori</v>
          </cell>
          <cell r="F403">
            <v>2.5315437240414687</v>
          </cell>
          <cell r="G403">
            <v>2.8550816606317388</v>
          </cell>
          <cell r="H403">
            <v>3.2085083197868127</v>
          </cell>
        </row>
        <row r="404">
          <cell r="A404" t="str">
            <v>2011Uterine cancer mortality, 25+ yearsFMaori</v>
          </cell>
          <cell r="B404">
            <v>2011</v>
          </cell>
          <cell r="C404" t="str">
            <v>Uterine cancer mortality, 25+ years</v>
          </cell>
          <cell r="D404" t="str">
            <v>F</v>
          </cell>
          <cell r="E404" t="str">
            <v>Maori</v>
          </cell>
          <cell r="F404">
            <v>5.023851761713531</v>
          </cell>
          <cell r="G404">
            <v>6.7686894326624234</v>
          </cell>
          <cell r="H404">
            <v>8.9236731867007322</v>
          </cell>
          <cell r="I404">
            <v>1.6384301923203808</v>
          </cell>
          <cell r="J404">
            <v>2.2475967762489848</v>
          </cell>
          <cell r="K404">
            <v>3.0832508411301394</v>
          </cell>
        </row>
        <row r="405">
          <cell r="A405" t="str">
            <v>2011Uterine cancer mortality, 25+ yearsFTotal</v>
          </cell>
          <cell r="B405">
            <v>2011</v>
          </cell>
          <cell r="C405" t="str">
            <v>Uterine cancer mortality, 25+ years</v>
          </cell>
          <cell r="D405" t="str">
            <v>F</v>
          </cell>
          <cell r="E405" t="str">
            <v>Total</v>
          </cell>
          <cell r="F405">
            <v>2.9702933585625773</v>
          </cell>
          <cell r="G405">
            <v>3.3083201832957485</v>
          </cell>
          <cell r="H405">
            <v>3.6742767061371757</v>
          </cell>
        </row>
        <row r="406">
          <cell r="A406" t="str">
            <v>2011Uterine cancer mortality, 25+ yearsFnonMaori</v>
          </cell>
          <cell r="B406">
            <v>2011</v>
          </cell>
          <cell r="C406" t="str">
            <v>Uterine cancer mortality, 25+ years</v>
          </cell>
          <cell r="D406" t="str">
            <v>F</v>
          </cell>
          <cell r="E406" t="str">
            <v>nonMaori</v>
          </cell>
          <cell r="F406">
            <v>2.67981149053593</v>
          </cell>
          <cell r="G406">
            <v>3.0115230205832075</v>
          </cell>
          <cell r="H406">
            <v>3.3729518735388293</v>
          </cell>
        </row>
        <row r="407">
          <cell r="A407" t="str">
            <v>2012Uterine cancer mortality, 25+ yearsFMaori</v>
          </cell>
          <cell r="B407">
            <v>2012</v>
          </cell>
          <cell r="C407" t="str">
            <v>Uterine cancer mortality, 25+ years</v>
          </cell>
          <cell r="D407" t="str">
            <v>F</v>
          </cell>
          <cell r="E407" t="str">
            <v>Maori</v>
          </cell>
          <cell r="F407">
            <v>4.489480499231985</v>
          </cell>
          <cell r="G407">
            <v>6.068460518900519</v>
          </cell>
          <cell r="H407">
            <v>8.0228266316707586</v>
          </cell>
          <cell r="I407">
            <v>1.3949886483781988</v>
          </cell>
          <cell r="J407">
            <v>1.9121723018306132</v>
          </cell>
          <cell r="K407">
            <v>2.6210986850244882</v>
          </cell>
        </row>
        <row r="408">
          <cell r="A408" t="str">
            <v>2012Uterine cancer mortality, 25+ yearsFTotal</v>
          </cell>
          <cell r="B408">
            <v>2012</v>
          </cell>
          <cell r="C408" t="str">
            <v>Uterine cancer mortality, 25+ years</v>
          </cell>
          <cell r="D408" t="str">
            <v>F</v>
          </cell>
          <cell r="E408" t="str">
            <v>Total</v>
          </cell>
          <cell r="F408">
            <v>3.0234025016527206</v>
          </cell>
          <cell r="G408">
            <v>3.3653557543741033</v>
          </cell>
          <cell r="H408">
            <v>3.735395478814628</v>
          </cell>
        </row>
        <row r="409">
          <cell r="A409" t="str">
            <v>2012Uterine cancer mortality, 25+ yearsFnonMaori</v>
          </cell>
          <cell r="B409">
            <v>2012</v>
          </cell>
          <cell r="C409" t="str">
            <v>Uterine cancer mortality, 25+ years</v>
          </cell>
          <cell r="D409" t="str">
            <v>F</v>
          </cell>
          <cell r="E409" t="str">
            <v>nonMaori</v>
          </cell>
          <cell r="F409">
            <v>2.8268343124429016</v>
          </cell>
          <cell r="G409">
            <v>3.1735950327754954</v>
          </cell>
          <cell r="H409">
            <v>3.5511525060759608</v>
          </cell>
        </row>
        <row r="410">
          <cell r="A410" t="str">
            <v>1996Melanoma cancer mortality, 25+ yearsFMaori</v>
          </cell>
          <cell r="B410">
            <v>1996</v>
          </cell>
          <cell r="C410" t="str">
            <v>Melanoma cancer mortality, 25+ years</v>
          </cell>
          <cell r="D410" t="str">
            <v>F</v>
          </cell>
          <cell r="E410" t="str">
            <v>Maori</v>
          </cell>
          <cell r="F410">
            <v>0.61610601959091627</v>
          </cell>
          <cell r="G410">
            <v>1.6788436191633203</v>
          </cell>
          <cell r="H410">
            <v>3.6541357720557728</v>
          </cell>
          <cell r="I410">
            <v>0.14897006931321649</v>
          </cell>
          <cell r="J410">
            <v>0.33704130293025036</v>
          </cell>
          <cell r="K410">
            <v>0.76254807697026827</v>
          </cell>
        </row>
        <row r="411">
          <cell r="A411" t="str">
            <v>1996Melanoma cancer mortality, 25+ yearsFTotal</v>
          </cell>
          <cell r="B411">
            <v>1996</v>
          </cell>
          <cell r="C411" t="str">
            <v>Melanoma cancer mortality, 25+ years</v>
          </cell>
          <cell r="D411" t="str">
            <v>F</v>
          </cell>
          <cell r="E411" t="str">
            <v>Total</v>
          </cell>
          <cell r="F411">
            <v>4.1476823151845723</v>
          </cell>
          <cell r="G411">
            <v>4.6629723628913435</v>
          </cell>
          <cell r="H411">
            <v>5.2245888176920738</v>
          </cell>
        </row>
        <row r="412">
          <cell r="A412" t="str">
            <v>1996Melanoma cancer mortality, 25+ yearsFnonMaori</v>
          </cell>
          <cell r="B412">
            <v>1996</v>
          </cell>
          <cell r="C412" t="str">
            <v>Melanoma cancer mortality, 25+ years</v>
          </cell>
          <cell r="D412" t="str">
            <v>F</v>
          </cell>
          <cell r="E412" t="str">
            <v>nonMaori</v>
          </cell>
          <cell r="F412">
            <v>4.4251958499753634</v>
          </cell>
          <cell r="G412">
            <v>4.981121318269861</v>
          </cell>
          <cell r="H412">
            <v>5.5875641481978242</v>
          </cell>
        </row>
        <row r="413">
          <cell r="A413" t="str">
            <v>1997Melanoma cancer mortality, 25+ yearsFMaori</v>
          </cell>
          <cell r="B413">
            <v>1997</v>
          </cell>
          <cell r="C413" t="str">
            <v>Melanoma cancer mortality, 25+ years</v>
          </cell>
          <cell r="D413" t="str">
            <v>F</v>
          </cell>
          <cell r="E413" t="str">
            <v>Maori</v>
          </cell>
          <cell r="F413">
            <v>0.42171893024910889</v>
          </cell>
          <cell r="G413">
            <v>1.298806484661531</v>
          </cell>
          <cell r="H413">
            <v>3.0309810739616889</v>
          </cell>
          <cell r="I413">
            <v>0.10708184758121511</v>
          </cell>
          <cell r="J413">
            <v>0.26105682337369029</v>
          </cell>
          <cell r="K413">
            <v>0.63643527422585755</v>
          </cell>
        </row>
        <row r="414">
          <cell r="A414" t="str">
            <v>1997Melanoma cancer mortality, 25+ yearsFTotal</v>
          </cell>
          <cell r="B414">
            <v>1997</v>
          </cell>
          <cell r="C414" t="str">
            <v>Melanoma cancer mortality, 25+ years</v>
          </cell>
          <cell r="D414" t="str">
            <v>F</v>
          </cell>
          <cell r="E414" t="str">
            <v>Total</v>
          </cell>
          <cell r="F414">
            <v>4.1259457508461832</v>
          </cell>
          <cell r="G414">
            <v>4.6385353421477218</v>
          </cell>
          <cell r="H414">
            <v>5.1972085599125331</v>
          </cell>
        </row>
        <row r="415">
          <cell r="A415" t="str">
            <v>1997Melanoma cancer mortality, 25+ yearsFnonMaori</v>
          </cell>
          <cell r="B415">
            <v>1997</v>
          </cell>
          <cell r="C415" t="str">
            <v>Melanoma cancer mortality, 25+ years</v>
          </cell>
          <cell r="D415" t="str">
            <v>F</v>
          </cell>
          <cell r="E415" t="str">
            <v>nonMaori</v>
          </cell>
          <cell r="F415">
            <v>4.4208470766893813</v>
          </cell>
          <cell r="G415">
            <v>4.9751868879609864</v>
          </cell>
          <cell r="H415">
            <v>5.5798094293241292</v>
          </cell>
        </row>
        <row r="416">
          <cell r="A416" t="str">
            <v>1998Melanoma cancer mortality, 25+ yearsFMaori</v>
          </cell>
          <cell r="B416">
            <v>1998</v>
          </cell>
          <cell r="C416" t="str">
            <v>Melanoma cancer mortality, 25+ years</v>
          </cell>
          <cell r="D416" t="str">
            <v>F</v>
          </cell>
          <cell r="E416" t="str">
            <v>Maori</v>
          </cell>
          <cell r="F416">
            <v>0.5513897538877881</v>
          </cell>
          <cell r="G416">
            <v>1.502496551812939</v>
          </cell>
          <cell r="H416">
            <v>3.2703024478874956</v>
          </cell>
          <cell r="I416">
            <v>0.13082682630198819</v>
          </cell>
          <cell r="J416">
            <v>0.29520709796326511</v>
          </cell>
          <cell r="K416">
            <v>0.66612661295268616</v>
          </cell>
        </row>
        <row r="417">
          <cell r="A417" t="str">
            <v>1998Melanoma cancer mortality, 25+ yearsFTotal</v>
          </cell>
          <cell r="B417">
            <v>1998</v>
          </cell>
          <cell r="C417" t="str">
            <v>Melanoma cancer mortality, 25+ years</v>
          </cell>
          <cell r="D417" t="str">
            <v>F</v>
          </cell>
          <cell r="E417" t="str">
            <v>Total</v>
          </cell>
          <cell r="F417">
            <v>4.2632416555520507</v>
          </cell>
          <cell r="G417">
            <v>4.7770655033393963</v>
          </cell>
          <cell r="H417">
            <v>5.3357564529355077</v>
          </cell>
        </row>
        <row r="418">
          <cell r="A418" t="str">
            <v>1998Melanoma cancer mortality, 25+ yearsFnonMaori</v>
          </cell>
          <cell r="B418">
            <v>1998</v>
          </cell>
          <cell r="C418" t="str">
            <v>Melanoma cancer mortality, 25+ years</v>
          </cell>
          <cell r="D418" t="str">
            <v>F</v>
          </cell>
          <cell r="E418" t="str">
            <v>nonMaori</v>
          </cell>
          <cell r="F418">
            <v>4.537038241915571</v>
          </cell>
          <cell r="G418">
            <v>5.089635588639899</v>
          </cell>
          <cell r="H418">
            <v>5.6909756833495688</v>
          </cell>
        </row>
        <row r="419">
          <cell r="A419" t="str">
            <v>1999Melanoma cancer mortality, 25+ yearsFMaori</v>
          </cell>
          <cell r="B419">
            <v>1999</v>
          </cell>
          <cell r="C419" t="str">
            <v>Melanoma cancer mortality, 25+ years</v>
          </cell>
          <cell r="D419" t="str">
            <v>F</v>
          </cell>
          <cell r="E419" t="str">
            <v>Maori</v>
          </cell>
          <cell r="F419">
            <v>0.53062454238387979</v>
          </cell>
          <cell r="G419">
            <v>1.4459128767223099</v>
          </cell>
          <cell r="H419">
            <v>3.1471436087300444</v>
          </cell>
          <cell r="I419">
            <v>0.13232106685358377</v>
          </cell>
          <cell r="J419">
            <v>0.29852536312579137</v>
          </cell>
          <cell r="K419">
            <v>0.6734936057309453</v>
          </cell>
        </row>
        <row r="420">
          <cell r="A420" t="str">
            <v>1999Melanoma cancer mortality, 25+ yearsFTotal</v>
          </cell>
          <cell r="B420">
            <v>1999</v>
          </cell>
          <cell r="C420" t="str">
            <v>Melanoma cancer mortality, 25+ years</v>
          </cell>
          <cell r="D420" t="str">
            <v>F</v>
          </cell>
          <cell r="E420" t="str">
            <v>Total</v>
          </cell>
          <cell r="F420">
            <v>4.0630196792717745</v>
          </cell>
          <cell r="G420">
            <v>4.5587604418787544</v>
          </cell>
          <cell r="H420">
            <v>5.0983033697522435</v>
          </cell>
        </row>
        <row r="421">
          <cell r="A421" t="str">
            <v>1999Melanoma cancer mortality, 25+ yearsFnonMaori</v>
          </cell>
          <cell r="B421">
            <v>1999</v>
          </cell>
          <cell r="C421" t="str">
            <v>Melanoma cancer mortality, 25+ years</v>
          </cell>
          <cell r="D421" t="str">
            <v>F</v>
          </cell>
          <cell r="E421" t="str">
            <v>nonMaori</v>
          </cell>
          <cell r="F421">
            <v>4.3117401140294289</v>
          </cell>
          <cell r="G421">
            <v>4.8435176883547992</v>
          </cell>
          <cell r="H421">
            <v>5.4227699165994041</v>
          </cell>
        </row>
        <row r="422">
          <cell r="A422" t="str">
            <v>2000Melanoma cancer mortality, 25+ yearsFMaori</v>
          </cell>
          <cell r="B422">
            <v>2000</v>
          </cell>
          <cell r="C422" t="str">
            <v>Melanoma cancer mortality, 25+ years</v>
          </cell>
          <cell r="D422" t="str">
            <v>F</v>
          </cell>
          <cell r="E422" t="str">
            <v>Maori</v>
          </cell>
          <cell r="F422">
            <v>0.51684798524259723</v>
          </cell>
          <cell r="G422">
            <v>1.408372771098868</v>
          </cell>
          <cell r="H422">
            <v>3.0654346030313868</v>
          </cell>
          <cell r="I422">
            <v>0.13205995436464021</v>
          </cell>
          <cell r="J422">
            <v>0.29790308959267497</v>
          </cell>
          <cell r="K422">
            <v>0.67201485276768813</v>
          </cell>
        </row>
        <row r="423">
          <cell r="A423" t="str">
            <v>2000Melanoma cancer mortality, 25+ yearsFTotal</v>
          </cell>
          <cell r="B423">
            <v>2000</v>
          </cell>
          <cell r="C423" t="str">
            <v>Melanoma cancer mortality, 25+ years</v>
          </cell>
          <cell r="D423" t="str">
            <v>F</v>
          </cell>
          <cell r="E423" t="str">
            <v>Total</v>
          </cell>
          <cell r="F423">
            <v>3.9612761598476194</v>
          </cell>
          <cell r="G423">
            <v>4.4420497098747553</v>
          </cell>
          <cell r="H423">
            <v>4.9650871681717934</v>
          </cell>
        </row>
        <row r="424">
          <cell r="A424" t="str">
            <v>2000Melanoma cancer mortality, 25+ yearsFnonMaori</v>
          </cell>
          <cell r="B424">
            <v>2000</v>
          </cell>
          <cell r="C424" t="str">
            <v>Melanoma cancer mortality, 25+ years</v>
          </cell>
          <cell r="D424" t="str">
            <v>F</v>
          </cell>
          <cell r="E424" t="str">
            <v>nonMaori</v>
          </cell>
          <cell r="F424">
            <v>4.2110602883493931</v>
          </cell>
          <cell r="G424">
            <v>4.7276205595066045</v>
          </cell>
          <cell r="H424">
            <v>5.2900579387993254</v>
          </cell>
        </row>
        <row r="425">
          <cell r="A425" t="str">
            <v>2001Melanoma cancer mortality, 25+ yearsFTotal</v>
          </cell>
          <cell r="B425">
            <v>2001</v>
          </cell>
          <cell r="C425" t="str">
            <v>Melanoma cancer mortality, 25+ years</v>
          </cell>
          <cell r="D425" t="str">
            <v>F</v>
          </cell>
          <cell r="E425" t="str">
            <v>Total</v>
          </cell>
          <cell r="F425">
            <v>3.8034427349419722</v>
          </cell>
          <cell r="G425">
            <v>4.2602686035796493</v>
          </cell>
          <cell r="H425">
            <v>4.7568521489001361</v>
          </cell>
        </row>
        <row r="426">
          <cell r="A426" t="str">
            <v>2001Melanoma cancer mortality, 25+ yearsFnonMaori</v>
          </cell>
          <cell r="B426">
            <v>2001</v>
          </cell>
          <cell r="C426" t="str">
            <v>Melanoma cancer mortality, 25+ years</v>
          </cell>
          <cell r="D426" t="str">
            <v>F</v>
          </cell>
          <cell r="E426" t="str">
            <v>nonMaori</v>
          </cell>
          <cell r="F426">
            <v>4.0738065023704761</v>
          </cell>
          <cell r="G426">
            <v>4.5665095012654939</v>
          </cell>
          <cell r="H426">
            <v>5.1023794985534385</v>
          </cell>
        </row>
        <row r="427">
          <cell r="A427" t="str">
            <v>2002Melanoma cancer mortality, 25+ yearsFMaori</v>
          </cell>
          <cell r="B427">
            <v>2002</v>
          </cell>
          <cell r="C427" t="str">
            <v>Melanoma cancer mortality, 25+ years</v>
          </cell>
          <cell r="D427" t="str">
            <v>F</v>
          </cell>
          <cell r="E427" t="str">
            <v>Maori</v>
          </cell>
          <cell r="F427">
            <v>0.48266478598111201</v>
          </cell>
          <cell r="G427">
            <v>1.3152260656002959</v>
          </cell>
          <cell r="H427">
            <v>2.8626934395744201</v>
          </cell>
          <cell r="I427">
            <v>0.13217827436619861</v>
          </cell>
          <cell r="J427">
            <v>0.29864324756334798</v>
          </cell>
          <cell r="K427">
            <v>0.67475377283326654</v>
          </cell>
        </row>
        <row r="428">
          <cell r="A428" t="str">
            <v>2002Melanoma cancer mortality, 25+ yearsFTotal</v>
          </cell>
          <cell r="B428">
            <v>2002</v>
          </cell>
          <cell r="C428" t="str">
            <v>Melanoma cancer mortality, 25+ years</v>
          </cell>
          <cell r="D428" t="str">
            <v>F</v>
          </cell>
          <cell r="E428" t="str">
            <v>Total</v>
          </cell>
          <cell r="F428">
            <v>3.672518170100179</v>
          </cell>
          <cell r="G428">
            <v>4.1069342197889149</v>
          </cell>
          <cell r="H428">
            <v>4.5786060954374275</v>
          </cell>
        </row>
        <row r="429">
          <cell r="A429" t="str">
            <v>2002Melanoma cancer mortality, 25+ yearsFnonMaori</v>
          </cell>
          <cell r="B429">
            <v>2002</v>
          </cell>
          <cell r="C429" t="str">
            <v>Melanoma cancer mortality, 25+ years</v>
          </cell>
          <cell r="D429" t="str">
            <v>F</v>
          </cell>
          <cell r="E429" t="str">
            <v>nonMaori</v>
          </cell>
          <cell r="F429">
            <v>3.9339281645109438</v>
          </cell>
          <cell r="G429">
            <v>4.4040040293270355</v>
          </cell>
          <cell r="H429">
            <v>4.9147889013088086</v>
          </cell>
        </row>
        <row r="430">
          <cell r="A430" t="str">
            <v>2003Melanoma cancer mortality, 25+ yearsFMaori</v>
          </cell>
          <cell r="B430">
            <v>2003</v>
          </cell>
          <cell r="C430" t="str">
            <v>Melanoma cancer mortality, 25+ years</v>
          </cell>
          <cell r="D430" t="str">
            <v>F</v>
          </cell>
          <cell r="E430" t="str">
            <v>Maori</v>
          </cell>
          <cell r="F430">
            <v>0.72268128749252736</v>
          </cell>
          <cell r="G430">
            <v>1.6739233419798001</v>
          </cell>
          <cell r="H430">
            <v>3.2982962974657424</v>
          </cell>
          <cell r="I430">
            <v>0.17785362531950324</v>
          </cell>
          <cell r="J430">
            <v>0.36125204747131945</v>
          </cell>
          <cell r="K430">
            <v>0.73376655419747361</v>
          </cell>
        </row>
        <row r="431">
          <cell r="A431" t="str">
            <v>2003Melanoma cancer mortality, 25+ yearsFTotal</v>
          </cell>
          <cell r="B431">
            <v>2003</v>
          </cell>
          <cell r="C431" t="str">
            <v>Melanoma cancer mortality, 25+ years</v>
          </cell>
          <cell r="D431" t="str">
            <v>F</v>
          </cell>
          <cell r="E431" t="str">
            <v>Total</v>
          </cell>
          <cell r="F431">
            <v>3.9062096318132933</v>
          </cell>
          <cell r="G431">
            <v>4.3493719936574857</v>
          </cell>
          <cell r="H431">
            <v>4.8290418365224124</v>
          </cell>
        </row>
        <row r="432">
          <cell r="A432" t="str">
            <v>2003Melanoma cancer mortality, 25+ yearsFnonMaori</v>
          </cell>
          <cell r="B432">
            <v>2003</v>
          </cell>
          <cell r="C432" t="str">
            <v>Melanoma cancer mortality, 25+ years</v>
          </cell>
          <cell r="D432" t="str">
            <v>F</v>
          </cell>
          <cell r="E432" t="str">
            <v>nonMaori</v>
          </cell>
          <cell r="F432">
            <v>4.1562168742327961</v>
          </cell>
          <cell r="G432">
            <v>4.6336715700211952</v>
          </cell>
          <cell r="H432">
            <v>5.1509352863764306</v>
          </cell>
        </row>
        <row r="433">
          <cell r="A433" t="str">
            <v>2004Melanoma cancer mortality, 25+ yearsFMaori</v>
          </cell>
          <cell r="B433">
            <v>2004</v>
          </cell>
          <cell r="C433" t="str">
            <v>Melanoma cancer mortality, 25+ years</v>
          </cell>
          <cell r="D433" t="str">
            <v>F</v>
          </cell>
          <cell r="E433" t="str">
            <v>Maori</v>
          </cell>
          <cell r="F433">
            <v>0.67047557503797883</v>
          </cell>
          <cell r="G433">
            <v>1.5530009351390697</v>
          </cell>
          <cell r="H433">
            <v>3.0600309499667881</v>
          </cell>
          <cell r="I433">
            <v>0.16458092333402888</v>
          </cell>
          <cell r="J433">
            <v>0.33469087450148183</v>
          </cell>
          <cell r="K433">
            <v>0.68062555006583658</v>
          </cell>
        </row>
        <row r="434">
          <cell r="A434" t="str">
            <v>2004Melanoma cancer mortality, 25+ yearsFTotal</v>
          </cell>
          <cell r="B434">
            <v>2004</v>
          </cell>
          <cell r="C434" t="str">
            <v>Melanoma cancer mortality, 25+ years</v>
          </cell>
          <cell r="D434" t="str">
            <v>F</v>
          </cell>
          <cell r="E434" t="str">
            <v>Total</v>
          </cell>
          <cell r="F434">
            <v>3.9030134601626689</v>
          </cell>
          <cell r="G434">
            <v>4.3391297249094931</v>
          </cell>
          <cell r="H434">
            <v>4.8106499655214874</v>
          </cell>
        </row>
        <row r="435">
          <cell r="A435" t="str">
            <v>2004Melanoma cancer mortality, 25+ yearsFnonMaori</v>
          </cell>
          <cell r="B435">
            <v>2004</v>
          </cell>
          <cell r="C435" t="str">
            <v>Melanoma cancer mortality, 25+ years</v>
          </cell>
          <cell r="D435" t="str">
            <v>F</v>
          </cell>
          <cell r="E435" t="str">
            <v>nonMaori</v>
          </cell>
          <cell r="F435">
            <v>4.1686250451825337</v>
          </cell>
          <cell r="G435">
            <v>4.6401054030894819</v>
          </cell>
          <cell r="H435">
            <v>5.1503109950250536</v>
          </cell>
        </row>
        <row r="436">
          <cell r="A436" t="str">
            <v>2005Melanoma cancer mortality, 25+ yearsFMaori</v>
          </cell>
          <cell r="B436">
            <v>2005</v>
          </cell>
          <cell r="C436" t="str">
            <v>Melanoma cancer mortality, 25+ years</v>
          </cell>
          <cell r="D436" t="str">
            <v>F</v>
          </cell>
          <cell r="E436" t="str">
            <v>Maori</v>
          </cell>
          <cell r="F436">
            <v>0.88931000617909817</v>
          </cell>
          <cell r="G436">
            <v>1.8545107863651231</v>
          </cell>
          <cell r="H436">
            <v>3.4105113645016987</v>
          </cell>
          <cell r="I436">
            <v>0.20493145370106305</v>
          </cell>
          <cell r="J436">
            <v>0.3886210069469031</v>
          </cell>
          <cell r="K436">
            <v>0.73696001425300717</v>
          </cell>
        </row>
        <row r="437">
          <cell r="A437" t="str">
            <v>2005Melanoma cancer mortality, 25+ yearsFTotal</v>
          </cell>
          <cell r="B437">
            <v>2005</v>
          </cell>
          <cell r="C437" t="str">
            <v>Melanoma cancer mortality, 25+ years</v>
          </cell>
          <cell r="D437" t="str">
            <v>F</v>
          </cell>
          <cell r="E437" t="str">
            <v>Total</v>
          </cell>
          <cell r="F437">
            <v>4.0517759078579649</v>
          </cell>
          <cell r="G437">
            <v>4.4921344241191425</v>
          </cell>
          <cell r="H437">
            <v>4.967297503128794</v>
          </cell>
        </row>
        <row r="438">
          <cell r="A438" t="str">
            <v>2005Melanoma cancer mortality, 25+ yearsFnonMaori</v>
          </cell>
          <cell r="B438">
            <v>2005</v>
          </cell>
          <cell r="C438" t="str">
            <v>Melanoma cancer mortality, 25+ years</v>
          </cell>
          <cell r="D438" t="str">
            <v>F</v>
          </cell>
          <cell r="E438" t="str">
            <v>nonMaori</v>
          </cell>
          <cell r="F438">
            <v>4.2981182395089927</v>
          </cell>
          <cell r="G438">
            <v>4.7720291832255555</v>
          </cell>
          <cell r="H438">
            <v>5.2839211252538485</v>
          </cell>
        </row>
        <row r="439">
          <cell r="A439" t="str">
            <v>2006Melanoma cancer mortality, 25+ yearsFMaori</v>
          </cell>
          <cell r="B439">
            <v>2006</v>
          </cell>
          <cell r="C439" t="str">
            <v>Melanoma cancer mortality, 25+ years</v>
          </cell>
          <cell r="D439" t="str">
            <v>F</v>
          </cell>
          <cell r="E439" t="str">
            <v>Maori</v>
          </cell>
          <cell r="F439">
            <v>1.0834453193877742</v>
          </cell>
          <cell r="G439">
            <v>2.0967964430209984</v>
          </cell>
          <cell r="H439">
            <v>3.6626814140916304</v>
          </cell>
          <cell r="I439">
            <v>0.26829571957484982</v>
          </cell>
          <cell r="J439">
            <v>0.4839547092978535</v>
          </cell>
          <cell r="K439">
            <v>0.87296271823758553</v>
          </cell>
        </row>
        <row r="440">
          <cell r="A440" t="str">
            <v>2006Melanoma cancer mortality, 25+ yearsFTotal</v>
          </cell>
          <cell r="B440">
            <v>2006</v>
          </cell>
          <cell r="C440" t="str">
            <v>Melanoma cancer mortality, 25+ years</v>
          </cell>
          <cell r="D440" t="str">
            <v>F</v>
          </cell>
          <cell r="E440" t="str">
            <v>Total</v>
          </cell>
          <cell r="F440">
            <v>3.7171928400825212</v>
          </cell>
          <cell r="G440">
            <v>4.1211879180286717</v>
          </cell>
          <cell r="H440">
            <v>4.5571135060506434</v>
          </cell>
        </row>
        <row r="441">
          <cell r="A441" t="str">
            <v>2006Melanoma cancer mortality, 25+ yearsFnonMaori</v>
          </cell>
          <cell r="B441">
            <v>2006</v>
          </cell>
          <cell r="C441" t="str">
            <v>Melanoma cancer mortality, 25+ years</v>
          </cell>
          <cell r="D441" t="str">
            <v>F</v>
          </cell>
          <cell r="E441" t="str">
            <v>nonMaori</v>
          </cell>
          <cell r="F441">
            <v>3.9012184851280014</v>
          </cell>
          <cell r="G441">
            <v>4.3326294852324896</v>
          </cell>
          <cell r="H441">
            <v>4.7987132768492353</v>
          </cell>
        </row>
        <row r="442">
          <cell r="A442" t="str">
            <v>2007Melanoma cancer mortality, 25+ yearsFMaori</v>
          </cell>
          <cell r="B442">
            <v>2007</v>
          </cell>
          <cell r="C442" t="str">
            <v>Melanoma cancer mortality, 25+ years</v>
          </cell>
          <cell r="D442" t="str">
            <v>F</v>
          </cell>
          <cell r="E442" t="str">
            <v>Maori</v>
          </cell>
          <cell r="F442">
            <v>1.6109189319876234</v>
          </cell>
          <cell r="G442">
            <v>2.8183296917822127</v>
          </cell>
          <cell r="H442">
            <v>4.5767908506694948</v>
          </cell>
          <cell r="I442">
            <v>0.37894323795330159</v>
          </cell>
          <cell r="J442">
            <v>0.63591459011747953</v>
          </cell>
          <cell r="K442">
            <v>1.0671449584597572</v>
          </cell>
        </row>
        <row r="443">
          <cell r="A443" t="str">
            <v>2007Melanoma cancer mortality, 25+ yearsFTotal</v>
          </cell>
          <cell r="B443">
            <v>2007</v>
          </cell>
          <cell r="C443" t="str">
            <v>Melanoma cancer mortality, 25+ years</v>
          </cell>
          <cell r="D443" t="str">
            <v>F</v>
          </cell>
          <cell r="E443" t="str">
            <v>Total</v>
          </cell>
          <cell r="F443">
            <v>3.8704139826567716</v>
          </cell>
          <cell r="G443">
            <v>4.2904650549360372</v>
          </cell>
          <cell r="H443">
            <v>4.7436701965403536</v>
          </cell>
        </row>
        <row r="444">
          <cell r="A444" t="str">
            <v>2007Melanoma cancer mortality, 25+ yearsFnonMaori</v>
          </cell>
          <cell r="B444">
            <v>2007</v>
          </cell>
          <cell r="C444" t="str">
            <v>Melanoma cancer mortality, 25+ years</v>
          </cell>
          <cell r="D444" t="str">
            <v>F</v>
          </cell>
          <cell r="E444" t="str">
            <v>nonMaori</v>
          </cell>
          <cell r="F444">
            <v>3.9888704353535593</v>
          </cell>
          <cell r="G444">
            <v>4.4319311674568622</v>
          </cell>
          <cell r="H444">
            <v>4.9107533910830954</v>
          </cell>
        </row>
        <row r="445">
          <cell r="A445" t="str">
            <v>2008Melanoma cancer mortality, 25+ yearsFMaori</v>
          </cell>
          <cell r="B445">
            <v>2008</v>
          </cell>
          <cell r="C445" t="str">
            <v>Melanoma cancer mortality, 25+ years</v>
          </cell>
          <cell r="D445" t="str">
            <v>F</v>
          </cell>
          <cell r="E445" t="str">
            <v>Maori</v>
          </cell>
          <cell r="F445">
            <v>1.4032370178514799</v>
          </cell>
          <cell r="G445">
            <v>2.5071574951840829</v>
          </cell>
          <cell r="H445">
            <v>4.1351750117426969</v>
          </cell>
          <cell r="I445">
            <v>0.3416414428507995</v>
          </cell>
          <cell r="J445">
            <v>0.58322426598635468</v>
          </cell>
          <cell r="K445">
            <v>0.99563607271109544</v>
          </cell>
        </row>
        <row r="446">
          <cell r="A446" t="str">
            <v>2008Melanoma cancer mortality, 25+ yearsFTotal</v>
          </cell>
          <cell r="B446">
            <v>2008</v>
          </cell>
          <cell r="C446" t="str">
            <v>Melanoma cancer mortality, 25+ years</v>
          </cell>
          <cell r="D446" t="str">
            <v>F</v>
          </cell>
          <cell r="E446" t="str">
            <v>Total</v>
          </cell>
          <cell r="F446">
            <v>3.7357111412826089</v>
          </cell>
          <cell r="G446">
            <v>4.1388637204532079</v>
          </cell>
          <cell r="H446">
            <v>4.5736638330180535</v>
          </cell>
        </row>
        <row r="447">
          <cell r="A447" t="str">
            <v>2008Melanoma cancer mortality, 25+ yearsFnonMaori</v>
          </cell>
          <cell r="B447">
            <v>2008</v>
          </cell>
          <cell r="C447" t="str">
            <v>Melanoma cancer mortality, 25+ years</v>
          </cell>
          <cell r="D447" t="str">
            <v>F</v>
          </cell>
          <cell r="E447" t="str">
            <v>nonMaori</v>
          </cell>
          <cell r="F447">
            <v>3.8718747398734372</v>
          </cell>
          <cell r="G447">
            <v>4.2987880330115429</v>
          </cell>
          <cell r="H447">
            <v>4.7599157566896428</v>
          </cell>
        </row>
        <row r="448">
          <cell r="A448" t="str">
            <v>2009Melanoma cancer mortality, 25+ yearsFMaori</v>
          </cell>
          <cell r="B448">
            <v>2009</v>
          </cell>
          <cell r="C448" t="str">
            <v>Melanoma cancer mortality, 25+ years</v>
          </cell>
          <cell r="D448" t="str">
            <v>F</v>
          </cell>
          <cell r="E448" t="str">
            <v>Maori</v>
          </cell>
          <cell r="F448">
            <v>1.1080954667774561</v>
          </cell>
          <cell r="G448">
            <v>2.0810950503963843</v>
          </cell>
          <cell r="H448">
            <v>3.5587359164332617</v>
          </cell>
          <cell r="I448">
            <v>0.25359737057920373</v>
          </cell>
          <cell r="J448">
            <v>0.4507822400578046</v>
          </cell>
          <cell r="K448">
            <v>0.80128838673454295</v>
          </cell>
        </row>
        <row r="449">
          <cell r="A449" t="str">
            <v>2009Melanoma cancer mortality, 25+ yearsFTotal</v>
          </cell>
          <cell r="B449">
            <v>2009</v>
          </cell>
          <cell r="C449" t="str">
            <v>Melanoma cancer mortality, 25+ years</v>
          </cell>
          <cell r="D449" t="str">
            <v>F</v>
          </cell>
          <cell r="E449" t="str">
            <v>Total</v>
          </cell>
          <cell r="F449">
            <v>3.953759432725469</v>
          </cell>
          <cell r="G449">
            <v>4.3751574462217349</v>
          </cell>
          <cell r="H449">
            <v>4.8292393379769738</v>
          </cell>
        </row>
        <row r="450">
          <cell r="A450" t="str">
            <v>2009Melanoma cancer mortality, 25+ yearsFnonMaori</v>
          </cell>
          <cell r="B450">
            <v>2009</v>
          </cell>
          <cell r="C450" t="str">
            <v>Melanoma cancer mortality, 25+ years</v>
          </cell>
          <cell r="D450" t="str">
            <v>F</v>
          </cell>
          <cell r="E450" t="str">
            <v>nonMaori</v>
          </cell>
          <cell r="F450">
            <v>4.1646467492337509</v>
          </cell>
          <cell r="G450">
            <v>4.6166305268138377</v>
          </cell>
          <cell r="H450">
            <v>5.1042887794390097</v>
          </cell>
        </row>
        <row r="451">
          <cell r="A451" t="str">
            <v>2010Melanoma cancer mortality, 25+ yearsFMaori</v>
          </cell>
          <cell r="B451">
            <v>2010</v>
          </cell>
          <cell r="C451" t="str">
            <v>Melanoma cancer mortality, 25+ years</v>
          </cell>
          <cell r="D451" t="str">
            <v>F</v>
          </cell>
          <cell r="E451" t="str">
            <v>Maori</v>
          </cell>
          <cell r="F451">
            <v>0.80733484164535474</v>
          </cell>
          <cell r="G451">
            <v>1.6172689676094232</v>
          </cell>
          <cell r="H451">
            <v>2.8937409188051588</v>
          </cell>
          <cell r="I451">
            <v>0.18511226593407523</v>
          </cell>
          <cell r="J451">
            <v>0.34435264948228406</v>
          </cell>
          <cell r="K451">
            <v>0.64057747122872266</v>
          </cell>
        </row>
        <row r="452">
          <cell r="A452" t="str">
            <v>2010Melanoma cancer mortality, 25+ yearsFTotal</v>
          </cell>
          <cell r="B452">
            <v>2010</v>
          </cell>
          <cell r="C452" t="str">
            <v>Melanoma cancer mortality, 25+ years</v>
          </cell>
          <cell r="D452" t="str">
            <v>F</v>
          </cell>
          <cell r="E452" t="str">
            <v>Total</v>
          </cell>
          <cell r="F452">
            <v>3.974207781223686</v>
          </cell>
          <cell r="G452">
            <v>4.3866355680789004</v>
          </cell>
          <cell r="H452">
            <v>4.8302373050556024</v>
          </cell>
        </row>
        <row r="453">
          <cell r="A453" t="str">
            <v>2010Melanoma cancer mortality, 25+ yearsFnonMaori</v>
          </cell>
          <cell r="B453">
            <v>2010</v>
          </cell>
          <cell r="C453" t="str">
            <v>Melanoma cancer mortality, 25+ years</v>
          </cell>
          <cell r="D453" t="str">
            <v>F</v>
          </cell>
          <cell r="E453" t="str">
            <v>nonMaori</v>
          </cell>
          <cell r="F453">
            <v>4.2491475289069705</v>
          </cell>
          <cell r="G453">
            <v>4.6965486400087277</v>
          </cell>
          <cell r="H453">
            <v>5.1782446340994737</v>
          </cell>
        </row>
        <row r="454">
          <cell r="A454" t="str">
            <v>2011Melanoma cancer mortality, 25+ yearsFMaori</v>
          </cell>
          <cell r="B454">
            <v>2011</v>
          </cell>
          <cell r="C454" t="str">
            <v>Melanoma cancer mortality, 25+ years</v>
          </cell>
          <cell r="D454" t="str">
            <v>F</v>
          </cell>
          <cell r="E454" t="str">
            <v>Maori</v>
          </cell>
          <cell r="F454">
            <v>1.1204889479592695</v>
          </cell>
          <cell r="G454">
            <v>2.1043710343868796</v>
          </cell>
          <cell r="H454">
            <v>3.5985385579327578</v>
          </cell>
          <cell r="I454">
            <v>0.2598381205525026</v>
          </cell>
          <cell r="J454">
            <v>0.46401074076975296</v>
          </cell>
          <cell r="K454">
            <v>0.82861578236435252</v>
          </cell>
        </row>
        <row r="455">
          <cell r="A455" t="str">
            <v>2011Melanoma cancer mortality, 25+ yearsFTotal</v>
          </cell>
          <cell r="B455">
            <v>2011</v>
          </cell>
          <cell r="C455" t="str">
            <v>Melanoma cancer mortality, 25+ years</v>
          </cell>
          <cell r="D455" t="str">
            <v>F</v>
          </cell>
          <cell r="E455" t="str">
            <v>Total</v>
          </cell>
          <cell r="F455">
            <v>3.9310026316211322</v>
          </cell>
          <cell r="G455">
            <v>4.3352830213888573</v>
          </cell>
          <cell r="H455">
            <v>4.7698560773796412</v>
          </cell>
        </row>
        <row r="456">
          <cell r="A456" t="str">
            <v>2011Melanoma cancer mortality, 25+ yearsFnonMaori</v>
          </cell>
          <cell r="B456">
            <v>2011</v>
          </cell>
          <cell r="C456" t="str">
            <v>Melanoma cancer mortality, 25+ years</v>
          </cell>
          <cell r="D456" t="str">
            <v>F</v>
          </cell>
          <cell r="E456" t="str">
            <v>nonMaori</v>
          </cell>
          <cell r="F456">
            <v>4.1057379490590673</v>
          </cell>
          <cell r="G456">
            <v>4.5351774204534863</v>
          </cell>
          <cell r="H456">
            <v>4.9973242937242812</v>
          </cell>
        </row>
        <row r="457">
          <cell r="A457" t="str">
            <v>2012Melanoma cancer mortality, 25+ yearsFMaori</v>
          </cell>
          <cell r="B457">
            <v>2012</v>
          </cell>
          <cell r="C457" t="str">
            <v>Melanoma cancer mortality, 25+ years</v>
          </cell>
          <cell r="D457" t="str">
            <v>F</v>
          </cell>
          <cell r="E457" t="str">
            <v>Maori</v>
          </cell>
          <cell r="F457">
            <v>1.160703864449913</v>
          </cell>
          <cell r="G457">
            <v>2.1230731814495809</v>
          </cell>
          <cell r="H457">
            <v>3.5621560461557675</v>
          </cell>
          <cell r="I457">
            <v>0.27358081923012867</v>
          </cell>
          <cell r="J457">
            <v>0.47939066253701013</v>
          </cell>
          <cell r="K457">
            <v>0.8400274842892369</v>
          </cell>
        </row>
        <row r="458">
          <cell r="A458" t="str">
            <v>2012Melanoma cancer mortality, 25+ yearsFTotal</v>
          </cell>
          <cell r="B458">
            <v>2012</v>
          </cell>
          <cell r="C458" t="str">
            <v>Melanoma cancer mortality, 25+ years</v>
          </cell>
          <cell r="D458" t="str">
            <v>F</v>
          </cell>
          <cell r="E458" t="str">
            <v>Total</v>
          </cell>
          <cell r="F458">
            <v>3.8476245507311706</v>
          </cell>
          <cell r="G458">
            <v>4.2331127595585452</v>
          </cell>
          <cell r="H458">
            <v>4.646763558381906</v>
          </cell>
        </row>
        <row r="459">
          <cell r="A459" t="str">
            <v>2012Melanoma cancer mortality, 25+ yearsFnonMaori</v>
          </cell>
          <cell r="B459">
            <v>2012</v>
          </cell>
          <cell r="C459" t="str">
            <v>Melanoma cancer mortality, 25+ years</v>
          </cell>
          <cell r="D459" t="str">
            <v>F</v>
          </cell>
          <cell r="E459" t="str">
            <v>nonMaori</v>
          </cell>
          <cell r="F459">
            <v>4.0190087748248455</v>
          </cell>
          <cell r="G459">
            <v>4.4286911434902523</v>
          </cell>
          <cell r="H459">
            <v>4.8688087506738622</v>
          </cell>
        </row>
      </sheetData>
      <sheetData sheetId="5">
        <row r="1">
          <cell r="A1">
            <v>1</v>
          </cell>
          <cell r="C1" t="str">
            <v>Total cancer mortality, 25+ years</v>
          </cell>
        </row>
        <row r="2">
          <cell r="A2">
            <v>2</v>
          </cell>
          <cell r="C2" t="str">
            <v>Lung cancer mortality, 25+ years</v>
          </cell>
        </row>
        <row r="3">
          <cell r="A3">
            <v>3</v>
          </cell>
          <cell r="C3" t="str">
            <v>Stomach cancer mortality, 25+ years</v>
          </cell>
        </row>
        <row r="4">
          <cell r="A4">
            <v>4</v>
          </cell>
          <cell r="C4" t="str">
            <v>Liver cancer mortality, 25+ years</v>
          </cell>
        </row>
        <row r="5">
          <cell r="A5">
            <v>5</v>
          </cell>
          <cell r="C5" t="str">
            <v>Colorectal cancer mortality, 25+ years</v>
          </cell>
        </row>
        <row r="6">
          <cell r="A6">
            <v>6</v>
          </cell>
          <cell r="C6" t="str">
            <v>Cervical cancer mortality, 25+ years</v>
          </cell>
        </row>
        <row r="7">
          <cell r="A7">
            <v>7</v>
          </cell>
          <cell r="C7" t="str">
            <v>Breast cancer mortality, 25+ years</v>
          </cell>
        </row>
        <row r="8">
          <cell r="A8">
            <v>8</v>
          </cell>
          <cell r="C8" t="str">
            <v>Uterine cancer mortality, 25+ years</v>
          </cell>
        </row>
        <row r="9">
          <cell r="A9">
            <v>9</v>
          </cell>
          <cell r="C9" t="str">
            <v>Melanoma cancer mortality, 25+ years</v>
          </cell>
        </row>
        <row r="10">
          <cell r="A10">
            <v>10</v>
          </cell>
        </row>
        <row r="11">
          <cell r="A11">
            <v>11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4"/>
  <sheetViews>
    <sheetView tabSelected="1" zoomScaleNormal="100" workbookViewId="0">
      <selection activeCell="B28" sqref="B28"/>
    </sheetView>
  </sheetViews>
  <sheetFormatPr defaultColWidth="8.88671875" defaultRowHeight="13.2" x14ac:dyDescent="0.25"/>
  <cols>
    <col min="1" max="2" width="20.6640625" style="6" customWidth="1"/>
    <col min="3" max="3" width="20.6640625" style="16" customWidth="1"/>
    <col min="4" max="4" width="20.6640625" style="6" customWidth="1"/>
    <col min="5" max="5" width="6.44140625" style="6" customWidth="1"/>
    <col min="6" max="16384" width="8.88671875" style="4"/>
  </cols>
  <sheetData>
    <row r="1" spans="1:5" ht="17.399999999999999" x14ac:dyDescent="0.25">
      <c r="A1" s="15" t="s">
        <v>34</v>
      </c>
    </row>
    <row r="2" spans="1:5" ht="15.6" x14ac:dyDescent="0.25">
      <c r="A2" s="17" t="s">
        <v>35</v>
      </c>
    </row>
    <row r="3" spans="1:5" ht="26.25" customHeight="1" x14ac:dyDescent="0.25">
      <c r="A3" s="102" t="s">
        <v>121</v>
      </c>
      <c r="B3" s="102"/>
      <c r="C3" s="102"/>
      <c r="D3" s="102"/>
      <c r="E3" s="102"/>
    </row>
    <row r="4" spans="1:5" ht="15.75" customHeight="1" x14ac:dyDescent="0.25">
      <c r="A4" s="18"/>
      <c r="B4" s="18"/>
      <c r="C4" s="18"/>
      <c r="D4" s="18"/>
      <c r="E4" s="18"/>
    </row>
    <row r="5" spans="1:5" x14ac:dyDescent="0.25">
      <c r="A5" s="6" t="s">
        <v>99</v>
      </c>
    </row>
    <row r="7" spans="1:5" ht="12.75" customHeight="1" x14ac:dyDescent="0.25">
      <c r="A7" s="102" t="s">
        <v>100</v>
      </c>
      <c r="B7" s="102"/>
      <c r="C7" s="102"/>
      <c r="D7" s="102"/>
      <c r="E7" s="102"/>
    </row>
    <row r="8" spans="1:5" x14ac:dyDescent="0.25">
      <c r="A8" s="102"/>
      <c r="B8" s="102"/>
      <c r="C8" s="102"/>
      <c r="D8" s="102"/>
      <c r="E8" s="102"/>
    </row>
    <row r="9" spans="1:5" x14ac:dyDescent="0.25">
      <c r="A9" s="102"/>
      <c r="B9" s="102"/>
      <c r="C9" s="102"/>
      <c r="D9" s="102"/>
      <c r="E9" s="102"/>
    </row>
    <row r="10" spans="1:5" x14ac:dyDescent="0.25">
      <c r="A10" s="19"/>
      <c r="B10" s="19"/>
      <c r="C10" s="19"/>
      <c r="D10" s="19"/>
      <c r="E10" s="19"/>
    </row>
    <row r="11" spans="1:5" x14ac:dyDescent="0.25">
      <c r="A11" s="20" t="s">
        <v>101</v>
      </c>
      <c r="B11" s="20"/>
      <c r="C11" s="20"/>
      <c r="D11" s="20"/>
      <c r="E11" s="20"/>
    </row>
    <row r="12" spans="1:5" ht="29.25" customHeight="1" x14ac:dyDescent="0.25">
      <c r="A12" s="21" t="s">
        <v>78</v>
      </c>
      <c r="B12" s="22" t="s">
        <v>79</v>
      </c>
      <c r="C12" s="21" t="s">
        <v>80</v>
      </c>
      <c r="D12" s="23"/>
      <c r="E12" s="24"/>
    </row>
    <row r="13" spans="1:5" ht="13.8" x14ac:dyDescent="0.25">
      <c r="A13" s="25" t="s">
        <v>102</v>
      </c>
      <c r="B13" s="26" t="s">
        <v>103</v>
      </c>
      <c r="C13" s="25" t="s">
        <v>104</v>
      </c>
      <c r="D13" s="27"/>
      <c r="E13" s="28"/>
    </row>
    <row r="14" spans="1:5" ht="13.8" x14ac:dyDescent="0.25">
      <c r="A14" s="25" t="s">
        <v>91</v>
      </c>
      <c r="B14" s="26">
        <v>162</v>
      </c>
      <c r="C14" s="25" t="s">
        <v>105</v>
      </c>
      <c r="D14" s="27"/>
      <c r="E14" s="28"/>
    </row>
    <row r="15" spans="1:5" ht="13.8" x14ac:dyDescent="0.25">
      <c r="A15" s="25" t="s">
        <v>106</v>
      </c>
      <c r="B15" s="26">
        <v>151</v>
      </c>
      <c r="C15" s="25" t="s">
        <v>107</v>
      </c>
      <c r="D15" s="27"/>
      <c r="E15" s="28"/>
    </row>
    <row r="16" spans="1:5" ht="13.8" x14ac:dyDescent="0.25">
      <c r="A16" s="25" t="s">
        <v>108</v>
      </c>
      <c r="B16" s="26">
        <v>155</v>
      </c>
      <c r="C16" s="25" t="s">
        <v>109</v>
      </c>
      <c r="D16" s="27"/>
      <c r="E16" s="28"/>
    </row>
    <row r="17" spans="1:9" ht="13.8" x14ac:dyDescent="0.25">
      <c r="A17" s="25" t="s">
        <v>93</v>
      </c>
      <c r="B17" s="26" t="s">
        <v>110</v>
      </c>
      <c r="C17" s="25" t="s">
        <v>111</v>
      </c>
      <c r="D17" s="27"/>
      <c r="E17" s="28"/>
    </row>
    <row r="18" spans="1:9" ht="13.8" x14ac:dyDescent="0.25">
      <c r="A18" s="25" t="s">
        <v>97</v>
      </c>
      <c r="B18" s="26">
        <v>180</v>
      </c>
      <c r="C18" s="25" t="s">
        <v>112</v>
      </c>
      <c r="D18" s="27"/>
      <c r="E18" s="28"/>
    </row>
    <row r="19" spans="1:9" ht="13.8" x14ac:dyDescent="0.25">
      <c r="A19" s="25" t="s">
        <v>92</v>
      </c>
      <c r="B19" s="26">
        <v>174</v>
      </c>
      <c r="C19" s="25" t="s">
        <v>113</v>
      </c>
      <c r="D19" s="27"/>
      <c r="E19" s="28"/>
    </row>
    <row r="20" spans="1:9" ht="13.8" x14ac:dyDescent="0.25">
      <c r="A20" s="25" t="s">
        <v>98</v>
      </c>
      <c r="B20" s="26" t="s">
        <v>114</v>
      </c>
      <c r="C20" s="25" t="s">
        <v>115</v>
      </c>
      <c r="D20" s="27"/>
      <c r="E20" s="28"/>
    </row>
    <row r="21" spans="1:9" ht="41.4" x14ac:dyDescent="0.25">
      <c r="A21" s="25" t="s">
        <v>116</v>
      </c>
      <c r="B21" s="26" t="s">
        <v>117</v>
      </c>
      <c r="C21" s="25" t="s">
        <v>118</v>
      </c>
      <c r="D21" s="27"/>
      <c r="E21" s="28"/>
    </row>
    <row r="22" spans="1:9" ht="13.8" x14ac:dyDescent="0.25">
      <c r="A22" s="25" t="s">
        <v>140</v>
      </c>
      <c r="B22" s="26">
        <v>193</v>
      </c>
      <c r="C22" s="25" t="s">
        <v>141</v>
      </c>
      <c r="D22" s="27"/>
      <c r="E22" s="28"/>
    </row>
    <row r="23" spans="1:9" ht="13.8" x14ac:dyDescent="0.3">
      <c r="F23" s="29"/>
      <c r="G23" s="30"/>
      <c r="H23" s="31"/>
      <c r="I23" s="32"/>
    </row>
    <row r="24" spans="1:9" ht="13.8" x14ac:dyDescent="0.3">
      <c r="A24" s="20" t="s">
        <v>36</v>
      </c>
      <c r="F24" s="32"/>
      <c r="G24" s="30"/>
      <c r="H24" s="31"/>
      <c r="I24" s="32"/>
    </row>
    <row r="25" spans="1:9" ht="13.8" x14ac:dyDescent="0.3">
      <c r="A25" s="103" t="s">
        <v>119</v>
      </c>
      <c r="B25" s="103"/>
      <c r="C25" s="103"/>
      <c r="D25" s="103"/>
      <c r="E25" s="103"/>
      <c r="F25" s="29"/>
      <c r="G25" s="30"/>
      <c r="H25" s="31"/>
      <c r="I25" s="32"/>
    </row>
    <row r="26" spans="1:9" ht="13.8" x14ac:dyDescent="0.3">
      <c r="A26" s="103"/>
      <c r="B26" s="103"/>
      <c r="C26" s="103"/>
      <c r="D26" s="103"/>
      <c r="E26" s="103"/>
      <c r="F26" s="29"/>
      <c r="G26" s="30"/>
      <c r="H26" s="31"/>
      <c r="I26" s="32"/>
    </row>
    <row r="27" spans="1:9" ht="13.8" x14ac:dyDescent="0.3">
      <c r="F27" s="32"/>
      <c r="G27" s="30"/>
      <c r="H27" s="31"/>
      <c r="I27" s="32"/>
    </row>
    <row r="28" spans="1:9" ht="13.8" x14ac:dyDescent="0.3">
      <c r="A28" s="20" t="s">
        <v>37</v>
      </c>
      <c r="F28" s="32"/>
      <c r="G28" s="30"/>
      <c r="H28" s="31"/>
      <c r="I28" s="32"/>
    </row>
    <row r="29" spans="1:9" ht="12.75" customHeight="1" x14ac:dyDescent="0.3">
      <c r="A29" s="102" t="s">
        <v>89</v>
      </c>
      <c r="B29" s="102"/>
      <c r="C29" s="102"/>
      <c r="D29" s="102"/>
      <c r="E29" s="102"/>
      <c r="F29" s="32"/>
      <c r="G29" s="30"/>
      <c r="H29" s="31"/>
      <c r="I29" s="32"/>
    </row>
    <row r="30" spans="1:9" ht="13.8" x14ac:dyDescent="0.3">
      <c r="A30" s="102"/>
      <c r="B30" s="102"/>
      <c r="C30" s="102"/>
      <c r="D30" s="102"/>
      <c r="E30" s="102"/>
      <c r="F30" s="32"/>
      <c r="G30" s="30"/>
      <c r="H30" s="31"/>
      <c r="I30" s="32"/>
    </row>
    <row r="31" spans="1:9" ht="13.8" x14ac:dyDescent="0.3">
      <c r="A31" s="102"/>
      <c r="B31" s="102"/>
      <c r="C31" s="102"/>
      <c r="D31" s="102"/>
      <c r="E31" s="102"/>
      <c r="F31" s="29"/>
      <c r="G31" s="30"/>
      <c r="H31" s="31"/>
      <c r="I31" s="32"/>
    </row>
    <row r="32" spans="1:9" ht="13.8" x14ac:dyDescent="0.3">
      <c r="A32" s="102"/>
      <c r="B32" s="102"/>
      <c r="C32" s="102"/>
      <c r="D32" s="102"/>
      <c r="E32" s="102"/>
      <c r="F32" s="29"/>
      <c r="G32" s="30"/>
      <c r="H32" s="31"/>
      <c r="I32" s="32"/>
    </row>
    <row r="33" spans="1:9" ht="13.8" x14ac:dyDescent="0.3">
      <c r="A33" s="102"/>
      <c r="B33" s="102"/>
      <c r="C33" s="102"/>
      <c r="D33" s="102"/>
      <c r="E33" s="102"/>
      <c r="F33" s="29"/>
      <c r="G33" s="30"/>
      <c r="H33" s="31"/>
      <c r="I33" s="32"/>
    </row>
    <row r="34" spans="1:9" ht="13.8" x14ac:dyDescent="0.3">
      <c r="A34" s="19"/>
      <c r="B34" s="19"/>
      <c r="C34" s="19"/>
      <c r="D34" s="19"/>
      <c r="E34" s="19"/>
      <c r="F34" s="29"/>
      <c r="G34" s="30"/>
      <c r="H34" s="31"/>
      <c r="I34" s="32"/>
    </row>
    <row r="35" spans="1:9" ht="13.8" x14ac:dyDescent="0.3">
      <c r="A35" s="6" t="s">
        <v>81</v>
      </c>
      <c r="F35" s="29"/>
      <c r="G35" s="30"/>
      <c r="H35" s="31"/>
      <c r="I35" s="32"/>
    </row>
    <row r="36" spans="1:9" ht="13.8" x14ac:dyDescent="0.3">
      <c r="F36" s="32"/>
      <c r="G36" s="30"/>
      <c r="H36" s="31"/>
      <c r="I36" s="32"/>
    </row>
    <row r="37" spans="1:9" ht="13.8" x14ac:dyDescent="0.3">
      <c r="A37" s="20" t="s">
        <v>82</v>
      </c>
      <c r="F37" s="29"/>
      <c r="G37" s="30"/>
      <c r="H37" s="31"/>
      <c r="I37" s="32"/>
    </row>
    <row r="38" spans="1:9" ht="12.75" customHeight="1" x14ac:dyDescent="0.3">
      <c r="A38" s="104" t="s">
        <v>83</v>
      </c>
      <c r="B38" s="104"/>
      <c r="C38" s="104"/>
      <c r="D38" s="104"/>
      <c r="E38" s="104"/>
      <c r="F38" s="29"/>
      <c r="G38" s="30"/>
      <c r="H38" s="31"/>
      <c r="I38" s="32"/>
    </row>
    <row r="39" spans="1:9" ht="13.8" x14ac:dyDescent="0.3">
      <c r="A39" s="104"/>
      <c r="B39" s="104"/>
      <c r="C39" s="104"/>
      <c r="D39" s="104"/>
      <c r="E39" s="104"/>
      <c r="F39" s="29"/>
      <c r="G39" s="30"/>
      <c r="H39" s="31"/>
      <c r="I39" s="32"/>
    </row>
    <row r="40" spans="1:9" ht="13.8" x14ac:dyDescent="0.3">
      <c r="A40" s="104"/>
      <c r="B40" s="104"/>
      <c r="C40" s="104"/>
      <c r="D40" s="104"/>
      <c r="E40" s="104"/>
      <c r="F40" s="29"/>
      <c r="G40" s="30"/>
      <c r="H40" s="31"/>
      <c r="I40" s="32"/>
    </row>
    <row r="41" spans="1:9" ht="13.8" x14ac:dyDescent="0.3">
      <c r="A41" s="104"/>
      <c r="B41" s="104"/>
      <c r="C41" s="104"/>
      <c r="D41" s="104"/>
      <c r="E41" s="104"/>
      <c r="F41" s="29"/>
      <c r="G41" s="30"/>
      <c r="H41" s="31"/>
      <c r="I41" s="32"/>
    </row>
    <row r="42" spans="1:9" ht="13.8" x14ac:dyDescent="0.3">
      <c r="A42" s="19"/>
      <c r="B42" s="19"/>
      <c r="C42" s="19"/>
      <c r="D42" s="19"/>
      <c r="E42" s="19"/>
      <c r="F42" s="29"/>
      <c r="G42" s="30"/>
      <c r="H42" s="31"/>
      <c r="I42" s="32"/>
    </row>
    <row r="43" spans="1:9" ht="12.75" customHeight="1" x14ac:dyDescent="0.3">
      <c r="A43" s="102" t="s">
        <v>84</v>
      </c>
      <c r="B43" s="102"/>
      <c r="C43" s="102"/>
      <c r="D43" s="102"/>
      <c r="E43" s="102"/>
      <c r="F43" s="29"/>
      <c r="G43" s="30"/>
      <c r="H43" s="31"/>
      <c r="I43" s="32"/>
    </row>
    <row r="44" spans="1:9" ht="13.8" x14ac:dyDescent="0.3">
      <c r="A44" s="102"/>
      <c r="B44" s="102"/>
      <c r="C44" s="102"/>
      <c r="D44" s="102"/>
      <c r="E44" s="102"/>
      <c r="F44" s="32"/>
      <c r="G44" s="30"/>
      <c r="H44" s="31"/>
      <c r="I44" s="32"/>
    </row>
    <row r="45" spans="1:9" ht="13.8" x14ac:dyDescent="0.3">
      <c r="A45" s="102"/>
      <c r="B45" s="102"/>
      <c r="C45" s="102"/>
      <c r="D45" s="102"/>
      <c r="E45" s="102"/>
      <c r="F45" s="29"/>
      <c r="G45" s="30"/>
      <c r="H45" s="31"/>
      <c r="I45" s="32"/>
    </row>
    <row r="46" spans="1:9" ht="13.8" x14ac:dyDescent="0.3">
      <c r="A46" s="102"/>
      <c r="B46" s="102"/>
      <c r="C46" s="102"/>
      <c r="D46" s="102"/>
      <c r="E46" s="102"/>
      <c r="F46" s="29"/>
      <c r="G46" s="30"/>
      <c r="H46" s="31"/>
      <c r="I46" s="32"/>
    </row>
    <row r="47" spans="1:9" ht="13.8" x14ac:dyDescent="0.3">
      <c r="A47" s="102"/>
      <c r="B47" s="102"/>
      <c r="C47" s="102"/>
      <c r="D47" s="102"/>
      <c r="E47" s="102"/>
      <c r="F47" s="29"/>
      <c r="G47" s="30"/>
      <c r="H47" s="31"/>
      <c r="I47" s="32"/>
    </row>
    <row r="48" spans="1:9" ht="13.8" x14ac:dyDescent="0.3">
      <c r="A48" s="19"/>
      <c r="B48" s="19"/>
      <c r="C48" s="19"/>
      <c r="D48" s="19"/>
      <c r="E48" s="19"/>
      <c r="F48" s="32"/>
      <c r="G48" s="30"/>
      <c r="H48" s="31"/>
      <c r="I48" s="32"/>
    </row>
    <row r="49" spans="1:9" ht="13.8" x14ac:dyDescent="0.3">
      <c r="A49" s="33" t="s">
        <v>120</v>
      </c>
      <c r="B49" s="19"/>
      <c r="C49" s="19"/>
      <c r="D49" s="19"/>
      <c r="E49" s="19"/>
      <c r="F49" s="29"/>
      <c r="G49" s="30"/>
      <c r="H49" s="31"/>
      <c r="I49" s="32"/>
    </row>
    <row r="50" spans="1:9" ht="13.8" x14ac:dyDescent="0.3">
      <c r="A50" s="33"/>
      <c r="B50" s="19"/>
      <c r="C50" s="19"/>
      <c r="D50" s="19"/>
      <c r="E50" s="19"/>
      <c r="F50" s="29"/>
      <c r="G50" s="30"/>
      <c r="H50" s="31"/>
      <c r="I50" s="32"/>
    </row>
    <row r="51" spans="1:9" ht="14.4" thickBot="1" x14ac:dyDescent="0.35">
      <c r="A51" s="20" t="s">
        <v>85</v>
      </c>
      <c r="F51" s="29"/>
      <c r="G51" s="30"/>
      <c r="H51" s="31"/>
      <c r="I51" s="32"/>
    </row>
    <row r="52" spans="1:9" ht="33" customHeight="1" thickBot="1" x14ac:dyDescent="0.35">
      <c r="A52" s="34" t="s">
        <v>90</v>
      </c>
      <c r="B52" s="34" t="s">
        <v>38</v>
      </c>
      <c r="C52" s="35" t="s">
        <v>39</v>
      </c>
      <c r="F52" s="29"/>
      <c r="G52" s="30"/>
      <c r="H52" s="31"/>
      <c r="I52" s="32"/>
    </row>
    <row r="53" spans="1:9" ht="13.8" x14ac:dyDescent="0.3">
      <c r="A53" s="36" t="s">
        <v>40</v>
      </c>
      <c r="B53" s="37">
        <v>67404</v>
      </c>
      <c r="C53" s="38">
        <v>12.81</v>
      </c>
      <c r="F53" s="29"/>
      <c r="G53" s="30"/>
      <c r="H53" s="31"/>
      <c r="I53" s="32"/>
    </row>
    <row r="54" spans="1:9" ht="13.8" x14ac:dyDescent="0.3">
      <c r="A54" s="36" t="s">
        <v>41</v>
      </c>
      <c r="B54" s="37">
        <v>66186</v>
      </c>
      <c r="C54" s="38">
        <v>12.58</v>
      </c>
      <c r="F54" s="29"/>
      <c r="G54" s="30"/>
      <c r="H54" s="31"/>
      <c r="I54" s="32"/>
    </row>
    <row r="55" spans="1:9" ht="13.8" x14ac:dyDescent="0.3">
      <c r="A55" s="36" t="s">
        <v>42</v>
      </c>
      <c r="B55" s="37">
        <v>62838</v>
      </c>
      <c r="C55" s="38">
        <v>11.94</v>
      </c>
      <c r="F55" s="29"/>
      <c r="G55" s="30"/>
      <c r="H55" s="31"/>
      <c r="I55" s="32"/>
    </row>
    <row r="56" spans="1:9" ht="13.8" x14ac:dyDescent="0.3">
      <c r="A56" s="36" t="s">
        <v>43</v>
      </c>
      <c r="B56" s="37">
        <v>49587</v>
      </c>
      <c r="C56" s="38">
        <v>9.42</v>
      </c>
      <c r="F56" s="29"/>
      <c r="G56" s="30"/>
      <c r="H56" s="31"/>
      <c r="I56" s="32"/>
    </row>
    <row r="57" spans="1:9" ht="13.8" x14ac:dyDescent="0.3">
      <c r="A57" s="36" t="s">
        <v>44</v>
      </c>
      <c r="B57" s="37">
        <v>42153</v>
      </c>
      <c r="C57" s="38">
        <v>8.01</v>
      </c>
      <c r="F57" s="29"/>
      <c r="G57" s="30"/>
      <c r="H57" s="31"/>
      <c r="I57" s="32"/>
    </row>
    <row r="58" spans="1:9" ht="13.8" x14ac:dyDescent="0.3">
      <c r="A58" s="36" t="s">
        <v>45</v>
      </c>
      <c r="B58" s="37">
        <v>40218</v>
      </c>
      <c r="C58" s="38">
        <v>7.64</v>
      </c>
      <c r="F58" s="39"/>
      <c r="G58" s="39"/>
      <c r="H58" s="39"/>
      <c r="I58" s="39"/>
    </row>
    <row r="59" spans="1:9" ht="13.8" x14ac:dyDescent="0.3">
      <c r="A59" s="36" t="s">
        <v>46</v>
      </c>
      <c r="B59" s="37">
        <v>39231</v>
      </c>
      <c r="C59" s="38">
        <v>7.46</v>
      </c>
      <c r="F59" s="39"/>
      <c r="G59" s="39"/>
      <c r="H59" s="39"/>
      <c r="I59" s="39"/>
    </row>
    <row r="60" spans="1:9" ht="13.8" x14ac:dyDescent="0.3">
      <c r="A60" s="36" t="s">
        <v>47</v>
      </c>
      <c r="B60" s="37">
        <v>38412</v>
      </c>
      <c r="C60" s="38">
        <v>7.3</v>
      </c>
      <c r="F60" s="29"/>
      <c r="G60" s="30"/>
      <c r="H60" s="31"/>
      <c r="I60" s="32"/>
    </row>
    <row r="61" spans="1:9" ht="13.8" x14ac:dyDescent="0.3">
      <c r="A61" s="36" t="s">
        <v>48</v>
      </c>
      <c r="B61" s="37">
        <v>32832</v>
      </c>
      <c r="C61" s="38">
        <v>6.24</v>
      </c>
      <c r="F61" s="29"/>
      <c r="G61" s="30"/>
      <c r="H61" s="31"/>
      <c r="I61" s="32"/>
    </row>
    <row r="62" spans="1:9" ht="13.8" x14ac:dyDescent="0.3">
      <c r="A62" s="36" t="s">
        <v>49</v>
      </c>
      <c r="B62" s="37">
        <v>25101</v>
      </c>
      <c r="C62" s="38">
        <v>4.7699999999999996</v>
      </c>
      <c r="F62" s="29"/>
      <c r="G62" s="30"/>
      <c r="H62" s="31"/>
      <c r="I62" s="32"/>
    </row>
    <row r="63" spans="1:9" ht="13.8" x14ac:dyDescent="0.3">
      <c r="A63" s="36" t="s">
        <v>50</v>
      </c>
      <c r="B63" s="37">
        <v>19335</v>
      </c>
      <c r="C63" s="38">
        <v>3.67</v>
      </c>
      <c r="F63" s="29"/>
      <c r="G63" s="30"/>
      <c r="H63" s="31"/>
      <c r="I63" s="32"/>
    </row>
    <row r="64" spans="1:9" ht="13.8" x14ac:dyDescent="0.3">
      <c r="A64" s="36" t="s">
        <v>51</v>
      </c>
      <c r="B64" s="37">
        <v>13740</v>
      </c>
      <c r="C64" s="38">
        <v>2.61</v>
      </c>
      <c r="F64" s="29"/>
      <c r="G64" s="30"/>
      <c r="H64" s="31"/>
      <c r="I64" s="32"/>
    </row>
    <row r="65" spans="1:9" ht="13.8" x14ac:dyDescent="0.3">
      <c r="A65" s="36" t="s">
        <v>52</v>
      </c>
      <c r="B65" s="37">
        <v>11424</v>
      </c>
      <c r="C65" s="38">
        <v>2.17</v>
      </c>
      <c r="F65" s="29"/>
      <c r="G65" s="30"/>
      <c r="H65" s="31"/>
      <c r="I65" s="32"/>
    </row>
    <row r="66" spans="1:9" ht="13.8" x14ac:dyDescent="0.3">
      <c r="A66" s="36" t="s">
        <v>53</v>
      </c>
      <c r="B66" s="36">
        <v>8043</v>
      </c>
      <c r="C66" s="38">
        <v>1.53</v>
      </c>
      <c r="F66" s="29"/>
      <c r="G66" s="30"/>
      <c r="H66" s="31"/>
      <c r="I66" s="32"/>
    </row>
    <row r="67" spans="1:9" ht="13.8" x14ac:dyDescent="0.3">
      <c r="A67" s="36" t="s">
        <v>54</v>
      </c>
      <c r="B67" s="36">
        <v>5046</v>
      </c>
      <c r="C67" s="38">
        <v>0.96</v>
      </c>
      <c r="F67" s="39"/>
      <c r="G67" s="39"/>
      <c r="H67" s="39"/>
      <c r="I67" s="39"/>
    </row>
    <row r="68" spans="1:9" ht="13.8" x14ac:dyDescent="0.3">
      <c r="A68" s="36" t="s">
        <v>55</v>
      </c>
      <c r="B68" s="36">
        <v>2736</v>
      </c>
      <c r="C68" s="38">
        <v>0.52</v>
      </c>
      <c r="F68" s="29"/>
      <c r="G68" s="30"/>
      <c r="H68" s="31"/>
      <c r="I68" s="32"/>
    </row>
    <row r="69" spans="1:9" ht="13.8" x14ac:dyDescent="0.3">
      <c r="A69" s="36" t="s">
        <v>56</v>
      </c>
      <c r="B69" s="36">
        <v>1251</v>
      </c>
      <c r="C69" s="38">
        <v>0.24</v>
      </c>
      <c r="F69" s="29"/>
      <c r="G69" s="30"/>
      <c r="H69" s="31"/>
      <c r="I69" s="32"/>
    </row>
    <row r="70" spans="1:9" ht="14.4" thickBot="1" x14ac:dyDescent="0.35">
      <c r="A70" s="40" t="s">
        <v>57</v>
      </c>
      <c r="B70" s="40">
        <v>699</v>
      </c>
      <c r="C70" s="41">
        <v>0.13</v>
      </c>
      <c r="F70" s="29"/>
      <c r="G70" s="30"/>
      <c r="H70" s="31"/>
      <c r="I70" s="32"/>
    </row>
    <row r="71" spans="1:9" ht="13.8" x14ac:dyDescent="0.3">
      <c r="F71" s="32"/>
      <c r="G71" s="30"/>
      <c r="H71" s="31"/>
      <c r="I71" s="32"/>
    </row>
    <row r="72" spans="1:9" ht="13.8" x14ac:dyDescent="0.3">
      <c r="A72" s="20" t="s">
        <v>58</v>
      </c>
      <c r="F72" s="29"/>
      <c r="G72" s="30"/>
      <c r="H72" s="31"/>
      <c r="I72" s="32"/>
    </row>
    <row r="73" spans="1:9" ht="12.75" customHeight="1" x14ac:dyDescent="0.3">
      <c r="A73" s="102" t="s">
        <v>86</v>
      </c>
      <c r="B73" s="102"/>
      <c r="C73" s="102"/>
      <c r="D73" s="102"/>
      <c r="E73" s="102"/>
      <c r="F73" s="39"/>
      <c r="G73" s="39"/>
      <c r="H73" s="39"/>
      <c r="I73" s="39"/>
    </row>
    <row r="74" spans="1:9" ht="13.8" x14ac:dyDescent="0.3">
      <c r="A74" s="102"/>
      <c r="B74" s="102"/>
      <c r="C74" s="102"/>
      <c r="D74" s="102"/>
      <c r="E74" s="102"/>
      <c r="F74" s="29"/>
      <c r="G74" s="30"/>
      <c r="H74" s="31"/>
      <c r="I74" s="32"/>
    </row>
    <row r="75" spans="1:9" ht="13.8" x14ac:dyDescent="0.3">
      <c r="A75" s="102"/>
      <c r="B75" s="102"/>
      <c r="C75" s="102"/>
      <c r="D75" s="102"/>
      <c r="E75" s="102"/>
      <c r="F75" s="29"/>
      <c r="G75" s="30"/>
      <c r="H75" s="31"/>
      <c r="I75" s="32"/>
    </row>
    <row r="76" spans="1:9" ht="13.8" x14ac:dyDescent="0.3">
      <c r="A76" s="102"/>
      <c r="B76" s="102"/>
      <c r="C76" s="102"/>
      <c r="D76" s="102"/>
      <c r="E76" s="102"/>
      <c r="F76" s="29"/>
      <c r="G76" s="30"/>
      <c r="H76" s="31"/>
      <c r="I76" s="32"/>
    </row>
    <row r="77" spans="1:9" ht="13.8" x14ac:dyDescent="0.3">
      <c r="F77" s="29"/>
      <c r="G77" s="30"/>
      <c r="H77" s="31"/>
      <c r="I77" s="32"/>
    </row>
    <row r="78" spans="1:9" ht="12.75" customHeight="1" x14ac:dyDescent="0.3">
      <c r="A78" s="102" t="s">
        <v>87</v>
      </c>
      <c r="B78" s="102"/>
      <c r="C78" s="102"/>
      <c r="D78" s="102"/>
      <c r="E78" s="102"/>
      <c r="F78" s="29"/>
      <c r="G78" s="30"/>
      <c r="H78" s="31"/>
      <c r="I78" s="32"/>
    </row>
    <row r="79" spans="1:9" ht="13.8" x14ac:dyDescent="0.3">
      <c r="A79" s="102"/>
      <c r="B79" s="102"/>
      <c r="C79" s="102"/>
      <c r="D79" s="102"/>
      <c r="E79" s="102"/>
      <c r="F79" s="32"/>
      <c r="G79" s="30"/>
      <c r="H79" s="31"/>
      <c r="I79" s="32"/>
    </row>
    <row r="80" spans="1:9" ht="13.8" x14ac:dyDescent="0.3">
      <c r="F80" s="39"/>
      <c r="G80" s="39"/>
      <c r="H80" s="39"/>
      <c r="I80" s="39"/>
    </row>
    <row r="81" spans="1:9" ht="13.8" x14ac:dyDescent="0.3">
      <c r="A81" s="20" t="s">
        <v>59</v>
      </c>
      <c r="F81" s="32"/>
      <c r="G81" s="30"/>
      <c r="H81" s="31"/>
      <c r="I81" s="32"/>
    </row>
    <row r="82" spans="1:9" ht="12.75" customHeight="1" x14ac:dyDescent="0.3">
      <c r="A82" s="102" t="s">
        <v>88</v>
      </c>
      <c r="B82" s="102"/>
      <c r="C82" s="102"/>
      <c r="D82" s="102"/>
      <c r="E82" s="102"/>
      <c r="F82" s="32"/>
      <c r="G82" s="30"/>
      <c r="H82" s="31"/>
      <c r="I82" s="32"/>
    </row>
    <row r="83" spans="1:9" ht="13.8" x14ac:dyDescent="0.3">
      <c r="A83" s="102"/>
      <c r="B83" s="102"/>
      <c r="C83" s="102"/>
      <c r="D83" s="102"/>
      <c r="E83" s="102"/>
      <c r="F83" s="32"/>
      <c r="G83" s="30"/>
      <c r="H83" s="31"/>
      <c r="I83" s="32"/>
    </row>
    <row r="84" spans="1:9" ht="13.8" x14ac:dyDescent="0.3">
      <c r="A84" s="102"/>
      <c r="B84" s="102"/>
      <c r="C84" s="102"/>
      <c r="D84" s="102"/>
      <c r="E84" s="102"/>
      <c r="F84" s="32"/>
      <c r="G84" s="30"/>
      <c r="H84" s="31"/>
      <c r="I84" s="32"/>
    </row>
    <row r="85" spans="1:9" ht="13.8" x14ac:dyDescent="0.3">
      <c r="A85" s="102"/>
      <c r="B85" s="102"/>
      <c r="C85" s="102"/>
      <c r="D85" s="102"/>
      <c r="E85" s="102"/>
      <c r="F85" s="32"/>
      <c r="G85" s="30"/>
      <c r="H85" s="31"/>
      <c r="I85" s="32"/>
    </row>
    <row r="86" spans="1:9" ht="13.8" x14ac:dyDescent="0.3">
      <c r="A86" s="102"/>
      <c r="B86" s="102"/>
      <c r="C86" s="102"/>
      <c r="D86" s="102"/>
      <c r="E86" s="102"/>
      <c r="F86" s="32"/>
      <c r="G86" s="30"/>
      <c r="H86" s="31"/>
      <c r="I86" s="32"/>
    </row>
    <row r="87" spans="1:9" ht="13.8" x14ac:dyDescent="0.3">
      <c r="A87" s="102"/>
      <c r="B87" s="102"/>
      <c r="C87" s="102"/>
      <c r="D87" s="102"/>
      <c r="E87" s="102"/>
      <c r="F87" s="32"/>
      <c r="G87" s="30"/>
      <c r="H87" s="31"/>
      <c r="I87" s="32"/>
    </row>
    <row r="88" spans="1:9" ht="13.8" x14ac:dyDescent="0.3">
      <c r="F88" s="32"/>
      <c r="G88" s="30"/>
      <c r="H88" s="31"/>
      <c r="I88" s="32"/>
    </row>
    <row r="89" spans="1:9" ht="13.8" x14ac:dyDescent="0.3">
      <c r="F89" s="32"/>
      <c r="G89" s="30"/>
      <c r="H89" s="31"/>
      <c r="I89" s="32"/>
    </row>
    <row r="90" spans="1:9" ht="13.8" x14ac:dyDescent="0.3">
      <c r="F90" s="32"/>
      <c r="G90" s="30"/>
      <c r="H90" s="31"/>
      <c r="I90" s="32"/>
    </row>
    <row r="91" spans="1:9" ht="13.8" x14ac:dyDescent="0.3">
      <c r="F91" s="32"/>
      <c r="G91" s="30"/>
      <c r="H91" s="31"/>
      <c r="I91" s="32"/>
    </row>
    <row r="92" spans="1:9" ht="13.8" x14ac:dyDescent="0.3">
      <c r="F92" s="29"/>
      <c r="G92" s="30"/>
      <c r="H92" s="31"/>
      <c r="I92" s="32"/>
    </row>
    <row r="93" spans="1:9" ht="13.8" x14ac:dyDescent="0.3">
      <c r="F93" s="29"/>
      <c r="G93" s="30"/>
      <c r="H93" s="31"/>
      <c r="I93" s="32"/>
    </row>
    <row r="94" spans="1:9" ht="13.8" x14ac:dyDescent="0.3">
      <c r="F94" s="29"/>
      <c r="G94" s="30"/>
      <c r="H94" s="31"/>
      <c r="I94" s="32"/>
    </row>
  </sheetData>
  <sheetProtection algorithmName="SHA-512" hashValue="Oq6bBpWaW7xNKCmE3lyKPmJafV6qK/tUpYX23hYyydKY7F/zkBKDA0Ct7GQBk9CdeotswJT5WF0XG+ogv2+Kng==" saltValue="lRA0TQKG4zAXKIH45upO0A==" spinCount="100000" sheet="1" objects="1" scenarios="1" selectLockedCells="1" selectUnlockedCells="1"/>
  <mergeCells count="9">
    <mergeCell ref="A43:E47"/>
    <mergeCell ref="A73:E76"/>
    <mergeCell ref="A82:E87"/>
    <mergeCell ref="A78:E79"/>
    <mergeCell ref="A3:E3"/>
    <mergeCell ref="A7:E9"/>
    <mergeCell ref="A25:E26"/>
    <mergeCell ref="A29:E33"/>
    <mergeCell ref="A38:E41"/>
  </mergeCells>
  <hyperlinks>
    <hyperlink ref="A10"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98"/>
  <sheetViews>
    <sheetView zoomScaleNormal="100" workbookViewId="0">
      <pane ySplit="5" topLeftCell="A6" activePane="bottomLeft" state="frozen"/>
      <selection pane="bottomLeft" activeCell="O36" sqref="O36"/>
    </sheetView>
  </sheetViews>
  <sheetFormatPr defaultColWidth="9.109375" defaultRowHeight="13.2" x14ac:dyDescent="0.25"/>
  <cols>
    <col min="1" max="1" width="2.6640625" style="44" customWidth="1"/>
    <col min="2" max="2" width="7.33203125" style="44" customWidth="1"/>
    <col min="3" max="4" width="9.109375" style="44" customWidth="1"/>
    <col min="5" max="5" width="10.33203125" style="44" customWidth="1"/>
    <col min="6" max="6" width="8.33203125" style="44" customWidth="1"/>
    <col min="7" max="8" width="9.109375" style="44"/>
    <col min="9" max="10" width="9.109375" style="44" customWidth="1"/>
    <col min="11" max="12" width="9.109375" style="44"/>
    <col min="13" max="13" width="1.6640625" style="44" customWidth="1"/>
    <col min="14" max="15" width="9.109375" style="44"/>
    <col min="16" max="16" width="10.88671875" style="44" customWidth="1"/>
    <col min="17" max="17" width="9.88671875" style="44" customWidth="1"/>
    <col min="18" max="18" width="13.44140625" style="44" customWidth="1"/>
    <col min="19" max="19" width="12.6640625" style="44" customWidth="1"/>
    <col min="20" max="25" width="9.109375" style="44"/>
    <col min="26" max="26" width="9.109375" style="46"/>
    <col min="27" max="51" width="9.109375" style="46" customWidth="1"/>
    <col min="52" max="52" width="9.109375" style="90" customWidth="1"/>
    <col min="53" max="62" width="9.109375" style="90"/>
    <col min="63" max="16384" width="9.109375" style="44"/>
  </cols>
  <sheetData>
    <row r="1" spans="2:79" ht="21" customHeight="1" x14ac:dyDescent="0.25">
      <c r="B1" s="42" t="s">
        <v>133</v>
      </c>
      <c r="C1" s="43"/>
      <c r="D1" s="43"/>
      <c r="Y1" s="45"/>
      <c r="AZ1" s="46"/>
      <c r="BK1" s="90"/>
      <c r="BL1" s="90"/>
      <c r="BM1" s="90"/>
      <c r="BN1" s="90"/>
      <c r="BO1" s="90"/>
      <c r="BP1" s="90"/>
      <c r="BQ1" s="90"/>
      <c r="BR1" s="90"/>
      <c r="BS1" s="90"/>
      <c r="BT1" s="90"/>
      <c r="BU1" s="90"/>
      <c r="BV1" s="90"/>
      <c r="BW1" s="90"/>
      <c r="BX1" s="90"/>
      <c r="BY1" s="90"/>
      <c r="BZ1" s="90"/>
      <c r="CA1" s="90"/>
    </row>
    <row r="2" spans="2:79" ht="10.5" customHeight="1" x14ac:dyDescent="0.25">
      <c r="Y2" s="47"/>
      <c r="AZ2" s="46"/>
      <c r="BK2" s="90"/>
      <c r="BL2" s="90"/>
      <c r="BM2" s="90"/>
      <c r="BN2" s="90"/>
      <c r="BO2" s="90"/>
      <c r="BP2" s="90"/>
      <c r="BQ2" s="90"/>
      <c r="BR2" s="90"/>
      <c r="BS2" s="90"/>
      <c r="BT2" s="90"/>
      <c r="BU2" s="90"/>
      <c r="BV2" s="90"/>
      <c r="BW2" s="90"/>
      <c r="BX2" s="90"/>
      <c r="BY2" s="90"/>
      <c r="BZ2" s="90"/>
      <c r="CA2" s="90"/>
    </row>
    <row r="3" spans="2:79" ht="12.75" customHeight="1" x14ac:dyDescent="0.25">
      <c r="B3" s="48"/>
      <c r="C3" s="48"/>
      <c r="D3" s="48"/>
      <c r="E3" s="48"/>
      <c r="F3" s="48"/>
      <c r="G3" s="48"/>
      <c r="H3" s="48"/>
      <c r="I3" s="48"/>
      <c r="J3" s="48"/>
      <c r="K3" s="48"/>
      <c r="L3" s="48"/>
      <c r="M3" s="48"/>
      <c r="N3" s="48"/>
      <c r="O3" s="48"/>
      <c r="P3" s="48"/>
      <c r="Q3" s="48"/>
      <c r="R3" s="48"/>
      <c r="S3" s="48"/>
      <c r="T3" s="48"/>
      <c r="U3" s="48"/>
      <c r="V3" s="48"/>
      <c r="W3" s="48"/>
      <c r="X3" s="48"/>
      <c r="AZ3" s="46"/>
      <c r="BK3" s="90"/>
      <c r="BL3" s="90"/>
      <c r="BM3" s="90"/>
      <c r="BN3" s="90"/>
      <c r="BO3" s="90"/>
      <c r="BP3" s="90"/>
      <c r="BQ3" s="90"/>
      <c r="BR3" s="90"/>
      <c r="BS3" s="90"/>
      <c r="BT3" s="90"/>
      <c r="BU3" s="90"/>
      <c r="BV3" s="90"/>
      <c r="BW3" s="90"/>
      <c r="BX3" s="90"/>
      <c r="BY3" s="90"/>
      <c r="BZ3" s="90"/>
      <c r="CA3" s="90"/>
    </row>
    <row r="4" spans="2:79" x14ac:dyDescent="0.25">
      <c r="B4" s="48"/>
      <c r="C4" s="49" t="s">
        <v>12</v>
      </c>
      <c r="D4" s="48"/>
      <c r="E4" s="48"/>
      <c r="F4" s="48"/>
      <c r="G4" s="48"/>
      <c r="H4" s="48"/>
      <c r="I4" s="48"/>
      <c r="J4" s="49"/>
      <c r="K4" s="48"/>
      <c r="L4" s="48"/>
      <c r="M4" s="48"/>
      <c r="N4" s="48"/>
      <c r="O4" s="48"/>
      <c r="P4" s="48"/>
      <c r="Q4" s="48"/>
      <c r="R4" s="48"/>
      <c r="S4" s="48"/>
      <c r="T4" s="48"/>
      <c r="U4" s="48"/>
      <c r="V4" s="48"/>
      <c r="W4" s="48"/>
      <c r="X4" s="48"/>
      <c r="AZ4" s="46"/>
      <c r="BB4" s="90">
        <v>1</v>
      </c>
      <c r="BK4" s="90"/>
      <c r="BL4" s="90"/>
      <c r="BM4" s="90"/>
      <c r="BN4" s="90"/>
      <c r="BO4" s="90"/>
      <c r="BP4" s="90"/>
      <c r="BQ4" s="90"/>
      <c r="BR4" s="90"/>
      <c r="BS4" s="90"/>
      <c r="BT4" s="90"/>
      <c r="BU4" s="90"/>
      <c r="BV4" s="90"/>
      <c r="BW4" s="90"/>
      <c r="BX4" s="90"/>
      <c r="BY4" s="90"/>
      <c r="BZ4" s="90"/>
      <c r="CA4" s="90"/>
    </row>
    <row r="5" spans="2:79" ht="18" customHeight="1" x14ac:dyDescent="0.25">
      <c r="B5" s="48"/>
      <c r="C5" s="48"/>
      <c r="D5" s="48"/>
      <c r="E5" s="48"/>
      <c r="F5" s="48"/>
      <c r="G5" s="48"/>
      <c r="H5" s="48"/>
      <c r="I5" s="48"/>
      <c r="J5" s="48"/>
      <c r="K5" s="48"/>
      <c r="L5" s="48"/>
      <c r="M5" s="48"/>
      <c r="N5" s="48"/>
      <c r="O5" s="48"/>
      <c r="P5" s="48"/>
      <c r="Q5" s="48"/>
      <c r="R5" s="48"/>
      <c r="S5" s="48"/>
      <c r="T5" s="48"/>
      <c r="U5" s="48"/>
      <c r="V5" s="48"/>
      <c r="W5" s="48"/>
      <c r="X5" s="48"/>
      <c r="AZ5" s="46"/>
      <c r="BK5" s="90"/>
      <c r="BL5" s="90"/>
      <c r="BM5" s="90"/>
      <c r="BN5" s="90"/>
      <c r="BO5" s="90"/>
      <c r="BP5" s="90"/>
      <c r="BQ5" s="90"/>
      <c r="BR5" s="90"/>
      <c r="BS5" s="90"/>
      <c r="BT5" s="90"/>
      <c r="BU5" s="90"/>
      <c r="BV5" s="90"/>
      <c r="BW5" s="90"/>
      <c r="BX5" s="90"/>
      <c r="BY5" s="90"/>
      <c r="BZ5" s="90"/>
      <c r="CA5" s="90"/>
    </row>
    <row r="6" spans="2:79" x14ac:dyDescent="0.25">
      <c r="B6" s="48"/>
      <c r="C6" s="48"/>
      <c r="D6" s="48"/>
      <c r="E6" s="48"/>
      <c r="F6" s="48"/>
      <c r="G6" s="48"/>
      <c r="H6" s="48"/>
      <c r="I6" s="48"/>
      <c r="J6" s="48"/>
      <c r="K6" s="48"/>
      <c r="L6" s="48"/>
      <c r="M6" s="48"/>
      <c r="N6" s="48"/>
      <c r="O6" s="48"/>
      <c r="P6" s="48"/>
      <c r="Q6" s="48"/>
      <c r="R6" s="48"/>
      <c r="S6" s="48"/>
      <c r="T6" s="48"/>
      <c r="U6" s="48"/>
      <c r="V6" s="48"/>
      <c r="W6" s="48"/>
      <c r="X6" s="48"/>
      <c r="AZ6" s="46"/>
      <c r="BK6" s="90"/>
      <c r="BL6" s="90"/>
      <c r="BM6" s="90"/>
      <c r="BN6" s="90"/>
      <c r="BO6" s="90"/>
      <c r="BP6" s="90"/>
      <c r="BQ6" s="90"/>
      <c r="BR6" s="90"/>
      <c r="BS6" s="90"/>
      <c r="BT6" s="90"/>
      <c r="BU6" s="90"/>
      <c r="BV6" s="90"/>
      <c r="BW6" s="90"/>
      <c r="BX6" s="90"/>
      <c r="BY6" s="90"/>
      <c r="BZ6" s="90"/>
      <c r="CA6" s="90"/>
    </row>
    <row r="7" spans="2:79" x14ac:dyDescent="0.25">
      <c r="B7" s="48"/>
      <c r="C7" s="48"/>
      <c r="D7" s="48"/>
      <c r="E7" s="48"/>
      <c r="F7" s="48"/>
      <c r="G7" s="48"/>
      <c r="H7" s="48"/>
      <c r="I7" s="48"/>
      <c r="J7" s="48"/>
      <c r="K7" s="48"/>
      <c r="L7" s="48"/>
      <c r="M7" s="48"/>
      <c r="N7" s="48"/>
      <c r="O7" s="48"/>
      <c r="P7" s="48"/>
      <c r="Q7" s="48"/>
      <c r="R7" s="48"/>
      <c r="S7" s="48"/>
      <c r="T7" s="48"/>
      <c r="U7" s="48"/>
      <c r="V7" s="48"/>
      <c r="W7" s="48"/>
      <c r="X7" s="48"/>
      <c r="AZ7" s="46"/>
      <c r="BK7" s="90"/>
      <c r="BL7" s="90"/>
      <c r="BM7" s="90"/>
      <c r="BN7" s="90"/>
      <c r="BO7" s="90"/>
      <c r="BP7" s="90"/>
      <c r="BQ7" s="90"/>
      <c r="BR7" s="90"/>
      <c r="BS7" s="90"/>
      <c r="BT7" s="90"/>
      <c r="BU7" s="90"/>
      <c r="BV7" s="90"/>
      <c r="BW7" s="90"/>
      <c r="BX7" s="90"/>
      <c r="BY7" s="90"/>
      <c r="BZ7" s="90"/>
      <c r="CA7" s="90"/>
    </row>
    <row r="8" spans="2:79" ht="12" customHeight="1" x14ac:dyDescent="0.3">
      <c r="B8" s="48"/>
      <c r="C8" s="50"/>
      <c r="D8" s="48"/>
      <c r="E8" s="48"/>
      <c r="F8" s="48"/>
      <c r="G8" s="48"/>
      <c r="H8" s="48"/>
      <c r="I8" s="48"/>
      <c r="J8" s="48"/>
      <c r="K8" s="48"/>
      <c r="L8" s="48"/>
      <c r="M8" s="48"/>
      <c r="N8" s="50"/>
      <c r="O8" s="48"/>
      <c r="P8" s="48"/>
      <c r="Q8" s="48"/>
      <c r="R8" s="48"/>
      <c r="S8" s="48"/>
      <c r="T8" s="48"/>
      <c r="U8" s="48"/>
      <c r="V8" s="48"/>
      <c r="W8" s="48"/>
      <c r="X8" s="48"/>
      <c r="AZ8" s="46"/>
      <c r="BB8" s="93"/>
      <c r="BK8" s="90"/>
      <c r="BL8" s="90"/>
      <c r="BM8" s="90"/>
      <c r="BN8" s="90"/>
      <c r="BO8" s="90"/>
      <c r="BP8" s="90"/>
      <c r="BQ8" s="90"/>
      <c r="BR8" s="90"/>
      <c r="BS8" s="90"/>
      <c r="BT8" s="90"/>
      <c r="BU8" s="90"/>
      <c r="BV8" s="90"/>
      <c r="BW8" s="90"/>
      <c r="BX8" s="90"/>
      <c r="BY8" s="90"/>
      <c r="BZ8" s="90"/>
      <c r="CA8" s="90"/>
    </row>
    <row r="9" spans="2:79" ht="9.75" customHeight="1" x14ac:dyDescent="0.25">
      <c r="B9" s="48"/>
      <c r="C9" s="48"/>
      <c r="D9" s="48"/>
      <c r="E9" s="48"/>
      <c r="F9" s="48"/>
      <c r="G9" s="48"/>
      <c r="H9" s="48"/>
      <c r="I9" s="48"/>
      <c r="J9" s="48"/>
      <c r="K9" s="48"/>
      <c r="L9" s="48"/>
      <c r="M9" s="48"/>
      <c r="N9" s="48"/>
      <c r="O9" s="48"/>
      <c r="P9" s="48"/>
      <c r="Q9" s="48"/>
      <c r="R9" s="48"/>
      <c r="S9" s="48"/>
      <c r="T9" s="48"/>
      <c r="U9" s="48"/>
      <c r="V9" s="48"/>
      <c r="W9" s="48"/>
      <c r="X9" s="48"/>
      <c r="AZ9" s="46"/>
      <c r="BK9" s="90"/>
      <c r="BL9" s="90"/>
      <c r="BM9" s="90"/>
      <c r="BN9" s="90"/>
      <c r="BO9" s="90"/>
      <c r="BP9" s="90"/>
      <c r="BQ9" s="90"/>
      <c r="BR9" s="90"/>
      <c r="BS9" s="90"/>
      <c r="BT9" s="90"/>
      <c r="BU9" s="90"/>
      <c r="BV9" s="90"/>
      <c r="BW9" s="90"/>
      <c r="BX9" s="90"/>
      <c r="BY9" s="90"/>
      <c r="BZ9" s="90"/>
      <c r="CA9" s="90"/>
    </row>
    <row r="10" spans="2:79" x14ac:dyDescent="0.25">
      <c r="B10" s="48"/>
      <c r="C10" s="51"/>
      <c r="D10" s="48"/>
      <c r="E10" s="48"/>
      <c r="F10" s="48"/>
      <c r="G10" s="48"/>
      <c r="H10" s="48"/>
      <c r="I10" s="48"/>
      <c r="J10" s="48"/>
      <c r="K10" s="48"/>
      <c r="L10" s="48"/>
      <c r="M10" s="48"/>
      <c r="N10" s="48"/>
      <c r="O10" s="48"/>
      <c r="P10" s="48"/>
      <c r="Q10" s="48"/>
      <c r="R10" s="48"/>
      <c r="S10" s="48"/>
      <c r="T10" s="48"/>
      <c r="U10" s="48"/>
      <c r="V10" s="48"/>
      <c r="W10" s="48"/>
      <c r="X10" s="48"/>
      <c r="AZ10" s="46"/>
      <c r="BB10" s="90" t="str">
        <f>VLOOKUP($BB$4, RefCauseofDeath, 3,FALSE)</f>
        <v>Total cancer registration, 25+ years</v>
      </c>
      <c r="BK10" s="90"/>
      <c r="BL10" s="90"/>
      <c r="BM10" s="90"/>
      <c r="BN10" s="90"/>
      <c r="BO10" s="90"/>
      <c r="BP10" s="90"/>
      <c r="BQ10" s="90"/>
      <c r="BR10" s="90"/>
      <c r="BS10" s="90"/>
      <c r="BT10" s="90"/>
      <c r="BU10" s="90"/>
      <c r="BV10" s="90"/>
      <c r="BW10" s="90"/>
      <c r="BX10" s="90"/>
      <c r="BY10" s="90"/>
      <c r="BZ10" s="90"/>
      <c r="CA10" s="90"/>
    </row>
    <row r="11" spans="2:79" x14ac:dyDescent="0.25">
      <c r="B11" s="48"/>
      <c r="C11" s="48"/>
      <c r="D11" s="48"/>
      <c r="E11" s="48"/>
      <c r="F11" s="48"/>
      <c r="G11" s="48"/>
      <c r="H11" s="48"/>
      <c r="I11" s="48"/>
      <c r="J11" s="48"/>
      <c r="K11" s="48"/>
      <c r="L11" s="48"/>
      <c r="M11" s="48"/>
      <c r="N11" s="48"/>
      <c r="O11" s="48"/>
      <c r="P11" s="48"/>
      <c r="Q11" s="48"/>
      <c r="R11" s="48"/>
      <c r="S11" s="48"/>
      <c r="T11" s="48"/>
      <c r="U11" s="48"/>
      <c r="V11" s="48"/>
      <c r="W11" s="48"/>
      <c r="X11" s="48"/>
      <c r="AZ11" s="46"/>
      <c r="BK11" s="90"/>
      <c r="BL11" s="90"/>
      <c r="BM11" s="90"/>
      <c r="BN11" s="90"/>
      <c r="BO11" s="90"/>
      <c r="BP11" s="90"/>
      <c r="BQ11" s="90"/>
      <c r="BR11" s="90"/>
      <c r="BS11" s="90"/>
      <c r="BT11" s="90"/>
      <c r="BU11" s="90"/>
      <c r="BV11" s="90"/>
      <c r="BW11" s="90"/>
      <c r="BX11" s="90"/>
      <c r="BY11" s="90"/>
      <c r="BZ11" s="90"/>
      <c r="CA11" s="90"/>
    </row>
    <row r="12" spans="2:79" x14ac:dyDescent="0.25">
      <c r="B12" s="48"/>
      <c r="C12" s="48"/>
      <c r="D12" s="48"/>
      <c r="E12" s="48"/>
      <c r="F12" s="48"/>
      <c r="G12" s="48"/>
      <c r="H12" s="48"/>
      <c r="I12" s="48"/>
      <c r="J12" s="48"/>
      <c r="K12" s="48"/>
      <c r="L12" s="48"/>
      <c r="M12" s="48"/>
      <c r="N12" s="48"/>
      <c r="O12" s="48"/>
      <c r="P12" s="48"/>
      <c r="Q12" s="48"/>
      <c r="R12" s="48"/>
      <c r="S12" s="48"/>
      <c r="T12" s="48"/>
      <c r="U12" s="48"/>
      <c r="V12" s="48"/>
      <c r="W12" s="48"/>
      <c r="X12" s="48"/>
      <c r="AZ12" s="46"/>
      <c r="BB12" s="90" t="s">
        <v>96</v>
      </c>
      <c r="BK12" s="90"/>
      <c r="BL12" s="90"/>
      <c r="BM12" s="90"/>
      <c r="BN12" s="90"/>
      <c r="BO12" s="90"/>
      <c r="BP12" s="90"/>
      <c r="BQ12" s="90"/>
      <c r="BR12" s="90"/>
      <c r="BS12" s="90"/>
      <c r="BT12" s="90"/>
      <c r="BU12" s="90"/>
      <c r="BV12" s="90"/>
      <c r="BW12" s="90"/>
      <c r="BX12" s="90"/>
      <c r="BY12" s="90"/>
      <c r="BZ12" s="90"/>
      <c r="CA12" s="90"/>
    </row>
    <row r="13" spans="2:79" x14ac:dyDescent="0.25">
      <c r="B13" s="48"/>
      <c r="C13" s="48"/>
      <c r="D13" s="48"/>
      <c r="E13" s="48"/>
      <c r="F13" s="48"/>
      <c r="G13" s="48"/>
      <c r="H13" s="48"/>
      <c r="I13" s="48"/>
      <c r="J13" s="48"/>
      <c r="K13" s="48"/>
      <c r="L13" s="48"/>
      <c r="M13" s="48"/>
      <c r="N13" s="48"/>
      <c r="O13" s="48"/>
      <c r="P13" s="48"/>
      <c r="Q13" s="48"/>
      <c r="R13" s="48"/>
      <c r="S13" s="48"/>
      <c r="T13" s="48"/>
      <c r="U13" s="48"/>
      <c r="V13" s="48"/>
      <c r="W13" s="48"/>
      <c r="X13" s="48"/>
      <c r="AZ13" s="46"/>
      <c r="BK13" s="90"/>
      <c r="BL13" s="90"/>
      <c r="BM13" s="90"/>
      <c r="BN13" s="90"/>
      <c r="BO13" s="90"/>
      <c r="BP13" s="90"/>
      <c r="BQ13" s="90"/>
      <c r="BR13" s="90"/>
      <c r="BS13" s="90"/>
      <c r="BT13" s="90"/>
      <c r="BU13" s="90"/>
      <c r="BV13" s="90"/>
      <c r="BW13" s="90"/>
      <c r="BX13" s="90"/>
      <c r="BY13" s="90"/>
      <c r="BZ13" s="90"/>
      <c r="CA13" s="90"/>
    </row>
    <row r="14" spans="2:79" x14ac:dyDescent="0.25">
      <c r="B14" s="48"/>
      <c r="C14" s="48"/>
      <c r="D14" s="48"/>
      <c r="E14" s="48"/>
      <c r="F14" s="48"/>
      <c r="G14" s="48"/>
      <c r="H14" s="48"/>
      <c r="I14" s="48"/>
      <c r="J14" s="48"/>
      <c r="K14" s="48"/>
      <c r="L14" s="48"/>
      <c r="M14" s="48"/>
      <c r="N14" s="48"/>
      <c r="O14" s="48"/>
      <c r="P14" s="48"/>
      <c r="Q14" s="48"/>
      <c r="R14" s="48"/>
      <c r="S14" s="48"/>
      <c r="T14" s="48"/>
      <c r="U14" s="48"/>
      <c r="V14" s="48"/>
      <c r="W14" s="48"/>
      <c r="X14" s="48"/>
      <c r="AZ14" s="46"/>
      <c r="BB14" s="94" t="s">
        <v>95</v>
      </c>
      <c r="BK14" s="90"/>
      <c r="BL14" s="90"/>
      <c r="BM14" s="90"/>
      <c r="BN14" s="90"/>
      <c r="BO14" s="90"/>
      <c r="BP14" s="90"/>
      <c r="BQ14" s="90"/>
      <c r="BR14" s="90"/>
      <c r="BS14" s="90"/>
      <c r="BT14" s="90"/>
      <c r="BU14" s="90"/>
      <c r="BV14" s="90"/>
      <c r="BW14" s="90"/>
      <c r="BX14" s="90"/>
      <c r="BY14" s="90"/>
      <c r="BZ14" s="90"/>
      <c r="CA14" s="90"/>
    </row>
    <row r="15" spans="2:79" x14ac:dyDescent="0.25">
      <c r="B15" s="48"/>
      <c r="C15" s="48"/>
      <c r="D15" s="48"/>
      <c r="E15" s="48"/>
      <c r="F15" s="48"/>
      <c r="G15" s="48"/>
      <c r="H15" s="48"/>
      <c r="I15" s="48"/>
      <c r="J15" s="48"/>
      <c r="K15" s="48"/>
      <c r="L15" s="48"/>
      <c r="M15" s="48"/>
      <c r="N15" s="48"/>
      <c r="O15" s="48"/>
      <c r="P15" s="48"/>
      <c r="Q15" s="48"/>
      <c r="R15" s="48"/>
      <c r="S15" s="48"/>
      <c r="T15" s="48"/>
      <c r="U15" s="48"/>
      <c r="V15" s="48"/>
      <c r="W15" s="48"/>
      <c r="X15" s="48"/>
      <c r="AZ15" s="46"/>
      <c r="BB15" s="90" t="s">
        <v>30</v>
      </c>
      <c r="BK15" s="90"/>
      <c r="BL15" s="90"/>
      <c r="BM15" s="90"/>
      <c r="BN15" s="90"/>
      <c r="BO15" s="90"/>
      <c r="BP15" s="90"/>
      <c r="BQ15" s="90"/>
      <c r="BR15" s="90"/>
      <c r="BS15" s="90"/>
      <c r="BT15" s="90"/>
      <c r="BU15" s="90"/>
      <c r="BV15" s="90"/>
      <c r="BW15" s="90"/>
      <c r="BX15" s="90"/>
      <c r="BY15" s="90"/>
      <c r="BZ15" s="90"/>
      <c r="CA15" s="90"/>
    </row>
    <row r="16" spans="2:79" x14ac:dyDescent="0.25">
      <c r="B16" s="48"/>
      <c r="C16" s="48"/>
      <c r="D16" s="48"/>
      <c r="E16" s="48"/>
      <c r="F16" s="48"/>
      <c r="G16" s="48"/>
      <c r="H16" s="48"/>
      <c r="I16" s="48"/>
      <c r="J16" s="48"/>
      <c r="K16" s="48"/>
      <c r="L16" s="48"/>
      <c r="M16" s="48"/>
      <c r="N16" s="48"/>
      <c r="O16" s="48"/>
      <c r="P16" s="48"/>
      <c r="Q16" s="48"/>
      <c r="R16" s="48"/>
      <c r="S16" s="48"/>
      <c r="T16" s="48"/>
      <c r="U16" s="48"/>
      <c r="V16" s="48"/>
      <c r="W16" s="48"/>
      <c r="X16" s="48"/>
      <c r="AZ16" s="46"/>
      <c r="BB16" s="95"/>
      <c r="BK16" s="90"/>
      <c r="BL16" s="90"/>
      <c r="BM16" s="90"/>
      <c r="BN16" s="90"/>
      <c r="BO16" s="90"/>
      <c r="BP16" s="90"/>
      <c r="BQ16" s="90"/>
      <c r="BR16" s="90"/>
      <c r="BS16" s="90"/>
      <c r="BT16" s="90"/>
      <c r="BU16" s="90"/>
      <c r="BV16" s="90"/>
      <c r="BW16" s="90"/>
      <c r="BX16" s="90"/>
      <c r="BY16" s="90"/>
      <c r="BZ16" s="90"/>
      <c r="CA16" s="90"/>
    </row>
    <row r="17" spans="2:79" x14ac:dyDescent="0.25">
      <c r="B17" s="48"/>
      <c r="C17" s="48"/>
      <c r="D17" s="48"/>
      <c r="E17" s="48"/>
      <c r="F17" s="48"/>
      <c r="G17" s="48"/>
      <c r="H17" s="48"/>
      <c r="I17" s="48"/>
      <c r="J17" s="48"/>
      <c r="K17" s="48"/>
      <c r="L17" s="48"/>
      <c r="M17" s="48"/>
      <c r="N17" s="48"/>
      <c r="O17" s="48"/>
      <c r="P17" s="48"/>
      <c r="Q17" s="48"/>
      <c r="R17" s="48"/>
      <c r="S17" s="48"/>
      <c r="T17" s="48"/>
      <c r="U17" s="48"/>
      <c r="V17" s="48"/>
      <c r="W17" s="48"/>
      <c r="X17" s="48"/>
      <c r="AZ17" s="46"/>
      <c r="BB17" s="92"/>
      <c r="BK17" s="90"/>
      <c r="BL17" s="90"/>
      <c r="BM17" s="90"/>
      <c r="BN17" s="90"/>
      <c r="BO17" s="90"/>
      <c r="BP17" s="90"/>
      <c r="BQ17" s="90"/>
      <c r="BR17" s="90"/>
      <c r="BS17" s="90"/>
      <c r="BT17" s="90"/>
      <c r="BU17" s="90"/>
      <c r="BV17" s="90"/>
      <c r="BW17" s="90"/>
      <c r="BX17" s="90"/>
      <c r="BY17" s="90"/>
      <c r="BZ17" s="90"/>
      <c r="CA17" s="90"/>
    </row>
    <row r="18" spans="2:79" x14ac:dyDescent="0.25">
      <c r="B18" s="48"/>
      <c r="C18" s="48"/>
      <c r="D18" s="48"/>
      <c r="E18" s="48"/>
      <c r="F18" s="48"/>
      <c r="G18" s="48"/>
      <c r="H18" s="48"/>
      <c r="I18" s="48"/>
      <c r="J18" s="48"/>
      <c r="K18" s="48"/>
      <c r="L18" s="48"/>
      <c r="M18" s="48"/>
      <c r="N18" s="48"/>
      <c r="O18" s="48"/>
      <c r="P18" s="48"/>
      <c r="Q18" s="48"/>
      <c r="R18" s="48"/>
      <c r="S18" s="48"/>
      <c r="T18" s="48"/>
      <c r="U18" s="48"/>
      <c r="V18" s="48"/>
      <c r="W18" s="48"/>
      <c r="X18" s="48"/>
      <c r="AZ18" s="46"/>
      <c r="BK18" s="90"/>
      <c r="BL18" s="90"/>
      <c r="BM18" s="90"/>
      <c r="BN18" s="90"/>
      <c r="BO18" s="90"/>
      <c r="BP18" s="90"/>
      <c r="BQ18" s="90"/>
      <c r="BR18" s="90"/>
      <c r="BS18" s="90"/>
      <c r="BT18" s="90"/>
      <c r="BU18" s="90"/>
      <c r="BV18" s="90"/>
      <c r="BW18" s="90"/>
      <c r="BX18" s="90"/>
      <c r="BY18" s="90"/>
      <c r="BZ18" s="90"/>
      <c r="CA18" s="90"/>
    </row>
    <row r="19" spans="2:79" x14ac:dyDescent="0.25">
      <c r="B19" s="48"/>
      <c r="C19" s="48"/>
      <c r="D19" s="48"/>
      <c r="E19" s="48"/>
      <c r="F19" s="48"/>
      <c r="G19" s="48"/>
      <c r="H19" s="48"/>
      <c r="I19" s="48"/>
      <c r="J19" s="48"/>
      <c r="K19" s="48"/>
      <c r="L19" s="48"/>
      <c r="M19" s="48"/>
      <c r="N19" s="48"/>
      <c r="O19" s="48"/>
      <c r="P19" s="48"/>
      <c r="Q19" s="48"/>
      <c r="R19" s="48"/>
      <c r="S19" s="48"/>
      <c r="T19" s="48"/>
      <c r="U19" s="48"/>
      <c r="V19" s="48"/>
      <c r="W19" s="48"/>
      <c r="X19" s="48"/>
      <c r="AZ19" s="46"/>
      <c r="BK19" s="90"/>
      <c r="BL19" s="90"/>
      <c r="BM19" s="90"/>
      <c r="BN19" s="90"/>
      <c r="BO19" s="90"/>
      <c r="BP19" s="90"/>
      <c r="BQ19" s="90"/>
      <c r="BR19" s="90"/>
      <c r="BS19" s="90"/>
      <c r="BT19" s="90"/>
      <c r="BU19" s="90"/>
      <c r="BV19" s="90"/>
      <c r="BW19" s="90"/>
      <c r="BX19" s="90"/>
      <c r="BY19" s="90"/>
      <c r="BZ19" s="90"/>
      <c r="CA19" s="90"/>
    </row>
    <row r="20" spans="2:79" x14ac:dyDescent="0.25">
      <c r="B20" s="48"/>
      <c r="C20" s="48"/>
      <c r="D20" s="48"/>
      <c r="E20" s="48"/>
      <c r="F20" s="48"/>
      <c r="G20" s="48"/>
      <c r="H20" s="48"/>
      <c r="I20" s="48"/>
      <c r="J20" s="48"/>
      <c r="K20" s="48"/>
      <c r="L20" s="48"/>
      <c r="M20" s="48"/>
      <c r="N20" s="48"/>
      <c r="O20" s="48"/>
      <c r="P20" s="48"/>
      <c r="Q20" s="48"/>
      <c r="R20" s="48"/>
      <c r="S20" s="48"/>
      <c r="T20" s="48"/>
      <c r="U20" s="48"/>
      <c r="V20" s="48"/>
      <c r="W20" s="48"/>
      <c r="X20" s="48"/>
      <c r="AZ20" s="46"/>
      <c r="BK20" s="90"/>
      <c r="BL20" s="90"/>
      <c r="BM20" s="90"/>
      <c r="BN20" s="90"/>
      <c r="BO20" s="90"/>
      <c r="BP20" s="90"/>
      <c r="BQ20" s="90"/>
      <c r="BR20" s="90"/>
      <c r="BS20" s="90"/>
      <c r="BT20" s="90"/>
      <c r="BU20" s="90"/>
      <c r="BV20" s="90"/>
      <c r="BW20" s="90"/>
      <c r="BX20" s="90"/>
      <c r="BY20" s="90"/>
      <c r="BZ20" s="90"/>
      <c r="CA20" s="90"/>
    </row>
    <row r="21" spans="2:79" x14ac:dyDescent="0.25">
      <c r="B21" s="48"/>
      <c r="C21" s="48"/>
      <c r="D21" s="48"/>
      <c r="E21" s="48"/>
      <c r="F21" s="48"/>
      <c r="G21" s="48"/>
      <c r="H21" s="48"/>
      <c r="I21" s="48"/>
      <c r="J21" s="48"/>
      <c r="K21" s="48"/>
      <c r="L21" s="48"/>
      <c r="M21" s="48"/>
      <c r="N21" s="48"/>
      <c r="O21" s="48"/>
      <c r="P21" s="48"/>
      <c r="Q21" s="48"/>
      <c r="R21" s="48"/>
      <c r="S21" s="48"/>
      <c r="T21" s="48"/>
      <c r="U21" s="48"/>
      <c r="V21" s="48"/>
      <c r="W21" s="48"/>
      <c r="X21" s="48"/>
      <c r="AZ21" s="46"/>
      <c r="BK21" s="90"/>
      <c r="BL21" s="90"/>
      <c r="BM21" s="90"/>
      <c r="BN21" s="90"/>
      <c r="BO21" s="90"/>
      <c r="BP21" s="90"/>
      <c r="BQ21" s="90"/>
      <c r="BR21" s="90"/>
      <c r="BS21" s="90"/>
      <c r="BT21" s="90"/>
      <c r="BU21" s="90"/>
      <c r="BV21" s="90"/>
      <c r="BW21" s="90"/>
      <c r="BX21" s="90"/>
      <c r="BY21" s="90"/>
      <c r="BZ21" s="90"/>
      <c r="CA21" s="90"/>
    </row>
    <row r="22" spans="2:79" x14ac:dyDescent="0.25">
      <c r="B22" s="48"/>
      <c r="C22" s="48"/>
      <c r="D22" s="48"/>
      <c r="E22" s="48"/>
      <c r="F22" s="48"/>
      <c r="G22" s="48"/>
      <c r="H22" s="48"/>
      <c r="I22" s="48"/>
      <c r="J22" s="48"/>
      <c r="K22" s="48"/>
      <c r="L22" s="48"/>
      <c r="M22" s="48"/>
      <c r="N22" s="48"/>
      <c r="O22" s="48"/>
      <c r="P22" s="48"/>
      <c r="Q22" s="48"/>
      <c r="R22" s="48"/>
      <c r="S22" s="48"/>
      <c r="T22" s="48"/>
      <c r="U22" s="48"/>
      <c r="V22" s="48"/>
      <c r="W22" s="48"/>
      <c r="X22" s="48"/>
      <c r="AZ22" s="46"/>
      <c r="BK22" s="90"/>
      <c r="BL22" s="90"/>
      <c r="BM22" s="90"/>
      <c r="BN22" s="90"/>
      <c r="BO22" s="90"/>
      <c r="BP22" s="90"/>
      <c r="BQ22" s="90"/>
      <c r="BR22" s="90"/>
      <c r="BS22" s="90"/>
      <c r="BT22" s="90"/>
      <c r="BU22" s="90"/>
      <c r="BV22" s="90"/>
      <c r="BW22" s="90"/>
      <c r="BX22" s="90"/>
      <c r="BY22" s="90"/>
      <c r="BZ22" s="90"/>
      <c r="CA22" s="90"/>
    </row>
    <row r="23" spans="2:79" x14ac:dyDescent="0.25">
      <c r="B23" s="48"/>
      <c r="C23" s="48"/>
      <c r="D23" s="48"/>
      <c r="E23" s="48"/>
      <c r="F23" s="48"/>
      <c r="G23" s="48"/>
      <c r="H23" s="48"/>
      <c r="I23" s="48"/>
      <c r="J23" s="48"/>
      <c r="K23" s="48"/>
      <c r="L23" s="48"/>
      <c r="M23" s="48"/>
      <c r="N23" s="48"/>
      <c r="O23" s="48"/>
      <c r="P23" s="48"/>
      <c r="Q23" s="48"/>
      <c r="R23" s="48"/>
      <c r="S23" s="48"/>
      <c r="T23" s="48"/>
      <c r="U23" s="48"/>
      <c r="V23" s="48"/>
      <c r="W23" s="48"/>
      <c r="X23" s="48"/>
      <c r="AZ23" s="46"/>
      <c r="BK23" s="90"/>
      <c r="BL23" s="90"/>
      <c r="BM23" s="90"/>
      <c r="BN23" s="90"/>
      <c r="BO23" s="90"/>
      <c r="BP23" s="90"/>
      <c r="BQ23" s="90"/>
      <c r="BR23" s="90"/>
      <c r="BS23" s="90"/>
      <c r="BT23" s="90"/>
      <c r="BU23" s="90"/>
      <c r="BV23" s="90"/>
      <c r="BW23" s="90"/>
      <c r="BX23" s="90"/>
      <c r="BY23" s="90"/>
      <c r="BZ23" s="90"/>
      <c r="CA23" s="90"/>
    </row>
    <row r="24" spans="2:79" ht="4.5" customHeight="1" x14ac:dyDescent="0.25">
      <c r="B24" s="48"/>
      <c r="C24" s="48"/>
      <c r="D24" s="48"/>
      <c r="E24" s="48"/>
      <c r="F24" s="48"/>
      <c r="G24" s="48"/>
      <c r="H24" s="48"/>
      <c r="I24" s="48"/>
      <c r="J24" s="48"/>
      <c r="K24" s="48"/>
      <c r="L24" s="48"/>
      <c r="M24" s="48"/>
      <c r="N24" s="48"/>
      <c r="O24" s="48"/>
      <c r="P24" s="48"/>
      <c r="Q24" s="48"/>
      <c r="R24" s="48"/>
      <c r="S24" s="48"/>
      <c r="T24" s="48"/>
      <c r="U24" s="48"/>
      <c r="V24" s="48"/>
      <c r="W24" s="48"/>
      <c r="X24" s="48"/>
      <c r="AZ24" s="46"/>
      <c r="BK24" s="90"/>
      <c r="BL24" s="90"/>
      <c r="BM24" s="90"/>
      <c r="BN24" s="90"/>
      <c r="BO24" s="90"/>
      <c r="BP24" s="90"/>
      <c r="BQ24" s="90"/>
      <c r="BR24" s="90"/>
      <c r="BS24" s="90"/>
      <c r="BT24" s="90"/>
      <c r="BU24" s="90"/>
      <c r="BV24" s="90"/>
      <c r="BW24" s="90"/>
      <c r="BX24" s="90"/>
      <c r="BY24" s="90"/>
      <c r="BZ24" s="90"/>
      <c r="CA24" s="90"/>
    </row>
    <row r="25" spans="2:79" x14ac:dyDescent="0.25">
      <c r="B25" s="48"/>
      <c r="C25" s="48"/>
      <c r="D25" s="48"/>
      <c r="E25" s="48"/>
      <c r="F25" s="48"/>
      <c r="G25" s="48"/>
      <c r="H25" s="48"/>
      <c r="I25" s="48"/>
      <c r="J25" s="48"/>
      <c r="K25" s="48"/>
      <c r="L25" s="48"/>
      <c r="M25" s="48"/>
      <c r="N25" s="48"/>
      <c r="O25" s="48"/>
      <c r="P25" s="48"/>
      <c r="Q25" s="48"/>
      <c r="R25" s="48"/>
      <c r="S25" s="48"/>
      <c r="T25" s="48"/>
      <c r="U25" s="48"/>
      <c r="V25" s="48"/>
      <c r="W25" s="48"/>
      <c r="X25" s="48"/>
      <c r="AZ25" s="46"/>
      <c r="BK25" s="90"/>
      <c r="BL25" s="90"/>
      <c r="BM25" s="90"/>
      <c r="BN25" s="90"/>
      <c r="BO25" s="90"/>
      <c r="BP25" s="90"/>
      <c r="BQ25" s="90"/>
      <c r="BR25" s="90"/>
      <c r="BS25" s="90"/>
      <c r="BT25" s="90"/>
      <c r="BU25" s="90"/>
      <c r="BV25" s="90"/>
      <c r="BW25" s="90"/>
      <c r="BX25" s="90"/>
      <c r="BY25" s="90"/>
      <c r="BZ25" s="90"/>
      <c r="CA25" s="90"/>
    </row>
    <row r="26" spans="2:79" x14ac:dyDescent="0.25">
      <c r="B26" s="48"/>
      <c r="C26" s="48"/>
      <c r="D26" s="48"/>
      <c r="E26" s="48"/>
      <c r="F26" s="48"/>
      <c r="G26" s="48"/>
      <c r="H26" s="48"/>
      <c r="I26" s="48"/>
      <c r="J26" s="48"/>
      <c r="K26" s="48"/>
      <c r="L26" s="48"/>
      <c r="M26" s="48"/>
      <c r="N26" s="48"/>
      <c r="O26" s="48"/>
      <c r="P26" s="48"/>
      <c r="Q26" s="48"/>
      <c r="R26" s="48"/>
      <c r="S26" s="48"/>
      <c r="T26" s="48"/>
      <c r="U26" s="48"/>
      <c r="V26" s="48"/>
      <c r="W26" s="48"/>
      <c r="X26" s="48"/>
      <c r="AZ26" s="46"/>
      <c r="BK26" s="90"/>
      <c r="BL26" s="90"/>
      <c r="BM26" s="90"/>
      <c r="BN26" s="90"/>
      <c r="BO26" s="90"/>
      <c r="BP26" s="90"/>
      <c r="BQ26" s="90"/>
      <c r="BR26" s="90"/>
      <c r="BS26" s="90"/>
      <c r="BT26" s="90"/>
      <c r="BU26" s="90"/>
      <c r="BV26" s="90"/>
      <c r="BW26" s="90"/>
      <c r="BX26" s="90"/>
      <c r="BY26" s="90"/>
      <c r="BZ26" s="90"/>
      <c r="CA26" s="90"/>
    </row>
    <row r="27" spans="2:79" ht="9" customHeight="1" x14ac:dyDescent="0.25">
      <c r="B27" s="48"/>
      <c r="C27" s="48"/>
      <c r="D27" s="48"/>
      <c r="E27" s="48"/>
      <c r="F27" s="48"/>
      <c r="G27" s="48"/>
      <c r="H27" s="48"/>
      <c r="I27" s="48"/>
      <c r="J27" s="48"/>
      <c r="K27" s="48"/>
      <c r="L27" s="48"/>
      <c r="M27" s="48"/>
      <c r="N27" s="48"/>
      <c r="O27" s="48"/>
      <c r="P27" s="48"/>
      <c r="Q27" s="48"/>
      <c r="R27" s="48"/>
      <c r="S27" s="48"/>
      <c r="T27" s="48"/>
      <c r="U27" s="48"/>
      <c r="V27" s="48"/>
      <c r="W27" s="48"/>
      <c r="X27" s="48"/>
      <c r="AZ27" s="46"/>
      <c r="BK27" s="90"/>
      <c r="BL27" s="90"/>
      <c r="BM27" s="90"/>
      <c r="BN27" s="90"/>
      <c r="BO27" s="90"/>
      <c r="BP27" s="90"/>
      <c r="BQ27" s="90"/>
      <c r="BR27" s="90"/>
      <c r="BS27" s="90"/>
      <c r="BT27" s="90"/>
      <c r="BU27" s="90"/>
      <c r="BV27" s="90"/>
      <c r="BW27" s="90"/>
      <c r="BX27" s="90"/>
      <c r="BY27" s="90"/>
      <c r="BZ27" s="90"/>
      <c r="CA27" s="90"/>
    </row>
    <row r="28" spans="2:79" ht="3.75" customHeight="1" x14ac:dyDescent="0.25">
      <c r="B28" s="48"/>
      <c r="C28" s="48"/>
      <c r="D28" s="48"/>
      <c r="E28" s="48"/>
      <c r="F28" s="48"/>
      <c r="G28" s="48"/>
      <c r="H28" s="48"/>
      <c r="I28" s="48"/>
      <c r="J28" s="48"/>
      <c r="K28" s="48"/>
      <c r="L28" s="48"/>
      <c r="M28" s="48"/>
      <c r="N28" s="48"/>
      <c r="O28" s="48"/>
      <c r="P28" s="48"/>
      <c r="Q28" s="48"/>
      <c r="R28" s="48"/>
      <c r="S28" s="48"/>
      <c r="T28" s="48"/>
      <c r="U28" s="48"/>
      <c r="V28" s="48"/>
      <c r="W28" s="48"/>
      <c r="X28" s="48"/>
      <c r="AZ28" s="46"/>
      <c r="BK28" s="90"/>
      <c r="BL28" s="90"/>
      <c r="BM28" s="90"/>
      <c r="BN28" s="90"/>
      <c r="BO28" s="90"/>
      <c r="BP28" s="90"/>
      <c r="BQ28" s="90"/>
      <c r="BR28" s="90"/>
      <c r="BS28" s="90"/>
      <c r="BT28" s="90"/>
      <c r="BU28" s="90"/>
      <c r="BV28" s="90"/>
      <c r="BW28" s="90"/>
      <c r="BX28" s="90"/>
      <c r="BY28" s="90"/>
      <c r="BZ28" s="90"/>
      <c r="CA28" s="90"/>
    </row>
    <row r="29" spans="2:79" x14ac:dyDescent="0.25">
      <c r="B29" s="54"/>
      <c r="C29" s="54"/>
      <c r="D29" s="54"/>
      <c r="E29" s="54"/>
      <c r="F29" s="54"/>
      <c r="G29" s="54"/>
      <c r="H29" s="54"/>
      <c r="I29" s="48"/>
      <c r="J29" s="48"/>
      <c r="K29" s="48"/>
      <c r="L29" s="48"/>
      <c r="M29" s="48"/>
      <c r="N29" s="48"/>
      <c r="O29" s="48"/>
      <c r="P29" s="48"/>
      <c r="Q29" s="48"/>
      <c r="R29" s="48"/>
      <c r="S29" s="48"/>
      <c r="T29" s="48"/>
      <c r="U29" s="48"/>
      <c r="V29" s="48"/>
      <c r="W29" s="48"/>
      <c r="X29" s="48"/>
      <c r="AZ29" s="46"/>
      <c r="BB29" s="90" t="str">
        <f>VLOOKUP(BB4, RefCauseofDeath, 3, FALSE)</f>
        <v>Total cancer registration, 25+ years</v>
      </c>
      <c r="BK29" s="90"/>
      <c r="BL29" s="90"/>
      <c r="BM29" s="90"/>
      <c r="BN29" s="90"/>
      <c r="BO29" s="90"/>
      <c r="BP29" s="90"/>
      <c r="BQ29" s="90"/>
      <c r="BR29" s="90"/>
      <c r="BS29" s="90"/>
      <c r="BT29" s="90"/>
      <c r="BU29" s="90"/>
      <c r="BV29" s="90"/>
      <c r="BW29" s="90"/>
      <c r="BX29" s="90"/>
      <c r="BY29" s="90"/>
      <c r="BZ29" s="90"/>
      <c r="CA29" s="90"/>
    </row>
    <row r="30" spans="2:79" ht="11.25" customHeight="1" x14ac:dyDescent="0.25">
      <c r="B30" s="54"/>
      <c r="C30" s="54"/>
      <c r="D30" s="54"/>
      <c r="E30" s="54"/>
      <c r="F30" s="54"/>
      <c r="G30" s="54"/>
      <c r="H30" s="54"/>
      <c r="I30" s="48"/>
      <c r="J30" s="48"/>
      <c r="K30" s="48"/>
      <c r="L30" s="48"/>
      <c r="M30" s="48"/>
      <c r="N30" s="48"/>
      <c r="O30" s="48"/>
      <c r="P30" s="48"/>
      <c r="Q30" s="48"/>
      <c r="R30" s="48"/>
      <c r="S30" s="48"/>
      <c r="T30" s="48"/>
      <c r="U30" s="48"/>
      <c r="V30" s="48"/>
      <c r="W30" s="48"/>
      <c r="X30" s="48"/>
      <c r="AZ30" s="46"/>
      <c r="BK30" s="90"/>
      <c r="BL30" s="90"/>
      <c r="BM30" s="90"/>
      <c r="BN30" s="90"/>
      <c r="BO30" s="90"/>
      <c r="BP30" s="90"/>
      <c r="BQ30" s="90"/>
      <c r="BR30" s="90"/>
      <c r="BS30" s="90"/>
      <c r="BT30" s="90"/>
      <c r="BU30" s="90"/>
      <c r="BV30" s="90"/>
      <c r="BW30" s="90"/>
      <c r="BX30" s="90"/>
      <c r="BY30" s="90"/>
      <c r="BZ30" s="90"/>
      <c r="CA30" s="90"/>
    </row>
    <row r="31" spans="2:79" s="55" customFormat="1" x14ac:dyDescent="0.25">
      <c r="B31" s="54"/>
      <c r="C31" s="54"/>
      <c r="D31" s="54"/>
      <c r="E31" s="54"/>
      <c r="F31" s="54"/>
      <c r="G31" s="54"/>
      <c r="H31" s="54"/>
      <c r="I31" s="49"/>
      <c r="J31" s="49"/>
      <c r="K31" s="49"/>
      <c r="L31" s="49"/>
      <c r="M31" s="49"/>
      <c r="N31" s="49"/>
      <c r="O31" s="49"/>
      <c r="P31" s="49"/>
      <c r="Q31" s="49"/>
      <c r="R31" s="49"/>
      <c r="S31" s="49"/>
      <c r="T31" s="49"/>
      <c r="U31" s="49"/>
      <c r="V31" s="49"/>
      <c r="W31" s="49"/>
      <c r="X31" s="49"/>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94"/>
      <c r="BB31" s="94" t="s">
        <v>20</v>
      </c>
      <c r="BC31" s="94"/>
      <c r="BD31" s="94"/>
      <c r="BE31" s="94"/>
      <c r="BF31" s="94"/>
      <c r="BG31" s="94"/>
      <c r="BH31" s="94"/>
      <c r="BI31" s="94"/>
      <c r="BJ31" s="94"/>
      <c r="BK31" s="94"/>
      <c r="BL31" s="94"/>
      <c r="BM31" s="94"/>
      <c r="BN31" s="94"/>
      <c r="BO31" s="94" t="s">
        <v>32</v>
      </c>
      <c r="BP31" s="94"/>
      <c r="BQ31" s="94"/>
      <c r="BR31" s="94"/>
      <c r="BS31" s="94"/>
      <c r="BT31" s="94"/>
      <c r="BU31" s="94"/>
      <c r="BV31" s="94"/>
      <c r="BW31" s="94"/>
      <c r="BX31" s="94"/>
      <c r="BY31" s="94"/>
      <c r="BZ31" s="94"/>
      <c r="CA31" s="94"/>
    </row>
    <row r="32" spans="2:79" ht="7.5" customHeight="1" x14ac:dyDescent="0.25">
      <c r="B32" s="54"/>
      <c r="C32" s="54"/>
      <c r="D32" s="54"/>
      <c r="E32" s="54"/>
      <c r="F32" s="54"/>
      <c r="G32" s="54"/>
      <c r="H32" s="54"/>
      <c r="I32" s="48"/>
      <c r="J32" s="48"/>
      <c r="K32" s="48"/>
      <c r="L32" s="48"/>
      <c r="M32" s="48"/>
      <c r="N32" s="48"/>
      <c r="O32" s="48"/>
      <c r="P32" s="48"/>
      <c r="Q32" s="48"/>
      <c r="R32" s="48"/>
      <c r="S32" s="48"/>
      <c r="T32" s="48"/>
      <c r="U32" s="48"/>
      <c r="V32" s="48"/>
      <c r="W32" s="48"/>
      <c r="X32" s="48"/>
      <c r="AZ32" s="46"/>
      <c r="BK32" s="90"/>
      <c r="BL32" s="90"/>
      <c r="BM32" s="90"/>
      <c r="BN32" s="90"/>
      <c r="BO32" s="90"/>
      <c r="BP32" s="90"/>
      <c r="BQ32" s="90"/>
      <c r="BR32" s="90"/>
      <c r="BS32" s="90"/>
      <c r="BT32" s="90"/>
      <c r="BU32" s="90"/>
      <c r="BV32" s="90"/>
      <c r="BW32" s="90"/>
      <c r="BX32" s="90"/>
      <c r="BY32" s="90"/>
      <c r="BZ32" s="90"/>
      <c r="CA32" s="90"/>
    </row>
    <row r="33" spans="2:79" s="57" customFormat="1" ht="26.25" customHeight="1" x14ac:dyDescent="0.3">
      <c r="B33" s="54"/>
      <c r="C33" s="50" t="str">
        <f>VLOOKUP(BB4, RefCauseofDeath, 3, FALSE)</f>
        <v>Total cancer registration, 25+ years</v>
      </c>
      <c r="D33" s="48"/>
      <c r="E33" s="48"/>
      <c r="F33" s="48"/>
      <c r="G33" s="48"/>
      <c r="H33" s="48"/>
      <c r="I33" s="54"/>
      <c r="J33" s="54"/>
      <c r="K33" s="54"/>
      <c r="L33" s="54"/>
      <c r="M33" s="54"/>
      <c r="N33" s="56"/>
      <c r="O33" s="50" t="str">
        <f>VLOOKUP(BB4, RefCauseofDeath,3,FALSE)</f>
        <v>Total cancer registration, 25+ years</v>
      </c>
      <c r="P33" s="48"/>
      <c r="Q33" s="48"/>
      <c r="R33" s="48"/>
      <c r="S33" s="48"/>
      <c r="T33" s="48"/>
      <c r="U33" s="54"/>
      <c r="V33" s="54"/>
      <c r="W33" s="54"/>
      <c r="X33" s="54"/>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96"/>
      <c r="BB33" s="96"/>
      <c r="BC33" s="96" t="s">
        <v>5</v>
      </c>
      <c r="BD33" s="96" t="s">
        <v>135</v>
      </c>
      <c r="BE33" s="96" t="s">
        <v>136</v>
      </c>
      <c r="BF33" s="96" t="s">
        <v>11</v>
      </c>
      <c r="BG33" s="96"/>
      <c r="BH33" s="96" t="s">
        <v>9</v>
      </c>
      <c r="BI33" s="96" t="s">
        <v>9</v>
      </c>
      <c r="BJ33" s="96"/>
      <c r="BK33" s="96" t="s">
        <v>10</v>
      </c>
      <c r="BL33" s="96" t="s">
        <v>10</v>
      </c>
      <c r="BM33" s="96"/>
      <c r="BN33" s="96"/>
      <c r="BO33" s="96"/>
      <c r="BP33" s="96" t="s">
        <v>5</v>
      </c>
      <c r="BQ33" s="96" t="s">
        <v>137</v>
      </c>
      <c r="BR33" s="96"/>
      <c r="BS33" s="96" t="s">
        <v>11</v>
      </c>
      <c r="BT33" s="96"/>
      <c r="BU33" s="96"/>
      <c r="BV33" s="96"/>
      <c r="BW33" s="96"/>
      <c r="BX33" s="90" t="s">
        <v>33</v>
      </c>
      <c r="BY33" s="96"/>
      <c r="BZ33" s="96"/>
      <c r="CA33" s="96"/>
    </row>
    <row r="34" spans="2:79" ht="12" customHeight="1" x14ac:dyDescent="0.25">
      <c r="B34" s="48"/>
      <c r="C34" s="48"/>
      <c r="D34" s="48"/>
      <c r="E34" s="48"/>
      <c r="F34" s="48"/>
      <c r="G34" s="48"/>
      <c r="H34" s="48"/>
      <c r="I34" s="48"/>
      <c r="J34" s="48"/>
      <c r="K34" s="48"/>
      <c r="L34" s="48"/>
      <c r="M34" s="48"/>
      <c r="N34" s="59"/>
      <c r="O34" s="48"/>
      <c r="P34" s="48"/>
      <c r="Q34" s="48"/>
      <c r="R34" s="48"/>
      <c r="S34" s="48"/>
      <c r="T34" s="48"/>
      <c r="U34" s="48"/>
      <c r="V34" s="48"/>
      <c r="W34" s="48"/>
      <c r="X34" s="48"/>
      <c r="AZ34" s="46"/>
      <c r="BH34" s="90" t="s">
        <v>22</v>
      </c>
      <c r="BI34" s="90" t="s">
        <v>21</v>
      </c>
      <c r="BK34" s="90" t="s">
        <v>22</v>
      </c>
      <c r="BL34" s="90" t="s">
        <v>21</v>
      </c>
      <c r="BM34" s="90"/>
      <c r="BN34" s="90"/>
      <c r="BO34" s="90"/>
      <c r="BP34" s="90"/>
      <c r="BQ34" s="90"/>
      <c r="BR34" s="90"/>
      <c r="BS34" s="90"/>
      <c r="BT34" s="90"/>
      <c r="BU34" s="90" t="s">
        <v>22</v>
      </c>
      <c r="BV34" s="90" t="s">
        <v>21</v>
      </c>
      <c r="BW34" s="90"/>
      <c r="BX34" s="90"/>
      <c r="BY34" s="90"/>
      <c r="BZ34" s="90"/>
      <c r="CA34" s="90"/>
    </row>
    <row r="35" spans="2:79" s="57" customFormat="1" x14ac:dyDescent="0.25">
      <c r="B35" s="54"/>
      <c r="C35" s="60" t="s">
        <v>143</v>
      </c>
      <c r="D35" s="60"/>
      <c r="E35" s="60"/>
      <c r="F35" s="60"/>
      <c r="G35" s="60"/>
      <c r="H35" s="60"/>
      <c r="I35" s="54"/>
      <c r="J35" s="54"/>
      <c r="K35" s="54"/>
      <c r="L35" s="54"/>
      <c r="M35" s="54"/>
      <c r="N35" s="54"/>
      <c r="O35" s="60" t="s">
        <v>144</v>
      </c>
      <c r="P35" s="54"/>
      <c r="Q35" s="54"/>
      <c r="R35" s="54"/>
      <c r="S35" s="54"/>
      <c r="T35" s="54"/>
      <c r="U35" s="54"/>
      <c r="V35" s="54"/>
      <c r="W35" s="54"/>
      <c r="X35" s="54"/>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90"/>
      <c r="BB35" s="97" t="s">
        <v>61</v>
      </c>
      <c r="BC35" s="90">
        <v>1996</v>
      </c>
      <c r="BD35" s="96">
        <f>IFERROR(VALUE(FIXED(VLOOKUP($BC35&amp;$BB$29&amp;$BB$12&amp;"Maori",ethnicdata,7,FALSE),1)),NA())</f>
        <v>518.29999999999995</v>
      </c>
      <c r="BE35" s="96">
        <f>IFERROR(VALUE(FIXED(VLOOKUP($BC35&amp;$BB$29&amp;$BB$12&amp;"nonMaori",ethnicdata,7,FALSE),1)),NA())</f>
        <v>386.1</v>
      </c>
      <c r="BF35" s="96">
        <f>MAX(BD35:BE87)</f>
        <v>548.4</v>
      </c>
      <c r="BG35" s="96"/>
      <c r="BH35" s="98">
        <f>D39-E39</f>
        <v>23.499999999999943</v>
      </c>
      <c r="BI35" s="98">
        <f>F39-D39</f>
        <v>24.300000000000068</v>
      </c>
      <c r="BJ35" s="96"/>
      <c r="BK35" s="98">
        <f>G39-H39</f>
        <v>5.2000000000000455</v>
      </c>
      <c r="BL35" s="98">
        <f>I39-G39</f>
        <v>5.2999999999999545</v>
      </c>
      <c r="BM35" s="96"/>
      <c r="BN35" s="90"/>
      <c r="BO35" s="97" t="s">
        <v>61</v>
      </c>
      <c r="BP35" s="90">
        <v>1996</v>
      </c>
      <c r="BQ35" s="96">
        <f t="shared" ref="BQ35:BQ52" si="0">IFERROR(VALUE(FIXED(VLOOKUP($BC35&amp;$BB$29&amp;$BB$12&amp;"Maori",ethnicdata,10,FALSE),2)),NA())</f>
        <v>1.34</v>
      </c>
      <c r="BR35" s="96"/>
      <c r="BS35" s="96">
        <f>MAX(BQ35:BQ87)</f>
        <v>1.44</v>
      </c>
      <c r="BT35" s="96"/>
      <c r="BU35" s="98">
        <f>P39-Q39</f>
        <v>6.0000000000000053E-2</v>
      </c>
      <c r="BV35" s="98">
        <f>R39-P39</f>
        <v>6.999999999999984E-2</v>
      </c>
      <c r="BW35" s="96"/>
      <c r="BX35" s="96">
        <v>1</v>
      </c>
      <c r="BY35" s="96"/>
      <c r="BZ35" s="96"/>
      <c r="CA35" s="96"/>
    </row>
    <row r="36" spans="2:79" x14ac:dyDescent="0.25">
      <c r="B36" s="48"/>
      <c r="C36" s="48"/>
      <c r="D36" s="48"/>
      <c r="E36" s="48"/>
      <c r="F36" s="48"/>
      <c r="G36" s="48"/>
      <c r="H36" s="48"/>
      <c r="I36" s="48"/>
      <c r="J36" s="48"/>
      <c r="K36" s="48"/>
      <c r="L36" s="48"/>
      <c r="M36" s="48"/>
      <c r="N36" s="48"/>
      <c r="O36" s="48"/>
      <c r="P36" s="48"/>
      <c r="Q36" s="48"/>
      <c r="R36" s="48"/>
      <c r="S36" s="48"/>
      <c r="T36" s="48"/>
      <c r="U36" s="48"/>
      <c r="V36" s="48"/>
      <c r="W36" s="48"/>
      <c r="X36" s="48"/>
      <c r="AZ36" s="46"/>
      <c r="BB36" s="97" t="s">
        <v>62</v>
      </c>
      <c r="BC36" s="99">
        <v>1997</v>
      </c>
      <c r="BD36" s="96">
        <f t="shared" ref="BD36:BD52" si="1">IFERROR(VALUE(FIXED(VLOOKUP($BC36&amp;$BB$29&amp;$BB$12&amp;"Maori",ethnicdata,7,FALSE),1)),NA())</f>
        <v>526.5</v>
      </c>
      <c r="BE36" s="96">
        <f t="shared" ref="BE36:BE52" si="2">IFERROR(VALUE(FIXED(VLOOKUP($BC36&amp;$BB$29&amp;$BB$12&amp;"nonMaori",ethnicdata,7,FALSE),1)),NA())</f>
        <v>385.2</v>
      </c>
      <c r="BF36" s="96">
        <f>MIN(BD35:BE87)</f>
        <v>377.9</v>
      </c>
      <c r="BH36" s="98">
        <f t="shared" ref="BH36:BH52" si="3">D40-E40</f>
        <v>23.100000000000023</v>
      </c>
      <c r="BI36" s="98">
        <f t="shared" ref="BI36:BI52" si="4">F40-D40</f>
        <v>24</v>
      </c>
      <c r="BK36" s="98">
        <f t="shared" ref="BK36:BK52" si="5">G40-H40</f>
        <v>5.0999999999999659</v>
      </c>
      <c r="BL36" s="98">
        <f t="shared" ref="BL36:BL52" si="6">I40-G40</f>
        <v>5.3000000000000114</v>
      </c>
      <c r="BM36" s="90"/>
      <c r="BN36" s="90"/>
      <c r="BO36" s="97" t="s">
        <v>62</v>
      </c>
      <c r="BP36" s="99">
        <v>1997</v>
      </c>
      <c r="BQ36" s="96">
        <f t="shared" si="0"/>
        <v>1.37</v>
      </c>
      <c r="BR36" s="96"/>
      <c r="BS36" s="96">
        <f>MIN(BQ35:BQ87)</f>
        <v>1.3</v>
      </c>
      <c r="BT36" s="90"/>
      <c r="BU36" s="98">
        <f t="shared" ref="BU36:BU52" si="7">P40-Q40</f>
        <v>7.0000000000000062E-2</v>
      </c>
      <c r="BV36" s="98">
        <f t="shared" ref="BV36:BV52" si="8">R40-P40</f>
        <v>5.9999999999999831E-2</v>
      </c>
      <c r="BW36" s="90"/>
      <c r="BX36" s="96">
        <v>1</v>
      </c>
      <c r="BY36" s="90"/>
      <c r="BZ36" s="90"/>
      <c r="CA36" s="90"/>
    </row>
    <row r="37" spans="2:79" s="68" customFormat="1" ht="12.75" customHeight="1" x14ac:dyDescent="0.25">
      <c r="B37" s="64"/>
      <c r="C37" s="65" t="s">
        <v>5</v>
      </c>
      <c r="D37" s="105" t="s">
        <v>135</v>
      </c>
      <c r="E37" s="105"/>
      <c r="F37" s="105"/>
      <c r="G37" s="105" t="s">
        <v>136</v>
      </c>
      <c r="H37" s="105"/>
      <c r="I37" s="105"/>
      <c r="J37" s="64"/>
      <c r="K37" s="64"/>
      <c r="L37" s="64"/>
      <c r="M37" s="64"/>
      <c r="N37" s="64"/>
      <c r="O37" s="66" t="s">
        <v>5</v>
      </c>
      <c r="P37" s="106" t="s">
        <v>134</v>
      </c>
      <c r="Q37" s="106"/>
      <c r="R37" s="106"/>
      <c r="S37" s="67"/>
      <c r="T37" s="64"/>
      <c r="U37" s="64"/>
      <c r="V37" s="64"/>
      <c r="W37" s="64"/>
      <c r="X37" s="64"/>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99"/>
      <c r="BB37" s="97" t="s">
        <v>63</v>
      </c>
      <c r="BC37" s="90">
        <v>1998</v>
      </c>
      <c r="BD37" s="96">
        <f t="shared" si="1"/>
        <v>535.29999999999995</v>
      </c>
      <c r="BE37" s="96">
        <f t="shared" si="2"/>
        <v>390.3</v>
      </c>
      <c r="BF37" s="96"/>
      <c r="BG37" s="99"/>
      <c r="BH37" s="98">
        <f t="shared" si="3"/>
        <v>22.799999999999955</v>
      </c>
      <c r="BI37" s="98">
        <f t="shared" si="4"/>
        <v>23.600000000000023</v>
      </c>
      <c r="BJ37" s="99"/>
      <c r="BK37" s="98">
        <f t="shared" si="5"/>
        <v>5.1999999999999886</v>
      </c>
      <c r="BL37" s="98">
        <f t="shared" si="6"/>
        <v>5.1999999999999886</v>
      </c>
      <c r="BM37" s="99"/>
      <c r="BN37" s="99"/>
      <c r="BO37" s="97" t="s">
        <v>63</v>
      </c>
      <c r="BP37" s="90">
        <v>1998</v>
      </c>
      <c r="BQ37" s="96">
        <f t="shared" si="0"/>
        <v>1.37</v>
      </c>
      <c r="BR37" s="96"/>
      <c r="BS37" s="96"/>
      <c r="BT37" s="99"/>
      <c r="BU37" s="98">
        <f t="shared" si="7"/>
        <v>6.0000000000000053E-2</v>
      </c>
      <c r="BV37" s="98">
        <f t="shared" si="8"/>
        <v>6.999999999999984E-2</v>
      </c>
      <c r="BW37" s="99"/>
      <c r="BX37" s="96">
        <v>1</v>
      </c>
      <c r="BY37" s="99"/>
      <c r="BZ37" s="99"/>
      <c r="CA37" s="99"/>
    </row>
    <row r="38" spans="2:79" x14ac:dyDescent="0.25">
      <c r="B38" s="48"/>
      <c r="C38" s="59"/>
      <c r="D38" s="69" t="s">
        <v>13</v>
      </c>
      <c r="E38" s="70" t="s">
        <v>14</v>
      </c>
      <c r="F38" s="70" t="s">
        <v>15</v>
      </c>
      <c r="G38" s="69" t="s">
        <v>13</v>
      </c>
      <c r="H38" s="70" t="s">
        <v>14</v>
      </c>
      <c r="I38" s="70" t="s">
        <v>15</v>
      </c>
      <c r="J38" s="48"/>
      <c r="K38" s="48"/>
      <c r="L38" s="48"/>
      <c r="M38" s="48"/>
      <c r="N38" s="48"/>
      <c r="O38" s="48"/>
      <c r="P38" s="69" t="s">
        <v>31</v>
      </c>
      <c r="Q38" s="70" t="s">
        <v>14</v>
      </c>
      <c r="R38" s="70" t="s">
        <v>15</v>
      </c>
      <c r="S38" s="48"/>
      <c r="T38" s="48"/>
      <c r="U38" s="48"/>
      <c r="V38" s="48"/>
      <c r="W38" s="48"/>
      <c r="X38" s="48"/>
      <c r="AZ38" s="46"/>
      <c r="BB38" s="97" t="s">
        <v>64</v>
      </c>
      <c r="BC38" s="96">
        <v>1999</v>
      </c>
      <c r="BD38" s="96">
        <f t="shared" si="1"/>
        <v>537.6</v>
      </c>
      <c r="BE38" s="96">
        <f t="shared" si="2"/>
        <v>395.8</v>
      </c>
      <c r="BF38" s="96"/>
      <c r="BH38" s="98">
        <f t="shared" si="3"/>
        <v>22.399999999999977</v>
      </c>
      <c r="BI38" s="98">
        <f t="shared" si="4"/>
        <v>23.100000000000023</v>
      </c>
      <c r="BK38" s="98">
        <f t="shared" si="5"/>
        <v>5.1999999999999886</v>
      </c>
      <c r="BL38" s="98">
        <f t="shared" si="6"/>
        <v>5.1999999999999886</v>
      </c>
      <c r="BM38" s="90"/>
      <c r="BN38" s="90"/>
      <c r="BO38" s="97" t="s">
        <v>64</v>
      </c>
      <c r="BP38" s="96">
        <v>1999</v>
      </c>
      <c r="BQ38" s="96">
        <f t="shared" si="0"/>
        <v>1.36</v>
      </c>
      <c r="BR38" s="96"/>
      <c r="BS38" s="96"/>
      <c r="BT38" s="90"/>
      <c r="BU38" s="98">
        <f t="shared" si="7"/>
        <v>6.0000000000000053E-2</v>
      </c>
      <c r="BV38" s="98">
        <f t="shared" si="8"/>
        <v>5.9999999999999831E-2</v>
      </c>
      <c r="BW38" s="90"/>
      <c r="BX38" s="96">
        <v>1</v>
      </c>
      <c r="BY38" s="90"/>
      <c r="BZ38" s="90"/>
      <c r="CA38" s="90"/>
    </row>
    <row r="39" spans="2:79" x14ac:dyDescent="0.25">
      <c r="B39" s="48"/>
      <c r="C39" s="48" t="s">
        <v>61</v>
      </c>
      <c r="D39" s="71">
        <f t="shared" ref="D39:D56" si="9">IFERROR(VALUE(FIXED(VLOOKUP($BC35&amp;$C$33&amp;$BB$12&amp;"Maori",ethnicdata,7,FALSE),1)),"N/A")</f>
        <v>518.29999999999995</v>
      </c>
      <c r="E39" s="72">
        <f t="shared" ref="E39:E56" si="10">IFERROR(VALUE(FIXED(VLOOKUP($BC35&amp;$C$33&amp;$BB$12&amp;"Maori",ethnicdata,6,FALSE),1)),"N/A")</f>
        <v>494.8</v>
      </c>
      <c r="F39" s="72">
        <f t="shared" ref="F39:F56" si="11">IFERROR(VALUE(FIXED(VLOOKUP($BC35&amp;$C$33&amp;$BB$12&amp;"Maori",ethnicdata,8,FALSE),1)),"N/A")</f>
        <v>542.6</v>
      </c>
      <c r="G39" s="71">
        <f t="shared" ref="G39:G56" si="12">IFERROR(VALUE(FIXED(VLOOKUP($BC35&amp;$C$33&amp;$BB$12&amp;"nonMaori",ethnicdata,7,FALSE),1)),"N/A")</f>
        <v>386.1</v>
      </c>
      <c r="H39" s="72">
        <f t="shared" ref="H39:H56" si="13">IFERROR(VALUE(FIXED(VLOOKUP($BC35&amp;$C$33&amp;$BB$12&amp;"nonMaori",ethnicdata,6,FALSE),1)),"N/A")</f>
        <v>380.9</v>
      </c>
      <c r="I39" s="72">
        <f t="shared" ref="I39:I56" si="14">IFERROR(VALUE(FIXED(VLOOKUP($BC35&amp;$C$33&amp;$BB$12&amp;"nonMaori",ethnicdata,8,FALSE),1)),"N/A")</f>
        <v>391.4</v>
      </c>
      <c r="J39" s="48"/>
      <c r="K39" s="48"/>
      <c r="L39" s="48"/>
      <c r="M39" s="48"/>
      <c r="N39" s="48"/>
      <c r="O39" s="48" t="s">
        <v>61</v>
      </c>
      <c r="P39" s="73">
        <f t="shared" ref="P39:P56" si="15">IFERROR(VALUE(FIXED(VLOOKUP($BC35&amp;$O$33&amp;$BB$12&amp;"Maori",ethnicdata,10,FALSE),2)),"N/A")</f>
        <v>1.34</v>
      </c>
      <c r="Q39" s="74">
        <f t="shared" ref="Q39:Q56" si="16">IFERROR(VALUE(FIXED(VLOOKUP($BC35&amp;$O$33&amp;$BB$12&amp;"Maori",ethnicdata,9,FALSE),2)),"N/A")</f>
        <v>1.28</v>
      </c>
      <c r="R39" s="74">
        <f t="shared" ref="R39:R56" si="17">IFERROR(VALUE(FIXED(VLOOKUP($BC35&amp;$O$33&amp;$BB$12&amp;"Maori",ethnicdata,11,FALSE),2)),"N/A")</f>
        <v>1.41</v>
      </c>
      <c r="S39" s="75"/>
      <c r="T39" s="48"/>
      <c r="U39" s="48"/>
      <c r="V39" s="48"/>
      <c r="W39" s="48"/>
      <c r="X39" s="48"/>
      <c r="AZ39" s="46"/>
      <c r="BB39" s="97" t="s">
        <v>65</v>
      </c>
      <c r="BC39" s="90">
        <v>2000</v>
      </c>
      <c r="BD39" s="96">
        <f t="shared" si="1"/>
        <v>518.4</v>
      </c>
      <c r="BE39" s="96">
        <f t="shared" si="2"/>
        <v>397.9</v>
      </c>
      <c r="BF39" s="96"/>
      <c r="BH39" s="98">
        <f t="shared" si="3"/>
        <v>21.5</v>
      </c>
      <c r="BI39" s="98">
        <f t="shared" si="4"/>
        <v>22.200000000000045</v>
      </c>
      <c r="BK39" s="98">
        <f t="shared" si="5"/>
        <v>5.1999999999999886</v>
      </c>
      <c r="BL39" s="98">
        <f t="shared" si="6"/>
        <v>5.2000000000000455</v>
      </c>
      <c r="BM39" s="90"/>
      <c r="BN39" s="90"/>
      <c r="BO39" s="97" t="s">
        <v>65</v>
      </c>
      <c r="BP39" s="90">
        <v>2000</v>
      </c>
      <c r="BQ39" s="96">
        <f t="shared" si="0"/>
        <v>1.3</v>
      </c>
      <c r="BR39" s="96"/>
      <c r="BS39" s="96"/>
      <c r="BT39" s="90"/>
      <c r="BU39" s="98">
        <f t="shared" si="7"/>
        <v>5.0000000000000044E-2</v>
      </c>
      <c r="BV39" s="98">
        <f t="shared" si="8"/>
        <v>6.0000000000000053E-2</v>
      </c>
      <c r="BW39" s="90"/>
      <c r="BX39" s="96">
        <v>1</v>
      </c>
      <c r="BY39" s="90"/>
      <c r="BZ39" s="90"/>
      <c r="CA39" s="90"/>
    </row>
    <row r="40" spans="2:79" x14ac:dyDescent="0.25">
      <c r="B40" s="48"/>
      <c r="C40" s="48" t="s">
        <v>62</v>
      </c>
      <c r="D40" s="71">
        <f t="shared" si="9"/>
        <v>526.5</v>
      </c>
      <c r="E40" s="72">
        <f t="shared" si="10"/>
        <v>503.4</v>
      </c>
      <c r="F40" s="72">
        <f t="shared" si="11"/>
        <v>550.5</v>
      </c>
      <c r="G40" s="71">
        <f t="shared" si="12"/>
        <v>385.2</v>
      </c>
      <c r="H40" s="72">
        <f t="shared" si="13"/>
        <v>380.1</v>
      </c>
      <c r="I40" s="72">
        <f t="shared" si="14"/>
        <v>390.5</v>
      </c>
      <c r="J40" s="48"/>
      <c r="K40" s="48"/>
      <c r="L40" s="48"/>
      <c r="M40" s="48"/>
      <c r="N40" s="48"/>
      <c r="O40" s="48" t="s">
        <v>62</v>
      </c>
      <c r="P40" s="73">
        <f t="shared" si="15"/>
        <v>1.37</v>
      </c>
      <c r="Q40" s="74">
        <f t="shared" si="16"/>
        <v>1.3</v>
      </c>
      <c r="R40" s="74">
        <f t="shared" si="17"/>
        <v>1.43</v>
      </c>
      <c r="S40" s="75"/>
      <c r="T40" s="48"/>
      <c r="U40" s="48"/>
      <c r="V40" s="48"/>
      <c r="W40" s="48"/>
      <c r="X40" s="48"/>
      <c r="AZ40" s="46"/>
      <c r="BB40" s="97" t="s">
        <v>66</v>
      </c>
      <c r="BC40" s="90">
        <v>2001</v>
      </c>
      <c r="BD40" s="96">
        <f t="shared" si="1"/>
        <v>513.70000000000005</v>
      </c>
      <c r="BE40" s="96">
        <f t="shared" si="2"/>
        <v>393.7</v>
      </c>
      <c r="BF40" s="96"/>
      <c r="BH40" s="98">
        <f t="shared" si="3"/>
        <v>21.000000000000057</v>
      </c>
      <c r="BI40" s="98">
        <f t="shared" si="4"/>
        <v>21.599999999999909</v>
      </c>
      <c r="BK40" s="98">
        <f t="shared" si="5"/>
        <v>5.0999999999999659</v>
      </c>
      <c r="BL40" s="98">
        <f t="shared" si="6"/>
        <v>5.1000000000000227</v>
      </c>
      <c r="BM40" s="90"/>
      <c r="BN40" s="90"/>
      <c r="BO40" s="97" t="s">
        <v>66</v>
      </c>
      <c r="BP40" s="90">
        <v>2001</v>
      </c>
      <c r="BQ40" s="96">
        <f t="shared" si="0"/>
        <v>1.3</v>
      </c>
      <c r="BR40" s="96"/>
      <c r="BS40" s="96"/>
      <c r="BT40" s="90"/>
      <c r="BU40" s="98">
        <f t="shared" si="7"/>
        <v>5.0000000000000044E-2</v>
      </c>
      <c r="BV40" s="98">
        <f t="shared" si="8"/>
        <v>6.0000000000000053E-2</v>
      </c>
      <c r="BW40" s="90"/>
      <c r="BX40" s="96">
        <v>1</v>
      </c>
      <c r="BY40" s="90"/>
      <c r="BZ40" s="90"/>
      <c r="CA40" s="90"/>
    </row>
    <row r="41" spans="2:79" x14ac:dyDescent="0.25">
      <c r="B41" s="48"/>
      <c r="C41" s="48" t="s">
        <v>63</v>
      </c>
      <c r="D41" s="71">
        <f t="shared" si="9"/>
        <v>535.29999999999995</v>
      </c>
      <c r="E41" s="72">
        <f t="shared" si="10"/>
        <v>512.5</v>
      </c>
      <c r="F41" s="72">
        <f t="shared" si="11"/>
        <v>558.9</v>
      </c>
      <c r="G41" s="71">
        <f t="shared" si="12"/>
        <v>390.3</v>
      </c>
      <c r="H41" s="72">
        <f t="shared" si="13"/>
        <v>385.1</v>
      </c>
      <c r="I41" s="72">
        <f t="shared" si="14"/>
        <v>395.5</v>
      </c>
      <c r="J41" s="48"/>
      <c r="K41" s="48"/>
      <c r="L41" s="48"/>
      <c r="M41" s="48"/>
      <c r="N41" s="48"/>
      <c r="O41" s="48" t="s">
        <v>63</v>
      </c>
      <c r="P41" s="73">
        <f t="shared" si="15"/>
        <v>1.37</v>
      </c>
      <c r="Q41" s="74">
        <f t="shared" si="16"/>
        <v>1.31</v>
      </c>
      <c r="R41" s="74">
        <f t="shared" si="17"/>
        <v>1.44</v>
      </c>
      <c r="S41" s="75"/>
      <c r="T41" s="48"/>
      <c r="U41" s="48"/>
      <c r="V41" s="48"/>
      <c r="W41" s="48"/>
      <c r="X41" s="48"/>
      <c r="AZ41" s="46"/>
      <c r="BB41" s="97" t="s">
        <v>67</v>
      </c>
      <c r="BC41" s="90">
        <v>2002</v>
      </c>
      <c r="BD41" s="96">
        <f t="shared" si="1"/>
        <v>516.70000000000005</v>
      </c>
      <c r="BE41" s="96">
        <f t="shared" si="2"/>
        <v>390.1</v>
      </c>
      <c r="BF41" s="96"/>
      <c r="BH41" s="98">
        <f t="shared" si="3"/>
        <v>20.700000000000045</v>
      </c>
      <c r="BI41" s="98">
        <f t="shared" si="4"/>
        <v>21.199999999999932</v>
      </c>
      <c r="BK41" s="98">
        <f t="shared" si="5"/>
        <v>5</v>
      </c>
      <c r="BL41" s="98">
        <f t="shared" si="6"/>
        <v>5</v>
      </c>
      <c r="BM41" s="90"/>
      <c r="BN41" s="90"/>
      <c r="BO41" s="97" t="s">
        <v>67</v>
      </c>
      <c r="BP41" s="90">
        <v>2002</v>
      </c>
      <c r="BQ41" s="96">
        <f t="shared" si="0"/>
        <v>1.32</v>
      </c>
      <c r="BR41" s="96"/>
      <c r="BS41" s="96"/>
      <c r="BT41" s="90"/>
      <c r="BU41" s="98">
        <f t="shared" si="7"/>
        <v>5.0000000000000044E-2</v>
      </c>
      <c r="BV41" s="98">
        <f t="shared" si="8"/>
        <v>5.9999999999999831E-2</v>
      </c>
      <c r="BW41" s="90"/>
      <c r="BX41" s="96">
        <v>1</v>
      </c>
      <c r="BY41" s="90"/>
      <c r="BZ41" s="90"/>
      <c r="CA41" s="90"/>
    </row>
    <row r="42" spans="2:79" x14ac:dyDescent="0.25">
      <c r="B42" s="48"/>
      <c r="C42" s="48" t="s">
        <v>64</v>
      </c>
      <c r="D42" s="71">
        <f t="shared" si="9"/>
        <v>537.6</v>
      </c>
      <c r="E42" s="72">
        <f t="shared" si="10"/>
        <v>515.20000000000005</v>
      </c>
      <c r="F42" s="72">
        <f t="shared" si="11"/>
        <v>560.70000000000005</v>
      </c>
      <c r="G42" s="71">
        <f t="shared" si="12"/>
        <v>395.8</v>
      </c>
      <c r="H42" s="72">
        <f t="shared" si="13"/>
        <v>390.6</v>
      </c>
      <c r="I42" s="72">
        <f t="shared" si="14"/>
        <v>401</v>
      </c>
      <c r="J42" s="48"/>
      <c r="K42" s="48"/>
      <c r="L42" s="48"/>
      <c r="M42" s="48"/>
      <c r="N42" s="48"/>
      <c r="O42" s="48" t="s">
        <v>64</v>
      </c>
      <c r="P42" s="73">
        <f t="shared" si="15"/>
        <v>1.36</v>
      </c>
      <c r="Q42" s="74">
        <f t="shared" si="16"/>
        <v>1.3</v>
      </c>
      <c r="R42" s="74">
        <f t="shared" si="17"/>
        <v>1.42</v>
      </c>
      <c r="S42" s="75"/>
      <c r="T42" s="48"/>
      <c r="U42" s="48"/>
      <c r="V42" s="48"/>
      <c r="W42" s="48"/>
      <c r="X42" s="48"/>
      <c r="AZ42" s="46"/>
      <c r="BB42" s="97" t="s">
        <v>68</v>
      </c>
      <c r="BC42" s="90">
        <v>2003</v>
      </c>
      <c r="BD42" s="96">
        <f t="shared" si="1"/>
        <v>520.6</v>
      </c>
      <c r="BE42" s="96">
        <f t="shared" si="2"/>
        <v>384.4</v>
      </c>
      <c r="BF42" s="96"/>
      <c r="BH42" s="98">
        <f t="shared" si="3"/>
        <v>20.300000000000011</v>
      </c>
      <c r="BI42" s="98">
        <f t="shared" si="4"/>
        <v>20.899999999999977</v>
      </c>
      <c r="BK42" s="98">
        <f t="shared" si="5"/>
        <v>4.7999999999999545</v>
      </c>
      <c r="BL42" s="98">
        <f t="shared" si="6"/>
        <v>5</v>
      </c>
      <c r="BM42" s="90"/>
      <c r="BN42" s="90"/>
      <c r="BO42" s="97" t="s">
        <v>68</v>
      </c>
      <c r="BP42" s="90">
        <v>2003</v>
      </c>
      <c r="BQ42" s="96">
        <f t="shared" si="0"/>
        <v>1.35</v>
      </c>
      <c r="BR42" s="96"/>
      <c r="BS42" s="96"/>
      <c r="BT42" s="90"/>
      <c r="BU42" s="98">
        <f t="shared" si="7"/>
        <v>5.0000000000000044E-2</v>
      </c>
      <c r="BV42" s="98">
        <f t="shared" si="8"/>
        <v>5.9999999999999831E-2</v>
      </c>
      <c r="BW42" s="90"/>
      <c r="BX42" s="96">
        <v>1</v>
      </c>
      <c r="BY42" s="90"/>
      <c r="BZ42" s="90"/>
      <c r="CA42" s="90"/>
    </row>
    <row r="43" spans="2:79" x14ac:dyDescent="0.25">
      <c r="B43" s="48"/>
      <c r="C43" s="48" t="s">
        <v>65</v>
      </c>
      <c r="D43" s="71">
        <f t="shared" si="9"/>
        <v>518.4</v>
      </c>
      <c r="E43" s="72">
        <f t="shared" si="10"/>
        <v>496.9</v>
      </c>
      <c r="F43" s="72">
        <f t="shared" si="11"/>
        <v>540.6</v>
      </c>
      <c r="G43" s="71">
        <f t="shared" si="12"/>
        <v>397.9</v>
      </c>
      <c r="H43" s="72">
        <f t="shared" si="13"/>
        <v>392.7</v>
      </c>
      <c r="I43" s="72">
        <f t="shared" si="14"/>
        <v>403.1</v>
      </c>
      <c r="J43" s="48"/>
      <c r="K43" s="48"/>
      <c r="L43" s="48"/>
      <c r="M43" s="48"/>
      <c r="N43" s="48"/>
      <c r="O43" s="48" t="s">
        <v>65</v>
      </c>
      <c r="P43" s="73">
        <f t="shared" si="15"/>
        <v>1.3</v>
      </c>
      <c r="Q43" s="74">
        <f t="shared" si="16"/>
        <v>1.25</v>
      </c>
      <c r="R43" s="74">
        <f t="shared" si="17"/>
        <v>1.36</v>
      </c>
      <c r="S43" s="75"/>
      <c r="T43" s="48"/>
      <c r="U43" s="48"/>
      <c r="V43" s="48"/>
      <c r="W43" s="48"/>
      <c r="X43" s="48"/>
      <c r="AZ43" s="46"/>
      <c r="BB43" s="97" t="s">
        <v>69</v>
      </c>
      <c r="BC43" s="90">
        <v>2004</v>
      </c>
      <c r="BD43" s="96">
        <f t="shared" si="1"/>
        <v>519.6</v>
      </c>
      <c r="BE43" s="96">
        <f t="shared" si="2"/>
        <v>380.5</v>
      </c>
      <c r="BF43" s="96"/>
      <c r="BH43" s="98">
        <f t="shared" si="3"/>
        <v>19.900000000000034</v>
      </c>
      <c r="BI43" s="98">
        <f t="shared" si="4"/>
        <v>20.399999999999977</v>
      </c>
      <c r="BK43" s="98">
        <f t="shared" si="5"/>
        <v>4.8000000000000114</v>
      </c>
      <c r="BL43" s="98">
        <f t="shared" si="6"/>
        <v>4.8999999999999773</v>
      </c>
      <c r="BM43" s="90"/>
      <c r="BN43" s="90"/>
      <c r="BO43" s="97" t="s">
        <v>69</v>
      </c>
      <c r="BP43" s="90">
        <v>2004</v>
      </c>
      <c r="BQ43" s="96">
        <f t="shared" si="0"/>
        <v>1.37</v>
      </c>
      <c r="BR43" s="96"/>
      <c r="BS43" s="96"/>
      <c r="BT43" s="90"/>
      <c r="BU43" s="98">
        <f t="shared" si="7"/>
        <v>6.0000000000000053E-2</v>
      </c>
      <c r="BV43" s="98">
        <f t="shared" si="8"/>
        <v>4.9999999999999822E-2</v>
      </c>
      <c r="BW43" s="90"/>
      <c r="BX43" s="96">
        <v>1</v>
      </c>
      <c r="BY43" s="90"/>
      <c r="BZ43" s="90"/>
      <c r="CA43" s="90"/>
    </row>
    <row r="44" spans="2:79" x14ac:dyDescent="0.25">
      <c r="B44" s="48"/>
      <c r="C44" s="48" t="s">
        <v>66</v>
      </c>
      <c r="D44" s="71">
        <f t="shared" si="9"/>
        <v>513.70000000000005</v>
      </c>
      <c r="E44" s="72">
        <f t="shared" si="10"/>
        <v>492.7</v>
      </c>
      <c r="F44" s="72">
        <f t="shared" si="11"/>
        <v>535.29999999999995</v>
      </c>
      <c r="G44" s="71">
        <f t="shared" si="12"/>
        <v>393.7</v>
      </c>
      <c r="H44" s="72">
        <f t="shared" si="13"/>
        <v>388.6</v>
      </c>
      <c r="I44" s="72">
        <f t="shared" si="14"/>
        <v>398.8</v>
      </c>
      <c r="J44" s="48"/>
      <c r="K44" s="48"/>
      <c r="L44" s="48"/>
      <c r="M44" s="48"/>
      <c r="N44" s="48"/>
      <c r="O44" s="48" t="s">
        <v>66</v>
      </c>
      <c r="P44" s="73">
        <f t="shared" si="15"/>
        <v>1.3</v>
      </c>
      <c r="Q44" s="74">
        <f t="shared" si="16"/>
        <v>1.25</v>
      </c>
      <c r="R44" s="74">
        <f t="shared" si="17"/>
        <v>1.36</v>
      </c>
      <c r="S44" s="75"/>
      <c r="T44" s="48"/>
      <c r="U44" s="48"/>
      <c r="V44" s="48"/>
      <c r="W44" s="48"/>
      <c r="X44" s="48"/>
      <c r="AZ44" s="46"/>
      <c r="BB44" s="97" t="s">
        <v>70</v>
      </c>
      <c r="BC44" s="90">
        <v>2005</v>
      </c>
      <c r="BD44" s="96">
        <f t="shared" si="1"/>
        <v>521.9</v>
      </c>
      <c r="BE44" s="96">
        <f t="shared" si="2"/>
        <v>378.3</v>
      </c>
      <c r="BF44" s="96"/>
      <c r="BH44" s="98">
        <f t="shared" si="3"/>
        <v>19.5</v>
      </c>
      <c r="BI44" s="98">
        <f t="shared" si="4"/>
        <v>20</v>
      </c>
      <c r="BK44" s="98">
        <f t="shared" si="5"/>
        <v>4.6999999999999886</v>
      </c>
      <c r="BL44" s="98">
        <f t="shared" si="6"/>
        <v>4.8000000000000114</v>
      </c>
      <c r="BM44" s="90"/>
      <c r="BN44" s="90"/>
      <c r="BO44" s="97" t="s">
        <v>70</v>
      </c>
      <c r="BP44" s="90">
        <v>2005</v>
      </c>
      <c r="BQ44" s="96">
        <f t="shared" si="0"/>
        <v>1.38</v>
      </c>
      <c r="BR44" s="96"/>
      <c r="BS44" s="96"/>
      <c r="BT44" s="90"/>
      <c r="BU44" s="98">
        <f t="shared" si="7"/>
        <v>5.9999999999999831E-2</v>
      </c>
      <c r="BV44" s="98">
        <f t="shared" si="8"/>
        <v>6.0000000000000053E-2</v>
      </c>
      <c r="BW44" s="90"/>
      <c r="BX44" s="96">
        <v>1</v>
      </c>
      <c r="BY44" s="90"/>
      <c r="BZ44" s="90"/>
      <c r="CA44" s="90"/>
    </row>
    <row r="45" spans="2:79" x14ac:dyDescent="0.25">
      <c r="B45" s="48"/>
      <c r="C45" s="48" t="s">
        <v>67</v>
      </c>
      <c r="D45" s="71">
        <f t="shared" si="9"/>
        <v>516.70000000000005</v>
      </c>
      <c r="E45" s="72">
        <f t="shared" si="10"/>
        <v>496</v>
      </c>
      <c r="F45" s="72">
        <f t="shared" si="11"/>
        <v>537.9</v>
      </c>
      <c r="G45" s="71">
        <f t="shared" si="12"/>
        <v>390.1</v>
      </c>
      <c r="H45" s="72">
        <f t="shared" si="13"/>
        <v>385.1</v>
      </c>
      <c r="I45" s="72">
        <f t="shared" si="14"/>
        <v>395.1</v>
      </c>
      <c r="J45" s="48"/>
      <c r="K45" s="48"/>
      <c r="L45" s="48"/>
      <c r="M45" s="48"/>
      <c r="N45" s="48"/>
      <c r="O45" s="48" t="s">
        <v>67</v>
      </c>
      <c r="P45" s="73">
        <f t="shared" si="15"/>
        <v>1.32</v>
      </c>
      <c r="Q45" s="74">
        <f t="shared" si="16"/>
        <v>1.27</v>
      </c>
      <c r="R45" s="74">
        <f t="shared" si="17"/>
        <v>1.38</v>
      </c>
      <c r="S45" s="75"/>
      <c r="T45" s="48"/>
      <c r="U45" s="48"/>
      <c r="V45" s="48"/>
      <c r="W45" s="48"/>
      <c r="X45" s="48"/>
      <c r="AZ45" s="46"/>
      <c r="BB45" s="97" t="s">
        <v>71</v>
      </c>
      <c r="BC45" s="90">
        <v>2006</v>
      </c>
      <c r="BD45" s="96">
        <f t="shared" si="1"/>
        <v>533.20000000000005</v>
      </c>
      <c r="BE45" s="96">
        <f t="shared" si="2"/>
        <v>382.9</v>
      </c>
      <c r="BF45" s="96"/>
      <c r="BH45" s="98">
        <f t="shared" si="3"/>
        <v>19.300000000000068</v>
      </c>
      <c r="BI45" s="98">
        <f t="shared" si="4"/>
        <v>19.899999999999977</v>
      </c>
      <c r="BK45" s="98">
        <f t="shared" si="5"/>
        <v>4.6999999999999886</v>
      </c>
      <c r="BL45" s="98">
        <f t="shared" si="6"/>
        <v>4.8000000000000114</v>
      </c>
      <c r="BM45" s="90"/>
      <c r="BN45" s="90"/>
      <c r="BO45" s="97" t="s">
        <v>71</v>
      </c>
      <c r="BP45" s="90">
        <v>2006</v>
      </c>
      <c r="BQ45" s="96">
        <f t="shared" si="0"/>
        <v>1.39</v>
      </c>
      <c r="BR45" s="96"/>
      <c r="BS45" s="96"/>
      <c r="BT45" s="90"/>
      <c r="BU45" s="98">
        <f t="shared" si="7"/>
        <v>4.9999999999999822E-2</v>
      </c>
      <c r="BV45" s="98">
        <f t="shared" si="8"/>
        <v>6.0000000000000053E-2</v>
      </c>
      <c r="BW45" s="90"/>
      <c r="BX45" s="96">
        <v>1</v>
      </c>
      <c r="BY45" s="90"/>
      <c r="BZ45" s="90"/>
      <c r="CA45" s="90"/>
    </row>
    <row r="46" spans="2:79" x14ac:dyDescent="0.25">
      <c r="B46" s="48"/>
      <c r="C46" s="48" t="s">
        <v>68</v>
      </c>
      <c r="D46" s="71">
        <f t="shared" si="9"/>
        <v>520.6</v>
      </c>
      <c r="E46" s="72">
        <f t="shared" si="10"/>
        <v>500.3</v>
      </c>
      <c r="F46" s="72">
        <f t="shared" si="11"/>
        <v>541.5</v>
      </c>
      <c r="G46" s="71">
        <f t="shared" si="12"/>
        <v>384.4</v>
      </c>
      <c r="H46" s="72">
        <f t="shared" si="13"/>
        <v>379.6</v>
      </c>
      <c r="I46" s="72">
        <f t="shared" si="14"/>
        <v>389.4</v>
      </c>
      <c r="J46" s="48"/>
      <c r="K46" s="48"/>
      <c r="L46" s="48"/>
      <c r="M46" s="48"/>
      <c r="N46" s="48"/>
      <c r="O46" s="48" t="s">
        <v>68</v>
      </c>
      <c r="P46" s="73">
        <f t="shared" si="15"/>
        <v>1.35</v>
      </c>
      <c r="Q46" s="74">
        <f t="shared" si="16"/>
        <v>1.3</v>
      </c>
      <c r="R46" s="74">
        <f t="shared" si="17"/>
        <v>1.41</v>
      </c>
      <c r="S46" s="75"/>
      <c r="T46" s="48"/>
      <c r="U46" s="48"/>
      <c r="V46" s="48"/>
      <c r="W46" s="48"/>
      <c r="X46" s="48"/>
      <c r="AZ46" s="46"/>
      <c r="BB46" s="97" t="s">
        <v>72</v>
      </c>
      <c r="BC46" s="90">
        <v>2007</v>
      </c>
      <c r="BD46" s="96">
        <f t="shared" si="1"/>
        <v>530.20000000000005</v>
      </c>
      <c r="BE46" s="96">
        <f t="shared" si="2"/>
        <v>383.2</v>
      </c>
      <c r="BF46" s="96"/>
      <c r="BH46" s="98">
        <f t="shared" si="3"/>
        <v>18.900000000000034</v>
      </c>
      <c r="BI46" s="98">
        <f t="shared" si="4"/>
        <v>19.399999999999977</v>
      </c>
      <c r="BK46" s="98">
        <f t="shared" si="5"/>
        <v>4.6999999999999886</v>
      </c>
      <c r="BL46" s="98">
        <f t="shared" si="6"/>
        <v>4.6999999999999886</v>
      </c>
      <c r="BM46" s="90"/>
      <c r="BN46" s="90"/>
      <c r="BO46" s="97" t="s">
        <v>72</v>
      </c>
      <c r="BP46" s="90">
        <v>2007</v>
      </c>
      <c r="BQ46" s="96">
        <f t="shared" si="0"/>
        <v>1.38</v>
      </c>
      <c r="BR46" s="96"/>
      <c r="BS46" s="96"/>
      <c r="BT46" s="90"/>
      <c r="BU46" s="98">
        <f t="shared" si="7"/>
        <v>4.9999999999999822E-2</v>
      </c>
      <c r="BV46" s="98">
        <f t="shared" si="8"/>
        <v>6.0000000000000053E-2</v>
      </c>
      <c r="BW46" s="90"/>
      <c r="BX46" s="96">
        <v>1</v>
      </c>
      <c r="BY46" s="90"/>
      <c r="BZ46" s="90"/>
      <c r="CA46" s="90"/>
    </row>
    <row r="47" spans="2:79" x14ac:dyDescent="0.25">
      <c r="B47" s="48"/>
      <c r="C47" s="48" t="s">
        <v>69</v>
      </c>
      <c r="D47" s="71">
        <f t="shared" si="9"/>
        <v>519.6</v>
      </c>
      <c r="E47" s="72">
        <f t="shared" si="10"/>
        <v>499.7</v>
      </c>
      <c r="F47" s="72">
        <f t="shared" si="11"/>
        <v>540</v>
      </c>
      <c r="G47" s="71">
        <f t="shared" si="12"/>
        <v>380.5</v>
      </c>
      <c r="H47" s="72">
        <f t="shared" si="13"/>
        <v>375.7</v>
      </c>
      <c r="I47" s="72">
        <f t="shared" si="14"/>
        <v>385.4</v>
      </c>
      <c r="J47" s="48"/>
      <c r="K47" s="48"/>
      <c r="L47" s="48"/>
      <c r="M47" s="48"/>
      <c r="N47" s="48"/>
      <c r="O47" s="48" t="s">
        <v>69</v>
      </c>
      <c r="P47" s="73">
        <f t="shared" si="15"/>
        <v>1.37</v>
      </c>
      <c r="Q47" s="74">
        <f t="shared" si="16"/>
        <v>1.31</v>
      </c>
      <c r="R47" s="74">
        <f t="shared" si="17"/>
        <v>1.42</v>
      </c>
      <c r="S47" s="75"/>
      <c r="T47" s="48"/>
      <c r="U47" s="48"/>
      <c r="V47" s="48"/>
      <c r="W47" s="48"/>
      <c r="X47" s="48"/>
      <c r="AZ47" s="46"/>
      <c r="BB47" s="97" t="s">
        <v>73</v>
      </c>
      <c r="BC47" s="90">
        <v>2008</v>
      </c>
      <c r="BD47" s="96">
        <f t="shared" si="1"/>
        <v>548.4</v>
      </c>
      <c r="BE47" s="96">
        <f t="shared" si="2"/>
        <v>384.6</v>
      </c>
      <c r="BF47" s="96"/>
      <c r="BH47" s="98">
        <f t="shared" si="3"/>
        <v>18.899999999999977</v>
      </c>
      <c r="BI47" s="98">
        <f t="shared" si="4"/>
        <v>19.300000000000068</v>
      </c>
      <c r="BK47" s="98">
        <f t="shared" si="5"/>
        <v>4.7000000000000455</v>
      </c>
      <c r="BL47" s="98">
        <f t="shared" si="6"/>
        <v>4.6999999999999886</v>
      </c>
      <c r="BM47" s="90"/>
      <c r="BN47" s="90"/>
      <c r="BO47" s="97" t="s">
        <v>73</v>
      </c>
      <c r="BP47" s="90">
        <v>2008</v>
      </c>
      <c r="BQ47" s="96">
        <f t="shared" si="0"/>
        <v>1.43</v>
      </c>
      <c r="BR47" s="96"/>
      <c r="BS47" s="96"/>
      <c r="BT47" s="90"/>
      <c r="BU47" s="98">
        <f t="shared" si="7"/>
        <v>5.9999999999999831E-2</v>
      </c>
      <c r="BV47" s="98">
        <f t="shared" si="8"/>
        <v>5.0000000000000044E-2</v>
      </c>
      <c r="BW47" s="90"/>
      <c r="BX47" s="96">
        <v>1</v>
      </c>
      <c r="BY47" s="90"/>
      <c r="BZ47" s="90"/>
      <c r="CA47" s="90"/>
    </row>
    <row r="48" spans="2:79" x14ac:dyDescent="0.25">
      <c r="B48" s="48"/>
      <c r="C48" s="48" t="s">
        <v>70</v>
      </c>
      <c r="D48" s="71">
        <f t="shared" si="9"/>
        <v>521.9</v>
      </c>
      <c r="E48" s="72">
        <f t="shared" si="10"/>
        <v>502.4</v>
      </c>
      <c r="F48" s="72">
        <f t="shared" si="11"/>
        <v>541.9</v>
      </c>
      <c r="G48" s="71">
        <f t="shared" si="12"/>
        <v>378.3</v>
      </c>
      <c r="H48" s="72">
        <f t="shared" si="13"/>
        <v>373.6</v>
      </c>
      <c r="I48" s="72">
        <f t="shared" si="14"/>
        <v>383.1</v>
      </c>
      <c r="J48" s="48"/>
      <c r="K48" s="48"/>
      <c r="L48" s="48"/>
      <c r="M48" s="48"/>
      <c r="N48" s="48"/>
      <c r="O48" s="48" t="s">
        <v>70</v>
      </c>
      <c r="P48" s="73">
        <f t="shared" si="15"/>
        <v>1.38</v>
      </c>
      <c r="Q48" s="74">
        <f t="shared" si="16"/>
        <v>1.32</v>
      </c>
      <c r="R48" s="74">
        <f t="shared" si="17"/>
        <v>1.44</v>
      </c>
      <c r="S48" s="75"/>
      <c r="T48" s="48"/>
      <c r="U48" s="48"/>
      <c r="V48" s="48"/>
      <c r="W48" s="48"/>
      <c r="X48" s="48"/>
      <c r="AZ48" s="46"/>
      <c r="BB48" s="97" t="s">
        <v>74</v>
      </c>
      <c r="BC48" s="100">
        <v>2009</v>
      </c>
      <c r="BD48" s="96">
        <f t="shared" si="1"/>
        <v>543.79999999999995</v>
      </c>
      <c r="BE48" s="96">
        <f t="shared" si="2"/>
        <v>377.9</v>
      </c>
      <c r="BF48" s="96"/>
      <c r="BH48" s="98">
        <f t="shared" si="3"/>
        <v>18.399999999999977</v>
      </c>
      <c r="BI48" s="98">
        <f t="shared" si="4"/>
        <v>18.800000000000068</v>
      </c>
      <c r="BK48" s="98">
        <f t="shared" si="5"/>
        <v>4.5</v>
      </c>
      <c r="BL48" s="98">
        <f t="shared" si="6"/>
        <v>4.6000000000000227</v>
      </c>
      <c r="BM48" s="90"/>
      <c r="BN48" s="90"/>
      <c r="BO48" s="97" t="s">
        <v>74</v>
      </c>
      <c r="BP48" s="100">
        <v>2009</v>
      </c>
      <c r="BQ48" s="96">
        <f t="shared" si="0"/>
        <v>1.44</v>
      </c>
      <c r="BR48" s="96"/>
      <c r="BS48" s="96"/>
      <c r="BT48" s="90"/>
      <c r="BU48" s="98">
        <f t="shared" si="7"/>
        <v>5.0000000000000044E-2</v>
      </c>
      <c r="BV48" s="98">
        <f t="shared" si="8"/>
        <v>5.0000000000000044E-2</v>
      </c>
      <c r="BW48" s="90"/>
      <c r="BX48" s="96">
        <v>1</v>
      </c>
      <c r="BY48" s="90"/>
      <c r="BZ48" s="90"/>
      <c r="CA48" s="90"/>
    </row>
    <row r="49" spans="2:79" ht="12" customHeight="1" x14ac:dyDescent="0.25">
      <c r="B49" s="51"/>
      <c r="C49" s="59" t="s">
        <v>71</v>
      </c>
      <c r="D49" s="71">
        <f t="shared" si="9"/>
        <v>533.20000000000005</v>
      </c>
      <c r="E49" s="72">
        <f t="shared" si="10"/>
        <v>513.9</v>
      </c>
      <c r="F49" s="72">
        <f t="shared" si="11"/>
        <v>553.1</v>
      </c>
      <c r="G49" s="77">
        <f t="shared" si="12"/>
        <v>382.9</v>
      </c>
      <c r="H49" s="72">
        <f t="shared" si="13"/>
        <v>378.2</v>
      </c>
      <c r="I49" s="72">
        <f t="shared" si="14"/>
        <v>387.7</v>
      </c>
      <c r="J49" s="59"/>
      <c r="K49" s="59"/>
      <c r="L49" s="59"/>
      <c r="M49" s="59"/>
      <c r="N49" s="59"/>
      <c r="O49" s="59" t="s">
        <v>71</v>
      </c>
      <c r="P49" s="73">
        <f t="shared" si="15"/>
        <v>1.39</v>
      </c>
      <c r="Q49" s="78">
        <f t="shared" si="16"/>
        <v>1.34</v>
      </c>
      <c r="R49" s="78">
        <f t="shared" si="17"/>
        <v>1.45</v>
      </c>
      <c r="S49" s="75"/>
      <c r="T49" s="48"/>
      <c r="U49" s="48"/>
      <c r="V49" s="48"/>
      <c r="W49" s="48"/>
      <c r="X49" s="48"/>
      <c r="AZ49" s="46"/>
      <c r="BB49" s="97" t="s">
        <v>75</v>
      </c>
      <c r="BC49" s="97">
        <v>2010</v>
      </c>
      <c r="BD49" s="96">
        <f t="shared" si="1"/>
        <v>545.70000000000005</v>
      </c>
      <c r="BE49" s="96">
        <f t="shared" si="2"/>
        <v>380.4</v>
      </c>
      <c r="BF49" s="96"/>
      <c r="BH49" s="98">
        <f t="shared" si="3"/>
        <v>18</v>
      </c>
      <c r="BI49" s="98">
        <f t="shared" si="4"/>
        <v>18.5</v>
      </c>
      <c r="BK49" s="98">
        <f t="shared" si="5"/>
        <v>4.5</v>
      </c>
      <c r="BL49" s="98">
        <f t="shared" si="6"/>
        <v>4.6000000000000227</v>
      </c>
      <c r="BM49" s="90"/>
      <c r="BN49" s="90"/>
      <c r="BO49" s="97" t="s">
        <v>75</v>
      </c>
      <c r="BP49" s="97">
        <v>2010</v>
      </c>
      <c r="BQ49" s="96">
        <f t="shared" si="0"/>
        <v>1.43</v>
      </c>
      <c r="BR49" s="96"/>
      <c r="BS49" s="96"/>
      <c r="BT49" s="90"/>
      <c r="BU49" s="98">
        <f t="shared" si="7"/>
        <v>5.0000000000000044E-2</v>
      </c>
      <c r="BV49" s="98">
        <f t="shared" si="8"/>
        <v>6.0000000000000053E-2</v>
      </c>
      <c r="BW49" s="90"/>
      <c r="BX49" s="96">
        <v>1</v>
      </c>
      <c r="BY49" s="90"/>
      <c r="BZ49" s="90"/>
      <c r="CA49" s="90"/>
    </row>
    <row r="50" spans="2:79" x14ac:dyDescent="0.25">
      <c r="B50" s="48"/>
      <c r="C50" s="59" t="s">
        <v>72</v>
      </c>
      <c r="D50" s="71">
        <f t="shared" si="9"/>
        <v>530.20000000000005</v>
      </c>
      <c r="E50" s="72">
        <f t="shared" si="10"/>
        <v>511.3</v>
      </c>
      <c r="F50" s="72">
        <f t="shared" si="11"/>
        <v>549.6</v>
      </c>
      <c r="G50" s="77">
        <f t="shared" si="12"/>
        <v>383.2</v>
      </c>
      <c r="H50" s="72">
        <f t="shared" si="13"/>
        <v>378.5</v>
      </c>
      <c r="I50" s="72">
        <f t="shared" si="14"/>
        <v>387.9</v>
      </c>
      <c r="J50" s="59"/>
      <c r="K50" s="59"/>
      <c r="L50" s="59"/>
      <c r="M50" s="59"/>
      <c r="N50" s="59"/>
      <c r="O50" s="59" t="s">
        <v>72</v>
      </c>
      <c r="P50" s="73">
        <f t="shared" si="15"/>
        <v>1.38</v>
      </c>
      <c r="Q50" s="78">
        <f t="shared" si="16"/>
        <v>1.33</v>
      </c>
      <c r="R50" s="78">
        <f t="shared" si="17"/>
        <v>1.44</v>
      </c>
      <c r="S50" s="75"/>
      <c r="T50" s="48"/>
      <c r="U50" s="48"/>
      <c r="V50" s="48"/>
      <c r="W50" s="48"/>
      <c r="X50" s="48"/>
      <c r="AZ50" s="46"/>
      <c r="BB50" s="97" t="s">
        <v>76</v>
      </c>
      <c r="BC50" s="101">
        <v>2011</v>
      </c>
      <c r="BD50" s="96">
        <f t="shared" si="1"/>
        <v>527.79999999999995</v>
      </c>
      <c r="BE50" s="96">
        <f t="shared" si="2"/>
        <v>382.4</v>
      </c>
      <c r="BF50" s="96"/>
      <c r="BH50" s="98">
        <f t="shared" si="3"/>
        <v>17.299999999999955</v>
      </c>
      <c r="BI50" s="98">
        <f t="shared" si="4"/>
        <v>17.800000000000068</v>
      </c>
      <c r="BK50" s="98">
        <f t="shared" si="5"/>
        <v>4.5</v>
      </c>
      <c r="BL50" s="98">
        <f t="shared" si="6"/>
        <v>4.6000000000000227</v>
      </c>
      <c r="BM50" s="90"/>
      <c r="BN50" s="90"/>
      <c r="BO50" s="97" t="s">
        <v>76</v>
      </c>
      <c r="BP50" s="101">
        <v>2011</v>
      </c>
      <c r="BQ50" s="96">
        <f t="shared" si="0"/>
        <v>1.38</v>
      </c>
      <c r="BR50" s="96"/>
      <c r="BS50" s="96"/>
      <c r="BT50" s="90"/>
      <c r="BU50" s="98">
        <f t="shared" si="7"/>
        <v>4.9999999999999822E-2</v>
      </c>
      <c r="BV50" s="98">
        <f t="shared" si="8"/>
        <v>5.0000000000000044E-2</v>
      </c>
      <c r="BW50" s="90"/>
      <c r="BX50" s="96">
        <v>1</v>
      </c>
      <c r="BY50" s="90"/>
      <c r="BZ50" s="90"/>
      <c r="CA50" s="90"/>
    </row>
    <row r="51" spans="2:79" x14ac:dyDescent="0.25">
      <c r="B51" s="51"/>
      <c r="C51" s="81" t="s">
        <v>73</v>
      </c>
      <c r="D51" s="71">
        <f t="shared" si="9"/>
        <v>548.4</v>
      </c>
      <c r="E51" s="72">
        <f t="shared" si="10"/>
        <v>529.5</v>
      </c>
      <c r="F51" s="72">
        <f t="shared" si="11"/>
        <v>567.70000000000005</v>
      </c>
      <c r="G51" s="77">
        <f t="shared" si="12"/>
        <v>384.6</v>
      </c>
      <c r="H51" s="72">
        <f t="shared" si="13"/>
        <v>379.9</v>
      </c>
      <c r="I51" s="72">
        <f t="shared" si="14"/>
        <v>389.3</v>
      </c>
      <c r="J51" s="51"/>
      <c r="K51" s="51"/>
      <c r="L51" s="51"/>
      <c r="M51" s="51"/>
      <c r="N51" s="51"/>
      <c r="O51" s="81" t="s">
        <v>73</v>
      </c>
      <c r="P51" s="73">
        <f t="shared" si="15"/>
        <v>1.43</v>
      </c>
      <c r="Q51" s="78">
        <f t="shared" si="16"/>
        <v>1.37</v>
      </c>
      <c r="R51" s="78">
        <f t="shared" si="17"/>
        <v>1.48</v>
      </c>
      <c r="S51" s="75"/>
      <c r="T51" s="48"/>
      <c r="U51" s="48"/>
      <c r="V51" s="48"/>
      <c r="W51" s="48"/>
      <c r="X51" s="48"/>
      <c r="AZ51" s="46"/>
      <c r="BB51" s="97" t="s">
        <v>77</v>
      </c>
      <c r="BC51" s="97">
        <v>2012</v>
      </c>
      <c r="BD51" s="96">
        <f t="shared" si="1"/>
        <v>525.5</v>
      </c>
      <c r="BE51" s="96">
        <f t="shared" si="2"/>
        <v>388</v>
      </c>
      <c r="BF51" s="96"/>
      <c r="BH51" s="98">
        <f t="shared" si="3"/>
        <v>17</v>
      </c>
      <c r="BI51" s="98">
        <f t="shared" si="4"/>
        <v>17.399999999999977</v>
      </c>
      <c r="BK51" s="98">
        <f t="shared" si="5"/>
        <v>4.5</v>
      </c>
      <c r="BL51" s="98">
        <f t="shared" si="6"/>
        <v>4.5</v>
      </c>
      <c r="BM51" s="90"/>
      <c r="BN51" s="90"/>
      <c r="BO51" s="97" t="s">
        <v>77</v>
      </c>
      <c r="BP51" s="97">
        <v>2012</v>
      </c>
      <c r="BQ51" s="96">
        <f t="shared" si="0"/>
        <v>1.35</v>
      </c>
      <c r="BR51" s="96"/>
      <c r="BS51" s="96"/>
      <c r="BT51" s="90"/>
      <c r="BU51" s="98">
        <f t="shared" si="7"/>
        <v>4.0000000000000036E-2</v>
      </c>
      <c r="BV51" s="98">
        <f t="shared" si="8"/>
        <v>4.9999999999999822E-2</v>
      </c>
      <c r="BW51" s="90"/>
      <c r="BX51" s="96">
        <v>1</v>
      </c>
      <c r="BY51" s="90"/>
      <c r="BZ51" s="90"/>
      <c r="CA51" s="90"/>
    </row>
    <row r="52" spans="2:79" x14ac:dyDescent="0.25">
      <c r="B52" s="51"/>
      <c r="C52" s="59" t="s">
        <v>74</v>
      </c>
      <c r="D52" s="71">
        <f t="shared" si="9"/>
        <v>543.79999999999995</v>
      </c>
      <c r="E52" s="72">
        <f t="shared" si="10"/>
        <v>525.4</v>
      </c>
      <c r="F52" s="72">
        <f t="shared" si="11"/>
        <v>562.6</v>
      </c>
      <c r="G52" s="77">
        <f t="shared" si="12"/>
        <v>377.9</v>
      </c>
      <c r="H52" s="72">
        <f t="shared" si="13"/>
        <v>373.4</v>
      </c>
      <c r="I52" s="72">
        <f t="shared" si="14"/>
        <v>382.5</v>
      </c>
      <c r="J52" s="51"/>
      <c r="K52" s="51"/>
      <c r="L52" s="51"/>
      <c r="M52" s="51"/>
      <c r="N52" s="51"/>
      <c r="O52" s="59" t="s">
        <v>74</v>
      </c>
      <c r="P52" s="73">
        <f t="shared" si="15"/>
        <v>1.44</v>
      </c>
      <c r="Q52" s="78">
        <f t="shared" si="16"/>
        <v>1.39</v>
      </c>
      <c r="R52" s="78">
        <f t="shared" si="17"/>
        <v>1.49</v>
      </c>
      <c r="S52" s="75"/>
      <c r="T52" s="48"/>
      <c r="U52" s="48"/>
      <c r="V52" s="48"/>
      <c r="W52" s="48"/>
      <c r="X52" s="48"/>
      <c r="AZ52" s="46"/>
      <c r="BB52" s="97" t="s">
        <v>94</v>
      </c>
      <c r="BC52" s="100">
        <v>2013</v>
      </c>
      <c r="BD52" s="96">
        <f t="shared" si="1"/>
        <v>529.29999999999995</v>
      </c>
      <c r="BE52" s="96">
        <f t="shared" si="2"/>
        <v>386.1</v>
      </c>
      <c r="BH52" s="98">
        <f t="shared" si="3"/>
        <v>16.699999999999932</v>
      </c>
      <c r="BI52" s="98">
        <f t="shared" si="4"/>
        <v>17.100000000000023</v>
      </c>
      <c r="BK52" s="98">
        <f t="shared" si="5"/>
        <v>4.4000000000000341</v>
      </c>
      <c r="BL52" s="98">
        <f t="shared" si="6"/>
        <v>4.5</v>
      </c>
      <c r="BM52" s="90"/>
      <c r="BN52" s="90"/>
      <c r="BO52" s="97" t="s">
        <v>94</v>
      </c>
      <c r="BP52" s="100">
        <v>2013</v>
      </c>
      <c r="BQ52" s="96">
        <f t="shared" si="0"/>
        <v>1.37</v>
      </c>
      <c r="BR52" s="90"/>
      <c r="BS52" s="90"/>
      <c r="BT52" s="90"/>
      <c r="BU52" s="98">
        <f t="shared" si="7"/>
        <v>5.0000000000000044E-2</v>
      </c>
      <c r="BV52" s="98">
        <f t="shared" si="8"/>
        <v>4.9999999999999822E-2</v>
      </c>
      <c r="BW52" s="90"/>
      <c r="BX52" s="96">
        <v>1</v>
      </c>
      <c r="BY52" s="90"/>
      <c r="BZ52" s="90"/>
      <c r="CA52" s="90"/>
    </row>
    <row r="53" spans="2:79" x14ac:dyDescent="0.25">
      <c r="B53" s="48"/>
      <c r="C53" s="59" t="s">
        <v>75</v>
      </c>
      <c r="D53" s="71">
        <f t="shared" si="9"/>
        <v>545.70000000000005</v>
      </c>
      <c r="E53" s="72">
        <f t="shared" si="10"/>
        <v>527.70000000000005</v>
      </c>
      <c r="F53" s="72">
        <f t="shared" si="11"/>
        <v>564.20000000000005</v>
      </c>
      <c r="G53" s="77">
        <f t="shared" si="12"/>
        <v>380.4</v>
      </c>
      <c r="H53" s="72">
        <f t="shared" si="13"/>
        <v>375.9</v>
      </c>
      <c r="I53" s="72">
        <f t="shared" si="14"/>
        <v>385</v>
      </c>
      <c r="J53" s="48"/>
      <c r="K53" s="48"/>
      <c r="L53" s="48"/>
      <c r="M53" s="48"/>
      <c r="N53" s="48"/>
      <c r="O53" s="59" t="s">
        <v>75</v>
      </c>
      <c r="P53" s="73">
        <f t="shared" si="15"/>
        <v>1.43</v>
      </c>
      <c r="Q53" s="78">
        <f t="shared" si="16"/>
        <v>1.38</v>
      </c>
      <c r="R53" s="78">
        <f t="shared" si="17"/>
        <v>1.49</v>
      </c>
      <c r="S53" s="75"/>
      <c r="T53" s="48"/>
      <c r="U53" s="48"/>
      <c r="V53" s="48"/>
      <c r="W53" s="48"/>
      <c r="X53" s="48"/>
      <c r="AZ53" s="46"/>
      <c r="BA53" s="97"/>
      <c r="BB53" s="97"/>
      <c r="BC53" s="100"/>
      <c r="BD53" s="96"/>
      <c r="BE53" s="96"/>
      <c r="BF53" s="100"/>
      <c r="BG53" s="97"/>
      <c r="BH53" s="98"/>
      <c r="BI53" s="98"/>
      <c r="BJ53" s="97"/>
      <c r="BK53" s="98"/>
      <c r="BL53" s="98"/>
      <c r="BM53" s="97"/>
      <c r="BN53" s="97"/>
      <c r="BO53" s="97"/>
      <c r="BP53" s="100"/>
      <c r="BQ53" s="96"/>
      <c r="BR53" s="96"/>
      <c r="BS53" s="96"/>
      <c r="BT53" s="90"/>
      <c r="BU53" s="98"/>
      <c r="BV53" s="98"/>
      <c r="BW53" s="90"/>
      <c r="BX53" s="96"/>
      <c r="BY53" s="90"/>
      <c r="BZ53" s="90"/>
      <c r="CA53" s="90"/>
    </row>
    <row r="54" spans="2:79" x14ac:dyDescent="0.25">
      <c r="B54" s="48"/>
      <c r="C54" s="59" t="s">
        <v>76</v>
      </c>
      <c r="D54" s="71">
        <f t="shared" si="9"/>
        <v>527.79999999999995</v>
      </c>
      <c r="E54" s="72">
        <f t="shared" si="10"/>
        <v>510.5</v>
      </c>
      <c r="F54" s="72">
        <f t="shared" si="11"/>
        <v>545.6</v>
      </c>
      <c r="G54" s="77">
        <f t="shared" si="12"/>
        <v>382.4</v>
      </c>
      <c r="H54" s="72">
        <f t="shared" si="13"/>
        <v>377.9</v>
      </c>
      <c r="I54" s="72">
        <f t="shared" si="14"/>
        <v>387</v>
      </c>
      <c r="J54" s="51"/>
      <c r="K54" s="51"/>
      <c r="L54" s="51"/>
      <c r="M54" s="51"/>
      <c r="N54" s="51"/>
      <c r="O54" s="59" t="s">
        <v>76</v>
      </c>
      <c r="P54" s="73">
        <f t="shared" si="15"/>
        <v>1.38</v>
      </c>
      <c r="Q54" s="78">
        <f t="shared" si="16"/>
        <v>1.33</v>
      </c>
      <c r="R54" s="78">
        <f t="shared" si="17"/>
        <v>1.43</v>
      </c>
      <c r="S54" s="75"/>
      <c r="T54" s="48"/>
      <c r="U54" s="48"/>
      <c r="V54" s="48"/>
      <c r="W54" s="48"/>
      <c r="X54" s="48"/>
      <c r="AZ54" s="46"/>
      <c r="BA54" s="97"/>
      <c r="BB54" s="97"/>
      <c r="BC54" s="97"/>
      <c r="BD54" s="96"/>
      <c r="BE54" s="96"/>
      <c r="BF54" s="100"/>
      <c r="BG54" s="97"/>
      <c r="BH54" s="98"/>
      <c r="BI54" s="98"/>
      <c r="BJ54" s="97"/>
      <c r="BK54" s="98"/>
      <c r="BL54" s="98"/>
      <c r="BM54" s="97"/>
      <c r="BN54" s="97"/>
      <c r="BO54" s="97"/>
      <c r="BP54" s="97"/>
      <c r="BQ54" s="96"/>
      <c r="BR54" s="96"/>
      <c r="BS54" s="96"/>
      <c r="BT54" s="90"/>
      <c r="BU54" s="98"/>
      <c r="BV54" s="98"/>
      <c r="BW54" s="90"/>
      <c r="BX54" s="96"/>
      <c r="BY54" s="90"/>
      <c r="BZ54" s="90"/>
      <c r="CA54" s="90"/>
    </row>
    <row r="55" spans="2:79" x14ac:dyDescent="0.25">
      <c r="B55" s="48"/>
      <c r="C55" s="59" t="s">
        <v>77</v>
      </c>
      <c r="D55" s="71">
        <f t="shared" si="9"/>
        <v>525.5</v>
      </c>
      <c r="E55" s="72">
        <f t="shared" si="10"/>
        <v>508.5</v>
      </c>
      <c r="F55" s="72">
        <f t="shared" si="11"/>
        <v>542.9</v>
      </c>
      <c r="G55" s="77">
        <f t="shared" si="12"/>
        <v>388</v>
      </c>
      <c r="H55" s="72">
        <f t="shared" si="13"/>
        <v>383.5</v>
      </c>
      <c r="I55" s="72">
        <f t="shared" si="14"/>
        <v>392.5</v>
      </c>
      <c r="J55" s="51"/>
      <c r="K55" s="51"/>
      <c r="L55" s="51"/>
      <c r="M55" s="51"/>
      <c r="N55" s="51"/>
      <c r="O55" s="59" t="s">
        <v>77</v>
      </c>
      <c r="P55" s="73">
        <f t="shared" si="15"/>
        <v>1.35</v>
      </c>
      <c r="Q55" s="78">
        <f t="shared" si="16"/>
        <v>1.31</v>
      </c>
      <c r="R55" s="78">
        <f t="shared" si="17"/>
        <v>1.4</v>
      </c>
      <c r="S55" s="75"/>
      <c r="T55" s="48"/>
      <c r="U55" s="48"/>
      <c r="V55" s="48"/>
      <c r="W55" s="48"/>
      <c r="X55" s="48"/>
      <c r="AZ55" s="46"/>
      <c r="BA55" s="97"/>
      <c r="BB55" s="97"/>
      <c r="BC55" s="101"/>
      <c r="BD55" s="96"/>
      <c r="BE55" s="96"/>
      <c r="BF55" s="100"/>
      <c r="BG55" s="97"/>
      <c r="BH55" s="98"/>
      <c r="BI55" s="98"/>
      <c r="BJ55" s="97"/>
      <c r="BK55" s="98"/>
      <c r="BL55" s="98"/>
      <c r="BM55" s="97"/>
      <c r="BN55" s="97"/>
      <c r="BO55" s="97"/>
      <c r="BP55" s="101"/>
      <c r="BQ55" s="96"/>
      <c r="BR55" s="96"/>
      <c r="BS55" s="96"/>
      <c r="BT55" s="90"/>
      <c r="BU55" s="98"/>
      <c r="BV55" s="98"/>
      <c r="BW55" s="90"/>
      <c r="BX55" s="96"/>
      <c r="BY55" s="90"/>
      <c r="BZ55" s="90"/>
      <c r="CA55" s="90"/>
    </row>
    <row r="56" spans="2:79" x14ac:dyDescent="0.25">
      <c r="B56" s="48"/>
      <c r="C56" s="82" t="s">
        <v>94</v>
      </c>
      <c r="D56" s="83">
        <f t="shared" si="9"/>
        <v>529.29999999999995</v>
      </c>
      <c r="E56" s="84">
        <f t="shared" si="10"/>
        <v>512.6</v>
      </c>
      <c r="F56" s="84">
        <f t="shared" si="11"/>
        <v>546.4</v>
      </c>
      <c r="G56" s="83">
        <f t="shared" si="12"/>
        <v>386.1</v>
      </c>
      <c r="H56" s="84">
        <f t="shared" si="13"/>
        <v>381.7</v>
      </c>
      <c r="I56" s="84">
        <f t="shared" si="14"/>
        <v>390.6</v>
      </c>
      <c r="J56" s="48"/>
      <c r="K56" s="48"/>
      <c r="L56" s="48"/>
      <c r="M56" s="48"/>
      <c r="N56" s="48"/>
      <c r="O56" s="82" t="s">
        <v>94</v>
      </c>
      <c r="P56" s="85">
        <f t="shared" si="15"/>
        <v>1.37</v>
      </c>
      <c r="Q56" s="86">
        <f t="shared" si="16"/>
        <v>1.32</v>
      </c>
      <c r="R56" s="86">
        <f t="shared" si="17"/>
        <v>1.42</v>
      </c>
      <c r="S56" s="48"/>
      <c r="T56" s="48"/>
      <c r="U56" s="48"/>
      <c r="V56" s="48"/>
      <c r="W56" s="48"/>
      <c r="X56" s="48"/>
      <c r="AZ56" s="46"/>
      <c r="BA56" s="97"/>
      <c r="BB56" s="97"/>
      <c r="BC56" s="97"/>
      <c r="BD56" s="96"/>
      <c r="BE56" s="96"/>
      <c r="BF56" s="100"/>
      <c r="BG56" s="97"/>
      <c r="BH56" s="98"/>
      <c r="BI56" s="98"/>
      <c r="BJ56" s="97"/>
      <c r="BK56" s="98"/>
      <c r="BL56" s="98"/>
      <c r="BM56" s="97"/>
      <c r="BN56" s="97"/>
      <c r="BO56" s="97"/>
      <c r="BP56" s="97"/>
      <c r="BQ56" s="96"/>
      <c r="BR56" s="96"/>
      <c r="BS56" s="96"/>
      <c r="BT56" s="90"/>
      <c r="BU56" s="98"/>
      <c r="BV56" s="98"/>
      <c r="BW56" s="90"/>
      <c r="BX56" s="96"/>
      <c r="BY56" s="90"/>
      <c r="BZ56" s="90"/>
      <c r="CA56" s="90"/>
    </row>
    <row r="57" spans="2:79" x14ac:dyDescent="0.25">
      <c r="B57" s="48"/>
      <c r="C57" s="59"/>
      <c r="D57" s="71"/>
      <c r="E57" s="72"/>
      <c r="F57" s="72"/>
      <c r="G57" s="77"/>
      <c r="H57" s="72"/>
      <c r="I57" s="72"/>
      <c r="J57" s="51"/>
      <c r="K57" s="51"/>
      <c r="L57" s="51"/>
      <c r="M57" s="51"/>
      <c r="N57" s="51"/>
      <c r="O57" s="59"/>
      <c r="P57" s="73"/>
      <c r="Q57" s="78"/>
      <c r="R57" s="78"/>
      <c r="S57" s="48"/>
      <c r="T57" s="48"/>
      <c r="U57" s="48"/>
      <c r="V57" s="48"/>
      <c r="W57" s="48"/>
      <c r="X57" s="48"/>
      <c r="AZ57" s="46"/>
      <c r="BA57" s="79"/>
      <c r="BB57" s="61"/>
      <c r="BC57" s="76"/>
      <c r="BD57" s="58"/>
      <c r="BE57" s="58"/>
      <c r="BF57" s="76"/>
      <c r="BG57" s="79"/>
      <c r="BH57" s="62"/>
      <c r="BI57" s="62"/>
      <c r="BJ57" s="79"/>
      <c r="BK57" s="62"/>
      <c r="BL57" s="62"/>
      <c r="BM57" s="79"/>
      <c r="BN57" s="79"/>
      <c r="BO57" s="61"/>
      <c r="BP57" s="76"/>
      <c r="BQ57" s="58"/>
      <c r="BR57" s="58"/>
      <c r="BS57" s="58"/>
      <c r="BT57" s="46"/>
      <c r="BU57" s="62"/>
      <c r="BV57" s="62"/>
      <c r="BW57" s="46"/>
      <c r="BX57" s="57"/>
    </row>
    <row r="58" spans="2:79" x14ac:dyDescent="0.25">
      <c r="B58" s="48"/>
      <c r="C58" s="51" t="s">
        <v>17</v>
      </c>
      <c r="D58" s="48"/>
      <c r="E58" s="48"/>
      <c r="F58" s="48"/>
      <c r="G58" s="48"/>
      <c r="H58" s="48"/>
      <c r="I58" s="48"/>
      <c r="J58" s="48"/>
      <c r="K58" s="48"/>
      <c r="L58" s="48"/>
      <c r="M58" s="48"/>
      <c r="N58" s="48"/>
      <c r="O58" s="51" t="s">
        <v>17</v>
      </c>
      <c r="P58" s="73"/>
      <c r="Q58" s="78"/>
      <c r="R58" s="78"/>
      <c r="S58" s="48"/>
      <c r="T58" s="48"/>
      <c r="U58" s="48"/>
      <c r="V58" s="48"/>
      <c r="W58" s="48"/>
      <c r="X58" s="48"/>
      <c r="AZ58" s="46"/>
      <c r="BA58" s="79"/>
      <c r="BB58" s="61"/>
      <c r="BC58" s="79"/>
      <c r="BD58" s="76"/>
      <c r="BE58" s="76"/>
      <c r="BF58" s="76"/>
      <c r="BG58" s="79"/>
      <c r="BH58" s="79"/>
      <c r="BI58" s="79"/>
      <c r="BJ58" s="79"/>
      <c r="BK58" s="79"/>
      <c r="BL58" s="79"/>
      <c r="BM58" s="79"/>
      <c r="BN58" s="79"/>
      <c r="BO58" s="61"/>
      <c r="BP58" s="79"/>
      <c r="BQ58" s="76"/>
      <c r="BR58" s="58"/>
      <c r="BS58" s="58"/>
      <c r="BT58" s="46"/>
      <c r="BU58" s="46"/>
      <c r="BV58" s="46"/>
      <c r="BW58" s="46"/>
      <c r="BX58" s="46"/>
    </row>
    <row r="59" spans="2:79" x14ac:dyDescent="0.25">
      <c r="B59" s="48"/>
      <c r="C59" s="51" t="s">
        <v>123</v>
      </c>
      <c r="D59" s="51"/>
      <c r="E59" s="51"/>
      <c r="F59" s="51"/>
      <c r="G59" s="51"/>
      <c r="H59" s="51"/>
      <c r="I59" s="48"/>
      <c r="J59" s="48"/>
      <c r="K59" s="48"/>
      <c r="L59" s="48"/>
      <c r="M59" s="48"/>
      <c r="N59" s="48"/>
      <c r="O59" s="51" t="s">
        <v>28</v>
      </c>
      <c r="P59" s="73"/>
      <c r="Q59" s="78"/>
      <c r="R59" s="78"/>
      <c r="S59" s="48"/>
      <c r="T59" s="48"/>
      <c r="U59" s="48"/>
      <c r="V59" s="48"/>
      <c r="W59" s="48"/>
      <c r="X59" s="48"/>
      <c r="AZ59" s="46"/>
      <c r="BA59" s="79"/>
      <c r="BB59" s="61"/>
      <c r="BC59" s="80"/>
      <c r="BD59" s="76"/>
      <c r="BE59" s="76"/>
      <c r="BF59" s="76"/>
      <c r="BG59" s="79"/>
      <c r="BH59" s="79"/>
      <c r="BI59" s="79"/>
      <c r="BJ59" s="79"/>
      <c r="BK59" s="79"/>
      <c r="BL59" s="79"/>
      <c r="BM59" s="79"/>
      <c r="BN59" s="79"/>
      <c r="BO59" s="61"/>
      <c r="BP59" s="80"/>
      <c r="BQ59" s="76"/>
      <c r="BR59" s="58"/>
      <c r="BS59" s="58"/>
      <c r="BT59" s="46"/>
      <c r="BU59" s="46"/>
      <c r="BV59" s="46"/>
      <c r="BW59" s="46"/>
      <c r="BX59" s="46"/>
    </row>
    <row r="60" spans="2:79" x14ac:dyDescent="0.25">
      <c r="B60" s="48"/>
      <c r="C60" s="51" t="s">
        <v>18</v>
      </c>
      <c r="D60" s="48"/>
      <c r="E60" s="48"/>
      <c r="F60" s="48"/>
      <c r="G60" s="48"/>
      <c r="H60" s="48"/>
      <c r="I60" s="48"/>
      <c r="J60" s="48"/>
      <c r="K60" s="48"/>
      <c r="L60" s="48"/>
      <c r="M60" s="48"/>
      <c r="N60" s="48"/>
      <c r="O60" s="51" t="s">
        <v>18</v>
      </c>
      <c r="P60" s="73"/>
      <c r="Q60" s="78"/>
      <c r="R60" s="78"/>
      <c r="S60" s="48"/>
      <c r="T60" s="48"/>
      <c r="U60" s="48"/>
      <c r="V60" s="48"/>
      <c r="W60" s="48"/>
      <c r="X60" s="48"/>
      <c r="AZ60" s="46"/>
      <c r="BA60" s="79"/>
      <c r="BB60" s="61"/>
      <c r="BC60" s="79"/>
      <c r="BD60" s="76"/>
      <c r="BE60" s="76"/>
      <c r="BF60" s="76"/>
      <c r="BG60" s="79"/>
      <c r="BH60" s="79"/>
      <c r="BI60" s="79"/>
      <c r="BJ60" s="79"/>
      <c r="BK60" s="79"/>
      <c r="BL60" s="79"/>
      <c r="BM60" s="79"/>
      <c r="BN60" s="79"/>
      <c r="BO60" s="61"/>
      <c r="BP60" s="79"/>
      <c r="BQ60" s="76"/>
      <c r="BR60" s="58"/>
      <c r="BS60" s="58"/>
      <c r="BT60" s="46"/>
      <c r="BU60" s="46"/>
      <c r="BV60" s="46"/>
      <c r="BW60" s="46"/>
      <c r="BX60" s="46"/>
    </row>
    <row r="61" spans="2:79" x14ac:dyDescent="0.25">
      <c r="B61" s="48"/>
      <c r="C61" s="51" t="s">
        <v>19</v>
      </c>
      <c r="D61" s="75"/>
      <c r="E61" s="75"/>
      <c r="F61" s="75"/>
      <c r="G61" s="48"/>
      <c r="H61" s="48"/>
      <c r="I61" s="48"/>
      <c r="J61" s="48"/>
      <c r="K61" s="48"/>
      <c r="L61" s="48"/>
      <c r="M61" s="48"/>
      <c r="N61" s="48"/>
      <c r="O61" s="51" t="s">
        <v>19</v>
      </c>
      <c r="P61" s="87"/>
      <c r="Q61" s="78"/>
      <c r="R61" s="78"/>
      <c r="S61" s="59"/>
      <c r="T61" s="48"/>
      <c r="U61" s="48"/>
      <c r="V61" s="48"/>
      <c r="W61" s="48"/>
      <c r="X61" s="48"/>
      <c r="AZ61" s="46"/>
      <c r="BA61" s="79"/>
      <c r="BB61" s="61"/>
      <c r="BC61" s="76"/>
      <c r="BD61" s="76"/>
      <c r="BE61" s="76"/>
      <c r="BF61" s="76"/>
      <c r="BG61" s="79"/>
      <c r="BH61" s="79"/>
      <c r="BI61" s="79"/>
      <c r="BJ61" s="79"/>
      <c r="BK61" s="79"/>
      <c r="BL61" s="79"/>
      <c r="BM61" s="79"/>
      <c r="BN61" s="79"/>
      <c r="BO61" s="61"/>
      <c r="BP61" s="76"/>
      <c r="BQ61" s="76"/>
      <c r="BR61" s="58"/>
      <c r="BS61" s="58"/>
      <c r="BT61" s="46"/>
      <c r="BU61" s="46"/>
      <c r="BV61" s="46"/>
      <c r="BW61" s="46"/>
      <c r="BX61" s="46"/>
    </row>
    <row r="62" spans="2:79" x14ac:dyDescent="0.25">
      <c r="B62" s="48"/>
      <c r="C62" s="51" t="s">
        <v>142</v>
      </c>
      <c r="D62" s="75"/>
      <c r="E62" s="75"/>
      <c r="F62" s="75"/>
      <c r="G62" s="48"/>
      <c r="H62" s="48"/>
      <c r="I62" s="48"/>
      <c r="J62" s="48"/>
      <c r="K62" s="48"/>
      <c r="L62" s="48"/>
      <c r="M62" s="48"/>
      <c r="N62" s="48"/>
      <c r="O62" s="51" t="s">
        <v>29</v>
      </c>
      <c r="P62" s="59"/>
      <c r="Q62" s="59"/>
      <c r="R62" s="59"/>
      <c r="S62" s="59"/>
      <c r="T62" s="48"/>
      <c r="U62" s="48"/>
      <c r="V62" s="48"/>
      <c r="W62" s="48"/>
      <c r="X62" s="48"/>
      <c r="AZ62" s="46"/>
      <c r="BA62" s="79"/>
      <c r="BB62" s="61"/>
      <c r="BC62" s="79"/>
      <c r="BD62" s="76"/>
      <c r="BE62" s="76"/>
      <c r="BF62" s="76"/>
      <c r="BG62" s="79"/>
      <c r="BH62" s="79"/>
      <c r="BI62" s="79"/>
      <c r="BJ62" s="79"/>
      <c r="BK62" s="79"/>
      <c r="BL62" s="79"/>
      <c r="BM62" s="79"/>
      <c r="BN62" s="79"/>
      <c r="BO62" s="61"/>
      <c r="BP62" s="79"/>
      <c r="BQ62" s="76"/>
      <c r="BR62" s="58"/>
      <c r="BS62" s="58"/>
      <c r="BT62" s="46"/>
      <c r="BU62" s="46"/>
      <c r="BV62" s="46"/>
      <c r="BW62" s="46"/>
      <c r="BX62" s="46"/>
    </row>
    <row r="63" spans="2:79" x14ac:dyDescent="0.25">
      <c r="B63" s="48"/>
      <c r="C63" s="51"/>
      <c r="D63" s="75"/>
      <c r="E63" s="75"/>
      <c r="F63" s="75"/>
      <c r="G63" s="48"/>
      <c r="H63" s="48"/>
      <c r="I63" s="48"/>
      <c r="J63" s="48"/>
      <c r="K63" s="48"/>
      <c r="L63" s="48"/>
      <c r="M63" s="48"/>
      <c r="N63" s="48"/>
      <c r="O63" s="51"/>
      <c r="P63" s="88"/>
      <c r="Q63" s="88"/>
      <c r="R63" s="48"/>
      <c r="S63" s="48"/>
      <c r="T63" s="48"/>
      <c r="U63" s="48"/>
      <c r="V63" s="48"/>
      <c r="W63" s="48"/>
      <c r="X63" s="48"/>
      <c r="AZ63" s="46"/>
      <c r="BA63" s="79"/>
      <c r="BB63" s="61"/>
      <c r="BC63" s="79"/>
      <c r="BD63" s="76"/>
      <c r="BE63" s="76"/>
      <c r="BF63" s="76"/>
      <c r="BG63" s="79"/>
      <c r="BH63" s="79"/>
      <c r="BI63" s="79"/>
      <c r="BJ63" s="79"/>
      <c r="BK63" s="79"/>
      <c r="BL63" s="79"/>
      <c r="BM63" s="79"/>
      <c r="BN63" s="79"/>
      <c r="BO63" s="61"/>
      <c r="BP63" s="79"/>
      <c r="BQ63" s="76"/>
      <c r="BR63" s="58"/>
      <c r="BS63" s="58"/>
      <c r="BT63" s="46"/>
      <c r="BU63" s="46"/>
      <c r="BV63" s="46"/>
      <c r="BW63" s="46"/>
      <c r="BX63" s="46"/>
    </row>
    <row r="64" spans="2:79" x14ac:dyDescent="0.25">
      <c r="B64" s="48"/>
      <c r="C64" s="51" t="s">
        <v>16</v>
      </c>
      <c r="D64" s="75"/>
      <c r="E64" s="75"/>
      <c r="F64" s="75"/>
      <c r="G64" s="48"/>
      <c r="H64" s="48"/>
      <c r="I64" s="48"/>
      <c r="J64" s="48"/>
      <c r="K64" s="48"/>
      <c r="L64" s="48"/>
      <c r="M64" s="48"/>
      <c r="N64" s="48"/>
      <c r="O64" s="51" t="s">
        <v>16</v>
      </c>
      <c r="P64" s="88"/>
      <c r="Q64" s="88"/>
      <c r="R64" s="48"/>
      <c r="S64" s="48"/>
      <c r="T64" s="48"/>
      <c r="U64" s="48"/>
      <c r="V64" s="48"/>
      <c r="W64" s="48"/>
      <c r="X64" s="48"/>
      <c r="AZ64" s="46"/>
      <c r="BA64" s="79"/>
      <c r="BB64" s="61"/>
      <c r="BC64" s="79"/>
      <c r="BD64" s="76"/>
      <c r="BE64" s="76"/>
      <c r="BF64" s="79"/>
      <c r="BG64" s="79"/>
      <c r="BH64" s="79"/>
      <c r="BI64" s="79"/>
      <c r="BJ64" s="79"/>
      <c r="BK64" s="79"/>
      <c r="BL64" s="79"/>
      <c r="BM64" s="79"/>
      <c r="BN64" s="79"/>
      <c r="BO64" s="61"/>
      <c r="BP64" s="79"/>
      <c r="BQ64" s="76"/>
      <c r="BR64" s="46"/>
      <c r="BS64" s="46"/>
      <c r="BT64" s="46"/>
      <c r="BU64" s="46"/>
      <c r="BV64" s="46"/>
      <c r="BW64" s="46"/>
      <c r="BX64" s="46"/>
    </row>
    <row r="65" spans="2:76" x14ac:dyDescent="0.25">
      <c r="B65" s="48"/>
      <c r="C65" s="51" t="s">
        <v>122</v>
      </c>
      <c r="D65" s="75"/>
      <c r="E65" s="75"/>
      <c r="F65" s="75"/>
      <c r="G65" s="48"/>
      <c r="H65" s="48"/>
      <c r="I65" s="48"/>
      <c r="J65" s="48"/>
      <c r="K65" s="48"/>
      <c r="L65" s="48"/>
      <c r="M65" s="48"/>
      <c r="N65" s="48"/>
      <c r="O65" s="51" t="s">
        <v>122</v>
      </c>
      <c r="P65" s="88"/>
      <c r="Q65" s="88"/>
      <c r="R65" s="48"/>
      <c r="S65" s="48"/>
      <c r="T65" s="48"/>
      <c r="U65" s="48"/>
      <c r="V65" s="48"/>
      <c r="W65" s="48"/>
      <c r="X65" s="48"/>
      <c r="AZ65" s="46"/>
      <c r="BA65" s="79"/>
      <c r="BB65" s="61"/>
      <c r="BC65" s="79"/>
      <c r="BD65" s="76"/>
      <c r="BE65" s="76"/>
      <c r="BF65" s="76"/>
      <c r="BG65" s="79"/>
      <c r="BH65" s="79"/>
      <c r="BI65" s="79"/>
      <c r="BJ65" s="79"/>
      <c r="BK65" s="79"/>
      <c r="BL65" s="79"/>
      <c r="BM65" s="79"/>
      <c r="BN65" s="79"/>
      <c r="BO65" s="61"/>
      <c r="BP65" s="79"/>
      <c r="BQ65" s="76"/>
      <c r="BR65" s="58"/>
      <c r="BS65" s="58"/>
      <c r="BT65" s="46"/>
      <c r="BU65" s="46"/>
      <c r="BV65" s="46"/>
      <c r="BW65" s="46"/>
      <c r="BX65" s="46"/>
    </row>
    <row r="66" spans="2:76" x14ac:dyDescent="0.25">
      <c r="B66" s="48"/>
      <c r="C66" s="51"/>
      <c r="D66" s="75"/>
      <c r="E66" s="75"/>
      <c r="F66" s="75"/>
      <c r="G66" s="48"/>
      <c r="H66" s="48"/>
      <c r="I66" s="48"/>
      <c r="J66" s="48"/>
      <c r="K66" s="48"/>
      <c r="L66" s="48"/>
      <c r="M66" s="48"/>
      <c r="N66" s="48"/>
      <c r="O66" s="51"/>
      <c r="P66" s="88"/>
      <c r="Q66" s="88"/>
      <c r="R66" s="48"/>
      <c r="S66" s="48"/>
      <c r="T66" s="48"/>
      <c r="U66" s="48"/>
      <c r="V66" s="48"/>
      <c r="W66" s="48"/>
      <c r="X66" s="48"/>
      <c r="AZ66" s="46"/>
      <c r="BA66" s="79"/>
      <c r="BB66" s="61"/>
      <c r="BC66" s="79"/>
      <c r="BD66" s="76"/>
      <c r="BE66" s="76"/>
      <c r="BF66" s="76"/>
      <c r="BG66" s="79"/>
      <c r="BH66" s="79"/>
      <c r="BI66" s="79"/>
      <c r="BJ66" s="79"/>
      <c r="BK66" s="79"/>
      <c r="BL66" s="79"/>
      <c r="BM66" s="79"/>
      <c r="BN66" s="79"/>
      <c r="BO66" s="61"/>
      <c r="BP66" s="79"/>
      <c r="BQ66" s="76"/>
      <c r="BR66" s="58"/>
      <c r="BS66" s="58"/>
      <c r="BT66" s="46"/>
      <c r="BU66" s="46"/>
      <c r="BV66" s="46"/>
      <c r="BW66" s="46"/>
      <c r="BX66" s="46"/>
    </row>
    <row r="67" spans="2:76" x14ac:dyDescent="0.25">
      <c r="B67" s="48"/>
      <c r="C67" s="51"/>
      <c r="D67" s="75"/>
      <c r="E67" s="75"/>
      <c r="F67" s="75"/>
      <c r="G67" s="48"/>
      <c r="H67" s="48"/>
      <c r="I67" s="48"/>
      <c r="J67" s="48"/>
      <c r="K67" s="48"/>
      <c r="L67" s="48"/>
      <c r="M67" s="48"/>
      <c r="N67" s="48"/>
      <c r="O67" s="51"/>
      <c r="P67" s="88"/>
      <c r="Q67" s="88"/>
      <c r="R67" s="48"/>
      <c r="S67" s="48"/>
      <c r="T67" s="48"/>
      <c r="U67" s="48"/>
      <c r="V67" s="48"/>
      <c r="W67" s="48"/>
      <c r="X67" s="48"/>
      <c r="AZ67" s="46"/>
      <c r="BA67" s="79"/>
      <c r="BB67" s="61"/>
      <c r="BC67" s="79"/>
      <c r="BD67" s="76"/>
      <c r="BE67" s="76"/>
      <c r="BF67" s="76"/>
      <c r="BG67" s="79"/>
      <c r="BH67" s="79"/>
      <c r="BI67" s="79"/>
      <c r="BJ67" s="79"/>
      <c r="BK67" s="79"/>
      <c r="BL67" s="79"/>
      <c r="BM67" s="79"/>
      <c r="BN67" s="79"/>
      <c r="BO67" s="61"/>
      <c r="BP67" s="79"/>
      <c r="BQ67" s="76"/>
      <c r="BR67" s="58"/>
      <c r="BS67" s="58"/>
      <c r="BT67" s="46"/>
      <c r="BU67" s="46"/>
      <c r="BV67" s="46"/>
      <c r="BW67" s="46"/>
      <c r="BX67" s="46"/>
    </row>
    <row r="68" spans="2:76" x14ac:dyDescent="0.25">
      <c r="B68" s="48"/>
      <c r="C68" s="51"/>
      <c r="D68" s="75"/>
      <c r="E68" s="75"/>
      <c r="F68" s="75"/>
      <c r="G68" s="48"/>
      <c r="H68" s="48"/>
      <c r="I68" s="48"/>
      <c r="J68" s="48"/>
      <c r="K68" s="48"/>
      <c r="L68" s="48"/>
      <c r="M68" s="48"/>
      <c r="N68" s="48"/>
      <c r="O68" s="51"/>
      <c r="P68" s="88"/>
      <c r="Q68" s="88"/>
      <c r="R68" s="48"/>
      <c r="S68" s="48"/>
      <c r="T68" s="48"/>
      <c r="U68" s="48"/>
      <c r="V68" s="48"/>
      <c r="W68" s="48"/>
      <c r="X68" s="48"/>
      <c r="AZ68" s="46"/>
      <c r="BA68" s="79"/>
      <c r="BB68" s="61"/>
      <c r="BC68" s="79"/>
      <c r="BD68" s="76"/>
      <c r="BE68" s="76"/>
      <c r="BF68" s="76"/>
      <c r="BG68" s="79"/>
      <c r="BH68" s="79"/>
      <c r="BI68" s="79"/>
      <c r="BJ68" s="79"/>
      <c r="BK68" s="79"/>
      <c r="BL68" s="79"/>
      <c r="BM68" s="79"/>
      <c r="BN68" s="79"/>
      <c r="BO68" s="61"/>
      <c r="BP68" s="79"/>
      <c r="BQ68" s="76"/>
      <c r="BR68" s="58"/>
      <c r="BS68" s="58"/>
      <c r="BT68" s="46"/>
      <c r="BU68" s="46"/>
      <c r="BV68" s="46"/>
      <c r="BW68" s="46"/>
      <c r="BX68" s="46"/>
    </row>
    <row r="69" spans="2:76" x14ac:dyDescent="0.25">
      <c r="B69" s="48"/>
      <c r="C69" s="51"/>
      <c r="D69" s="75"/>
      <c r="E69" s="75"/>
      <c r="F69" s="75"/>
      <c r="G69" s="48"/>
      <c r="H69" s="48"/>
      <c r="I69" s="48"/>
      <c r="J69" s="48"/>
      <c r="K69" s="48"/>
      <c r="L69" s="48"/>
      <c r="M69" s="48"/>
      <c r="N69" s="48"/>
      <c r="O69" s="51"/>
      <c r="P69" s="88"/>
      <c r="Q69" s="88"/>
      <c r="R69" s="48"/>
      <c r="S69" s="48"/>
      <c r="T69" s="48"/>
      <c r="U69" s="48"/>
      <c r="V69" s="48"/>
      <c r="W69" s="48"/>
      <c r="X69" s="48"/>
      <c r="AZ69" s="46"/>
      <c r="BA69" s="79"/>
      <c r="BB69" s="61"/>
      <c r="BC69" s="79"/>
      <c r="BD69" s="76"/>
      <c r="BE69" s="76"/>
      <c r="BF69" s="76"/>
      <c r="BG69" s="79"/>
      <c r="BH69" s="79"/>
      <c r="BI69" s="79"/>
      <c r="BJ69" s="79"/>
      <c r="BK69" s="79"/>
      <c r="BL69" s="79"/>
      <c r="BM69" s="79"/>
      <c r="BN69" s="79"/>
      <c r="BO69" s="61"/>
      <c r="BP69" s="79"/>
      <c r="BQ69" s="76"/>
      <c r="BR69" s="58"/>
      <c r="BS69" s="58"/>
      <c r="BT69" s="46"/>
      <c r="BU69" s="46"/>
      <c r="BV69" s="46"/>
      <c r="BW69" s="46"/>
      <c r="BX69" s="46"/>
    </row>
    <row r="70" spans="2:76" x14ac:dyDescent="0.25">
      <c r="B70" s="48"/>
      <c r="C70" s="51"/>
      <c r="D70" s="75"/>
      <c r="E70" s="75"/>
      <c r="F70" s="75"/>
      <c r="G70" s="48"/>
      <c r="H70" s="48"/>
      <c r="I70" s="48"/>
      <c r="J70" s="48"/>
      <c r="K70" s="48"/>
      <c r="L70" s="48"/>
      <c r="M70" s="48"/>
      <c r="N70" s="48"/>
      <c r="O70" s="51"/>
      <c r="P70" s="48"/>
      <c r="Q70" s="48"/>
      <c r="R70" s="48"/>
      <c r="S70" s="48"/>
      <c r="T70" s="48"/>
      <c r="U70" s="48"/>
      <c r="V70" s="48"/>
      <c r="W70" s="48"/>
      <c r="X70" s="48"/>
      <c r="AZ70" s="46"/>
      <c r="BA70" s="79"/>
      <c r="BB70" s="79"/>
      <c r="BC70" s="79"/>
      <c r="BD70" s="76"/>
      <c r="BE70" s="76"/>
      <c r="BF70" s="76"/>
      <c r="BG70" s="79"/>
      <c r="BH70" s="79"/>
      <c r="BI70" s="79"/>
      <c r="BJ70" s="79"/>
      <c r="BK70" s="79"/>
      <c r="BL70" s="79"/>
      <c r="BM70" s="79"/>
      <c r="BN70" s="79"/>
      <c r="BO70" s="79"/>
      <c r="BP70" s="79"/>
      <c r="BQ70" s="76"/>
      <c r="BR70" s="58"/>
      <c r="BS70" s="58"/>
      <c r="BT70" s="46"/>
      <c r="BU70" s="46"/>
      <c r="BV70" s="46"/>
      <c r="BW70" s="46"/>
      <c r="BX70" s="46"/>
    </row>
    <row r="71" spans="2:76" x14ac:dyDescent="0.25">
      <c r="B71" s="88"/>
      <c r="C71" s="88"/>
      <c r="D71" s="75"/>
      <c r="E71" s="75"/>
      <c r="F71" s="75"/>
      <c r="G71" s="48"/>
      <c r="H71" s="48"/>
      <c r="I71" s="48"/>
      <c r="J71" s="48"/>
      <c r="K71" s="48"/>
      <c r="L71" s="48"/>
      <c r="M71" s="48"/>
      <c r="N71" s="48"/>
      <c r="O71" s="88"/>
      <c r="P71" s="48"/>
      <c r="Q71" s="48"/>
      <c r="R71" s="48"/>
      <c r="S71" s="48"/>
      <c r="T71" s="48"/>
      <c r="U71" s="48"/>
      <c r="V71" s="48"/>
      <c r="W71" s="48"/>
      <c r="X71" s="48"/>
      <c r="AZ71" s="46"/>
      <c r="BA71" s="79"/>
      <c r="BB71" s="61"/>
      <c r="BC71" s="76"/>
      <c r="BD71" s="76"/>
      <c r="BE71" s="76"/>
      <c r="BF71" s="76"/>
      <c r="BG71" s="79"/>
      <c r="BH71" s="79"/>
      <c r="BI71" s="79"/>
      <c r="BJ71" s="79"/>
      <c r="BK71" s="79"/>
      <c r="BL71" s="79"/>
      <c r="BM71" s="79"/>
      <c r="BN71" s="79"/>
      <c r="BO71" s="61"/>
      <c r="BP71" s="76"/>
      <c r="BQ71" s="76"/>
      <c r="BR71" s="58"/>
      <c r="BS71" s="58"/>
      <c r="BT71" s="46"/>
      <c r="BU71" s="46"/>
      <c r="BV71" s="46"/>
      <c r="BW71" s="46"/>
      <c r="BX71" s="46"/>
    </row>
    <row r="72" spans="2:76" x14ac:dyDescent="0.25">
      <c r="D72" s="89"/>
      <c r="E72" s="89"/>
      <c r="F72" s="89"/>
      <c r="AZ72" s="46"/>
      <c r="BA72" s="79"/>
      <c r="BB72" s="61"/>
      <c r="BC72" s="79"/>
      <c r="BD72" s="76"/>
      <c r="BE72" s="76"/>
      <c r="BF72" s="76"/>
      <c r="BG72" s="79"/>
      <c r="BH72" s="79"/>
      <c r="BI72" s="79"/>
      <c r="BJ72" s="79"/>
      <c r="BK72" s="79"/>
      <c r="BL72" s="79"/>
      <c r="BM72" s="79"/>
      <c r="BN72" s="79"/>
      <c r="BO72" s="61"/>
      <c r="BP72" s="79"/>
      <c r="BQ72" s="76"/>
      <c r="BR72" s="58"/>
      <c r="BS72" s="58"/>
      <c r="BT72" s="58"/>
      <c r="BU72" s="46"/>
      <c r="BV72" s="46"/>
      <c r="BW72" s="46"/>
      <c r="BX72" s="46"/>
    </row>
    <row r="73" spans="2:76" x14ac:dyDescent="0.25">
      <c r="AZ73" s="46"/>
      <c r="BA73" s="79"/>
      <c r="BB73" s="61"/>
      <c r="BC73" s="80"/>
      <c r="BD73" s="76"/>
      <c r="BE73" s="76"/>
      <c r="BF73" s="76"/>
      <c r="BG73" s="79"/>
      <c r="BH73" s="79"/>
      <c r="BI73" s="79"/>
      <c r="BJ73" s="79"/>
      <c r="BK73" s="79"/>
      <c r="BL73" s="79"/>
      <c r="BM73" s="79"/>
      <c r="BN73" s="79"/>
      <c r="BO73" s="61"/>
      <c r="BP73" s="80"/>
      <c r="BQ73" s="76"/>
      <c r="BR73" s="58"/>
      <c r="BS73" s="58"/>
      <c r="BT73" s="58"/>
      <c r="BU73" s="46"/>
      <c r="BV73" s="46"/>
      <c r="BW73" s="46"/>
      <c r="BX73" s="46"/>
    </row>
    <row r="74" spans="2:76" x14ac:dyDescent="0.25">
      <c r="AZ74" s="46"/>
      <c r="BA74" s="79"/>
      <c r="BB74" s="61"/>
      <c r="BC74" s="79"/>
      <c r="BD74" s="76"/>
      <c r="BE74" s="76"/>
      <c r="BF74" s="76"/>
      <c r="BG74" s="79"/>
      <c r="BH74" s="79"/>
      <c r="BI74" s="79"/>
      <c r="BJ74" s="79"/>
      <c r="BK74" s="79"/>
      <c r="BL74" s="79"/>
      <c r="BM74" s="79"/>
      <c r="BN74" s="79"/>
      <c r="BO74" s="61"/>
      <c r="BP74" s="79"/>
      <c r="BQ74" s="76"/>
      <c r="BR74" s="58"/>
      <c r="BS74" s="58"/>
      <c r="BT74" s="58"/>
      <c r="BU74" s="46"/>
      <c r="BV74" s="46"/>
      <c r="BW74" s="46"/>
      <c r="BX74" s="46"/>
    </row>
    <row r="75" spans="2:76" x14ac:dyDescent="0.25">
      <c r="AZ75" s="46"/>
      <c r="BA75" s="79"/>
      <c r="BB75" s="61"/>
      <c r="BC75" s="76"/>
      <c r="BD75" s="76"/>
      <c r="BE75" s="76"/>
      <c r="BF75" s="76"/>
      <c r="BG75" s="79"/>
      <c r="BH75" s="79"/>
      <c r="BI75" s="79"/>
      <c r="BJ75" s="79"/>
      <c r="BK75" s="79"/>
      <c r="BL75" s="79"/>
      <c r="BM75" s="79"/>
      <c r="BN75" s="79"/>
      <c r="BO75" s="61"/>
      <c r="BP75" s="76"/>
      <c r="BQ75" s="76"/>
      <c r="BR75" s="58"/>
      <c r="BS75" s="58"/>
      <c r="BT75" s="58"/>
      <c r="BU75" s="46"/>
      <c r="BV75" s="46"/>
      <c r="BW75" s="46"/>
      <c r="BX75" s="46"/>
    </row>
    <row r="76" spans="2:76" x14ac:dyDescent="0.25">
      <c r="AZ76" s="46"/>
      <c r="BA76" s="79"/>
      <c r="BB76" s="61"/>
      <c r="BC76" s="79"/>
      <c r="BD76" s="76"/>
      <c r="BE76" s="76"/>
      <c r="BF76" s="79"/>
      <c r="BG76" s="79"/>
      <c r="BH76" s="79"/>
      <c r="BI76" s="79"/>
      <c r="BJ76" s="79"/>
      <c r="BK76" s="79"/>
      <c r="BL76" s="79"/>
      <c r="BM76" s="79"/>
      <c r="BN76" s="79"/>
      <c r="BO76" s="61"/>
      <c r="BP76" s="79"/>
      <c r="BQ76" s="76"/>
      <c r="BR76" s="58"/>
      <c r="BS76" s="58"/>
      <c r="BT76" s="46"/>
      <c r="BU76" s="46"/>
      <c r="BV76" s="46"/>
      <c r="BW76" s="46"/>
      <c r="BX76" s="46"/>
    </row>
    <row r="77" spans="2:76" x14ac:dyDescent="0.25">
      <c r="AZ77" s="46"/>
      <c r="BA77" s="79"/>
      <c r="BB77" s="61"/>
      <c r="BC77" s="80"/>
      <c r="BD77" s="76"/>
      <c r="BE77" s="76"/>
      <c r="BF77" s="79"/>
      <c r="BG77" s="79"/>
      <c r="BH77" s="79"/>
      <c r="BI77" s="79"/>
      <c r="BJ77" s="79"/>
      <c r="BK77" s="79"/>
      <c r="BL77" s="79"/>
      <c r="BM77" s="79"/>
      <c r="BN77" s="79"/>
      <c r="BO77" s="61"/>
      <c r="BP77" s="80"/>
      <c r="BQ77" s="76"/>
      <c r="BR77" s="46"/>
      <c r="BS77" s="46"/>
      <c r="BT77" s="46"/>
      <c r="BU77" s="46"/>
      <c r="BV77" s="46"/>
      <c r="BW77" s="46"/>
      <c r="BX77" s="46"/>
    </row>
    <row r="78" spans="2:76" x14ac:dyDescent="0.25">
      <c r="AZ78" s="46"/>
      <c r="BA78" s="79"/>
      <c r="BB78" s="61"/>
      <c r="BC78" s="79"/>
      <c r="BD78" s="76"/>
      <c r="BE78" s="76"/>
      <c r="BF78" s="79"/>
      <c r="BG78" s="79"/>
      <c r="BH78" s="79"/>
      <c r="BI78" s="79"/>
      <c r="BJ78" s="79"/>
      <c r="BK78" s="79"/>
      <c r="BL78" s="79"/>
      <c r="BM78" s="79"/>
      <c r="BN78" s="79"/>
      <c r="BO78" s="61"/>
      <c r="BP78" s="79"/>
      <c r="BQ78" s="76"/>
    </row>
    <row r="79" spans="2:76" x14ac:dyDescent="0.25">
      <c r="AZ79" s="46"/>
      <c r="BA79" s="79"/>
      <c r="BB79" s="61"/>
      <c r="BC79" s="76"/>
      <c r="BD79" s="76"/>
      <c r="BE79" s="76"/>
      <c r="BF79" s="79"/>
      <c r="BG79" s="79"/>
      <c r="BH79" s="79"/>
      <c r="BI79" s="79"/>
      <c r="BJ79" s="79"/>
      <c r="BK79" s="79"/>
      <c r="BL79" s="79"/>
      <c r="BM79" s="79"/>
      <c r="BN79" s="79"/>
      <c r="BO79" s="61"/>
      <c r="BP79" s="76"/>
      <c r="BQ79" s="76"/>
    </row>
    <row r="80" spans="2:76" x14ac:dyDescent="0.25">
      <c r="AZ80" s="46"/>
      <c r="BA80" s="79"/>
      <c r="BB80" s="61"/>
      <c r="BC80" s="79"/>
      <c r="BD80" s="76"/>
      <c r="BE80" s="76"/>
      <c r="BF80" s="79"/>
      <c r="BG80" s="79"/>
      <c r="BH80" s="79"/>
      <c r="BI80" s="79"/>
      <c r="BJ80" s="79"/>
      <c r="BK80" s="79"/>
      <c r="BL80" s="79"/>
      <c r="BM80" s="79"/>
      <c r="BN80" s="79"/>
      <c r="BO80" s="61"/>
      <c r="BP80" s="79"/>
      <c r="BQ80" s="76"/>
    </row>
    <row r="81" spans="1:69" x14ac:dyDescent="0.25">
      <c r="AZ81" s="46"/>
      <c r="BA81" s="79"/>
      <c r="BB81" s="61"/>
      <c r="BC81" s="79"/>
      <c r="BD81" s="76"/>
      <c r="BE81" s="76"/>
      <c r="BF81" s="79"/>
      <c r="BG81" s="79"/>
      <c r="BH81" s="79"/>
      <c r="BI81" s="79"/>
      <c r="BJ81" s="79"/>
      <c r="BK81" s="79"/>
      <c r="BL81" s="79"/>
      <c r="BM81" s="79"/>
      <c r="BN81" s="79"/>
      <c r="BO81" s="61"/>
      <c r="BP81" s="79"/>
      <c r="BQ81" s="76"/>
    </row>
    <row r="82" spans="1:69" x14ac:dyDescent="0.25">
      <c r="AZ82" s="46"/>
      <c r="BA82" s="79"/>
      <c r="BB82" s="61"/>
      <c r="BC82" s="79"/>
      <c r="BD82" s="76"/>
      <c r="BE82" s="76"/>
      <c r="BF82" s="79"/>
      <c r="BG82" s="79"/>
      <c r="BH82" s="79"/>
      <c r="BI82" s="79"/>
      <c r="BJ82" s="79"/>
      <c r="BK82" s="79"/>
      <c r="BL82" s="79"/>
      <c r="BM82" s="79"/>
      <c r="BN82" s="79"/>
      <c r="BO82" s="61"/>
      <c r="BP82" s="79"/>
      <c r="BQ82" s="76"/>
    </row>
    <row r="83" spans="1:69" x14ac:dyDescent="0.25">
      <c r="BA83" s="79"/>
      <c r="BB83" s="61"/>
      <c r="BC83" s="79"/>
      <c r="BD83" s="76"/>
      <c r="BE83" s="76"/>
      <c r="BF83" s="79"/>
      <c r="BG83" s="79"/>
      <c r="BH83" s="79"/>
      <c r="BI83" s="79"/>
      <c r="BJ83" s="79"/>
      <c r="BK83" s="79"/>
      <c r="BL83" s="79"/>
      <c r="BM83" s="79"/>
      <c r="BN83" s="79"/>
      <c r="BO83" s="61"/>
      <c r="BP83" s="79"/>
      <c r="BQ83" s="76"/>
    </row>
    <row r="84" spans="1:69" x14ac:dyDescent="0.25">
      <c r="BA84" s="79"/>
      <c r="BB84" s="61"/>
      <c r="BC84" s="79"/>
      <c r="BD84" s="76"/>
      <c r="BE84" s="76"/>
      <c r="BF84" s="79"/>
      <c r="BG84" s="79"/>
      <c r="BH84" s="79"/>
      <c r="BI84" s="79"/>
      <c r="BJ84" s="79"/>
      <c r="BK84" s="79"/>
      <c r="BL84" s="79"/>
      <c r="BM84" s="79"/>
      <c r="BN84" s="79"/>
      <c r="BO84" s="61"/>
      <c r="BP84" s="79"/>
      <c r="BQ84" s="76"/>
    </row>
    <row r="85" spans="1:69" x14ac:dyDescent="0.25">
      <c r="BA85" s="79"/>
      <c r="BB85" s="61"/>
      <c r="BC85" s="79"/>
      <c r="BD85" s="76"/>
      <c r="BE85" s="76"/>
      <c r="BF85" s="79"/>
      <c r="BG85" s="79"/>
      <c r="BH85" s="79"/>
      <c r="BI85" s="79"/>
      <c r="BJ85" s="79"/>
      <c r="BK85" s="79"/>
      <c r="BL85" s="79"/>
      <c r="BM85" s="79"/>
      <c r="BN85" s="79"/>
      <c r="BO85" s="61"/>
      <c r="BP85" s="79"/>
      <c r="BQ85" s="76"/>
    </row>
    <row r="86" spans="1:69" x14ac:dyDescent="0.25">
      <c r="BA86" s="79"/>
      <c r="BB86" s="61"/>
      <c r="BC86" s="79"/>
      <c r="BD86" s="76"/>
      <c r="BE86" s="76"/>
      <c r="BF86" s="79"/>
      <c r="BG86" s="79"/>
      <c r="BH86" s="79"/>
      <c r="BI86" s="79"/>
      <c r="BJ86" s="79"/>
      <c r="BK86" s="79"/>
      <c r="BL86" s="79"/>
      <c r="BM86" s="79"/>
      <c r="BN86" s="79"/>
      <c r="BO86" s="61"/>
      <c r="BP86" s="79"/>
      <c r="BQ86" s="76"/>
    </row>
    <row r="87" spans="1:69" x14ac:dyDescent="0.25">
      <c r="BA87" s="79"/>
      <c r="BB87" s="61"/>
      <c r="BC87" s="79"/>
      <c r="BD87" s="76"/>
      <c r="BE87" s="76"/>
      <c r="BF87" s="79"/>
      <c r="BG87" s="79"/>
      <c r="BH87" s="79"/>
      <c r="BI87" s="79"/>
      <c r="BJ87" s="79"/>
      <c r="BK87" s="79"/>
      <c r="BL87" s="79"/>
      <c r="BM87" s="79"/>
      <c r="BN87" s="79"/>
      <c r="BO87" s="61"/>
      <c r="BP87" s="79"/>
      <c r="BQ87" s="76"/>
    </row>
    <row r="88" spans="1:69" s="91" customFormat="1" x14ac:dyDescent="0.25">
      <c r="A88" s="44"/>
      <c r="B88" s="44"/>
      <c r="C88" s="44"/>
      <c r="D88" s="44"/>
      <c r="E88" s="44"/>
      <c r="F88" s="44"/>
      <c r="G88" s="44"/>
      <c r="H88" s="44"/>
      <c r="I88" s="44"/>
      <c r="J88" s="44"/>
      <c r="K88" s="44"/>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92"/>
      <c r="BA88" s="92"/>
      <c r="BB88" s="92"/>
      <c r="BC88" s="92"/>
      <c r="BD88" s="92"/>
      <c r="BE88" s="92"/>
      <c r="BF88" s="92"/>
      <c r="BG88" s="92"/>
      <c r="BH88" s="92"/>
      <c r="BI88" s="92"/>
      <c r="BJ88" s="92"/>
    </row>
    <row r="89" spans="1:69" s="91" customFormat="1" x14ac:dyDescent="0.25">
      <c r="A89" s="44"/>
      <c r="B89" s="44"/>
      <c r="C89" s="44"/>
      <c r="D89" s="44"/>
      <c r="E89" s="44"/>
      <c r="F89" s="44"/>
      <c r="G89" s="44"/>
      <c r="H89" s="44"/>
      <c r="I89" s="44"/>
      <c r="J89" s="44"/>
      <c r="K89" s="44"/>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92"/>
      <c r="BA89" s="92"/>
      <c r="BB89" s="92"/>
      <c r="BC89" s="92"/>
      <c r="BD89" s="92"/>
      <c r="BE89" s="92"/>
      <c r="BF89" s="92"/>
      <c r="BG89" s="92"/>
      <c r="BH89" s="92"/>
      <c r="BI89" s="92"/>
      <c r="BJ89" s="92"/>
    </row>
    <row r="90" spans="1:69" s="91" customFormat="1" x14ac:dyDescent="0.25">
      <c r="A90" s="44"/>
      <c r="B90" s="44"/>
      <c r="C90" s="44"/>
      <c r="D90" s="44"/>
      <c r="E90" s="44"/>
      <c r="F90" s="44"/>
      <c r="G90" s="44"/>
      <c r="H90" s="44"/>
      <c r="I90" s="44"/>
      <c r="J90" s="44"/>
      <c r="K90" s="44"/>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92"/>
      <c r="BA90" s="92"/>
      <c r="BB90" s="92"/>
      <c r="BC90" s="92"/>
      <c r="BD90" s="92"/>
      <c r="BE90" s="92"/>
      <c r="BF90" s="92"/>
      <c r="BG90" s="92"/>
      <c r="BH90" s="92"/>
      <c r="BI90" s="92"/>
      <c r="BJ90" s="92"/>
    </row>
    <row r="91" spans="1:69" s="91" customFormat="1" ht="11.4" x14ac:dyDescent="0.2">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92"/>
      <c r="BA91" s="92"/>
      <c r="BB91" s="92"/>
      <c r="BC91" s="92"/>
      <c r="BD91" s="92"/>
      <c r="BE91" s="92"/>
      <c r="BF91" s="92"/>
      <c r="BG91" s="92"/>
      <c r="BH91" s="92"/>
      <c r="BI91" s="92"/>
      <c r="BJ91" s="92"/>
    </row>
    <row r="92" spans="1:69" s="91" customFormat="1" ht="11.4" x14ac:dyDescent="0.2">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92"/>
      <c r="BA92" s="92"/>
      <c r="BB92" s="92"/>
      <c r="BC92" s="92"/>
      <c r="BD92" s="92"/>
      <c r="BE92" s="92"/>
      <c r="BF92" s="92"/>
      <c r="BG92" s="92"/>
      <c r="BH92" s="92"/>
      <c r="BI92" s="92"/>
      <c r="BJ92" s="92"/>
    </row>
    <row r="93" spans="1:69" s="91" customFormat="1" ht="11.4" x14ac:dyDescent="0.2">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92"/>
      <c r="BA93" s="92"/>
      <c r="BB93" s="92"/>
      <c r="BC93" s="92"/>
      <c r="BD93" s="92"/>
      <c r="BE93" s="92"/>
      <c r="BF93" s="92"/>
      <c r="BG93" s="92"/>
      <c r="BH93" s="92"/>
      <c r="BI93" s="92"/>
      <c r="BJ93" s="92"/>
    </row>
    <row r="94" spans="1:69" s="91" customFormat="1" ht="11.4" x14ac:dyDescent="0.2">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92"/>
      <c r="BA94" s="92"/>
      <c r="BB94" s="92"/>
      <c r="BC94" s="92"/>
      <c r="BD94" s="92"/>
      <c r="BE94" s="92"/>
      <c r="BF94" s="92"/>
      <c r="BG94" s="92"/>
      <c r="BH94" s="92"/>
      <c r="BI94" s="92"/>
      <c r="BJ94" s="92"/>
    </row>
    <row r="95" spans="1:69" s="91" customFormat="1" ht="11.4" x14ac:dyDescent="0.2">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92"/>
      <c r="BA95" s="92"/>
      <c r="BB95" s="92"/>
      <c r="BC95" s="92"/>
      <c r="BD95" s="92"/>
      <c r="BE95" s="92"/>
      <c r="BF95" s="92"/>
      <c r="BG95" s="92"/>
      <c r="BH95" s="92"/>
      <c r="BI95" s="92"/>
      <c r="BJ95" s="92"/>
    </row>
    <row r="96" spans="1:69" x14ac:dyDescent="0.25">
      <c r="A96" s="91"/>
      <c r="B96" s="91"/>
      <c r="C96" s="91"/>
      <c r="D96" s="91"/>
      <c r="E96" s="91"/>
      <c r="F96" s="91"/>
      <c r="G96" s="91"/>
      <c r="H96" s="91"/>
      <c r="I96" s="91"/>
      <c r="J96" s="91"/>
      <c r="K96" s="91"/>
    </row>
    <row r="97" spans="1:11" x14ac:dyDescent="0.25">
      <c r="A97" s="91"/>
      <c r="B97" s="91"/>
      <c r="C97" s="91"/>
      <c r="D97" s="91"/>
      <c r="E97" s="91"/>
      <c r="F97" s="91"/>
      <c r="G97" s="91"/>
      <c r="H97" s="91"/>
      <c r="I97" s="91"/>
      <c r="J97" s="91"/>
      <c r="K97" s="91"/>
    </row>
    <row r="98" spans="1:11" x14ac:dyDescent="0.25">
      <c r="A98" s="91"/>
      <c r="B98" s="91"/>
      <c r="C98" s="91"/>
      <c r="D98" s="91"/>
      <c r="E98" s="91"/>
      <c r="F98" s="91"/>
      <c r="G98" s="91"/>
      <c r="H98" s="91"/>
      <c r="I98" s="91"/>
      <c r="J98" s="91"/>
      <c r="K98" s="91"/>
    </row>
  </sheetData>
  <sheetProtection selectLockedCells="1" autoFilter="0" selectUnlockedCells="1"/>
  <mergeCells count="3">
    <mergeCell ref="D37:F37"/>
    <mergeCell ref="G37:I37"/>
    <mergeCell ref="P37:R37"/>
  </mergeCells>
  <conditionalFormatting sqref="D66:F72">
    <cfRule type="expression" dxfId="2" priority="14">
      <formula>IF($BC$4=1, VALUE(FIXED($D$39:$F$72,1)),0)</formula>
    </cfRule>
  </conditionalFormatting>
  <conditionalFormatting sqref="P39:S52 Q53:S54 P53:P61 S55 Q55:R61 D39:I61 P39:R56">
    <cfRule type="expression" dxfId="1" priority="2">
      <formula>IF($BC$4=1, VALUE(FIXED($D$39:$F$82,1)),0)</formula>
    </cfRule>
  </conditionalFormatting>
  <conditionalFormatting sqref="D61:F65">
    <cfRule type="expression" dxfId="0" priority="1">
      <formula>IF($BC$4=1, VALUE(FIXED($D$39:$F$72,1)),0)</formula>
    </cfRule>
  </conditionalFormatting>
  <pageMargins left="0.7" right="0.7" top="0.75" bottom="0.75" header="0.3" footer="0.3"/>
  <pageSetup paperSize="9" scale="56" orientation="landscape" r:id="rId1"/>
  <rowBreaks count="1" manualBreakCount="1">
    <brk id="56"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9"/>
  <sheetViews>
    <sheetView zoomScaleNormal="100" workbookViewId="0">
      <selection activeCell="B21" sqref="B21"/>
    </sheetView>
  </sheetViews>
  <sheetFormatPr defaultColWidth="8.88671875" defaultRowHeight="13.2" x14ac:dyDescent="0.25"/>
  <cols>
    <col min="1" max="2" width="8.88671875" style="4"/>
    <col min="3" max="4" width="12.44140625" style="4" bestFit="1" customWidth="1"/>
    <col min="5" max="5" width="13.88671875" style="4" bestFit="1" customWidth="1"/>
    <col min="6" max="6" width="15.44140625" style="4" bestFit="1" customWidth="1"/>
    <col min="7" max="8" width="14.44140625" style="4" bestFit="1" customWidth="1"/>
    <col min="9" max="9" width="13.44140625" style="4" bestFit="1" customWidth="1"/>
    <col min="10" max="16384" width="8.88671875" style="4"/>
  </cols>
  <sheetData>
    <row r="1" spans="2:13" ht="19.2" x14ac:dyDescent="0.25">
      <c r="B1" s="5" t="s">
        <v>139</v>
      </c>
    </row>
    <row r="2" spans="2:13" ht="19.2" x14ac:dyDescent="0.25">
      <c r="B2" s="5"/>
    </row>
    <row r="3" spans="2:13" ht="19.2" x14ac:dyDescent="0.25">
      <c r="B3" s="11"/>
      <c r="C3" s="12"/>
      <c r="D3" s="12"/>
      <c r="E3" s="12"/>
      <c r="F3" s="12"/>
      <c r="G3" s="12"/>
      <c r="H3" s="12"/>
      <c r="I3" s="12"/>
      <c r="J3" s="12"/>
    </row>
    <row r="4" spans="2:13" ht="19.2" x14ac:dyDescent="0.25">
      <c r="B4" s="11"/>
      <c r="C4" s="12"/>
      <c r="D4" s="12"/>
      <c r="E4" s="12"/>
      <c r="F4" s="12"/>
      <c r="G4" s="12"/>
      <c r="H4" s="12"/>
      <c r="I4" s="12"/>
      <c r="J4" s="12"/>
    </row>
    <row r="5" spans="2:13" ht="19.2" x14ac:dyDescent="0.25">
      <c r="B5" s="11"/>
      <c r="C5" s="12"/>
      <c r="D5" s="12"/>
      <c r="E5" s="12"/>
      <c r="F5" s="12"/>
      <c r="G5" s="12"/>
      <c r="H5" s="12"/>
      <c r="I5" s="12"/>
      <c r="J5" s="12"/>
      <c r="M5" s="7"/>
    </row>
    <row r="6" spans="2:13" ht="19.2" x14ac:dyDescent="0.25">
      <c r="B6" s="11"/>
      <c r="C6" s="12"/>
      <c r="D6" s="12"/>
      <c r="E6" s="12"/>
      <c r="F6" s="12"/>
      <c r="G6" s="12"/>
      <c r="H6" s="12"/>
      <c r="I6" s="12"/>
      <c r="J6" s="12"/>
      <c r="M6" s="7" t="s">
        <v>95</v>
      </c>
    </row>
    <row r="7" spans="2:13" ht="19.2" x14ac:dyDescent="0.25">
      <c r="B7" s="11"/>
      <c r="C7" s="12"/>
      <c r="D7" s="12"/>
      <c r="E7" s="12"/>
      <c r="F7" s="12"/>
      <c r="G7" s="12"/>
      <c r="H7" s="12"/>
      <c r="I7" s="12"/>
      <c r="J7" s="12"/>
      <c r="M7" s="7"/>
    </row>
    <row r="8" spans="2:13" ht="19.2" x14ac:dyDescent="0.25">
      <c r="B8" s="11"/>
      <c r="C8" s="12"/>
      <c r="D8" s="12"/>
      <c r="E8" s="12"/>
      <c r="F8" s="12"/>
      <c r="G8" s="12"/>
      <c r="H8" s="12"/>
      <c r="I8" s="12"/>
      <c r="J8" s="12"/>
    </row>
    <row r="9" spans="2:13" ht="19.2" x14ac:dyDescent="0.25">
      <c r="B9" s="11"/>
      <c r="C9" s="12"/>
      <c r="D9" s="12"/>
      <c r="E9" s="12"/>
      <c r="F9" s="12"/>
      <c r="G9" s="12"/>
      <c r="H9" s="12"/>
      <c r="I9" s="12"/>
      <c r="J9" s="12"/>
    </row>
    <row r="10" spans="2:13" ht="19.2" x14ac:dyDescent="0.25">
      <c r="B10" s="11"/>
      <c r="C10" s="12"/>
      <c r="D10" s="12"/>
      <c r="E10" s="12"/>
      <c r="F10" s="12"/>
      <c r="G10" s="12"/>
      <c r="H10" s="12"/>
      <c r="I10" s="12"/>
      <c r="J10" s="12"/>
    </row>
    <row r="11" spans="2:13" ht="19.2" x14ac:dyDescent="0.25">
      <c r="B11" s="11"/>
      <c r="C11" s="12"/>
      <c r="D11" s="12"/>
      <c r="E11" s="12"/>
      <c r="F11" s="12"/>
      <c r="G11" s="12"/>
      <c r="H11" s="12"/>
      <c r="I11" s="12"/>
      <c r="J11" s="12"/>
    </row>
    <row r="12" spans="2:13" ht="19.2" x14ac:dyDescent="0.25">
      <c r="B12" s="11"/>
      <c r="C12" s="12"/>
      <c r="D12" s="12"/>
      <c r="E12" s="12"/>
      <c r="F12" s="12"/>
      <c r="G12" s="12"/>
      <c r="H12" s="12"/>
      <c r="I12" s="12"/>
      <c r="J12" s="12"/>
    </row>
    <row r="13" spans="2:13" ht="19.2" x14ac:dyDescent="0.25">
      <c r="B13" s="11"/>
      <c r="C13" s="12"/>
      <c r="D13" s="12"/>
      <c r="E13" s="12"/>
      <c r="F13" s="12"/>
      <c r="G13" s="12"/>
      <c r="H13" s="12"/>
      <c r="I13" s="12"/>
      <c r="J13" s="12"/>
    </row>
    <row r="14" spans="2:13" ht="19.2" x14ac:dyDescent="0.25">
      <c r="B14" s="11"/>
      <c r="C14" s="12"/>
      <c r="D14" s="12"/>
      <c r="E14" s="12"/>
      <c r="F14" s="12"/>
      <c r="G14" s="12"/>
      <c r="H14" s="12"/>
      <c r="I14" s="12"/>
      <c r="J14" s="12"/>
    </row>
    <row r="15" spans="2:13" ht="19.2" x14ac:dyDescent="0.25">
      <c r="B15" s="11"/>
      <c r="C15" s="12"/>
      <c r="D15" s="12"/>
      <c r="E15" s="12"/>
      <c r="F15" s="12"/>
      <c r="G15" s="12"/>
      <c r="H15" s="12"/>
      <c r="I15" s="12"/>
      <c r="J15" s="12"/>
    </row>
    <row r="16" spans="2:13" ht="19.2" x14ac:dyDescent="0.25">
      <c r="B16" s="11"/>
      <c r="C16" s="12"/>
      <c r="D16" s="12"/>
      <c r="E16" s="12"/>
      <c r="F16" s="12"/>
      <c r="G16" s="12"/>
      <c r="H16" s="12"/>
      <c r="I16" s="12"/>
      <c r="J16" s="12"/>
    </row>
    <row r="17" spans="2:10" ht="19.2" x14ac:dyDescent="0.25">
      <c r="B17" s="11"/>
      <c r="C17" s="12"/>
      <c r="D17" s="12"/>
      <c r="E17" s="12"/>
      <c r="F17" s="12"/>
      <c r="G17" s="12"/>
      <c r="H17" s="12"/>
      <c r="I17" s="12"/>
      <c r="J17" s="12"/>
    </row>
    <row r="18" spans="2:10" ht="19.2" x14ac:dyDescent="0.25">
      <c r="B18" s="11"/>
      <c r="C18" s="12"/>
      <c r="D18" s="12"/>
      <c r="E18" s="12"/>
      <c r="F18" s="12"/>
      <c r="G18" s="12"/>
      <c r="H18" s="12"/>
      <c r="I18" s="12"/>
      <c r="J18" s="12"/>
    </row>
    <row r="19" spans="2:10" x14ac:dyDescent="0.25">
      <c r="B19" s="12"/>
      <c r="C19" s="12"/>
      <c r="D19" s="12"/>
      <c r="E19" s="12"/>
      <c r="F19" s="12"/>
      <c r="G19" s="12"/>
      <c r="H19" s="12"/>
      <c r="I19" s="12"/>
      <c r="J19" s="12"/>
    </row>
    <row r="20" spans="2:10" x14ac:dyDescent="0.25">
      <c r="B20" s="12" t="s">
        <v>143</v>
      </c>
      <c r="C20" s="12"/>
      <c r="D20" s="12"/>
      <c r="E20" s="12"/>
      <c r="F20" s="12"/>
      <c r="G20" s="12"/>
      <c r="H20" s="12"/>
      <c r="I20" s="12"/>
      <c r="J20" s="12"/>
    </row>
    <row r="21" spans="2:10" x14ac:dyDescent="0.25">
      <c r="B21" s="12"/>
      <c r="C21" s="12"/>
      <c r="D21" s="12"/>
      <c r="E21" s="12"/>
      <c r="F21" s="12"/>
      <c r="G21" s="12"/>
      <c r="H21" s="12"/>
      <c r="I21" s="12"/>
      <c r="J21" s="12"/>
    </row>
    <row r="22" spans="2:10" x14ac:dyDescent="0.25">
      <c r="B22" s="12" t="s">
        <v>135</v>
      </c>
      <c r="C22" s="12"/>
      <c r="D22" s="12"/>
      <c r="E22" s="12"/>
      <c r="F22" s="12"/>
      <c r="G22" s="12"/>
      <c r="H22" s="12"/>
      <c r="I22" s="12"/>
      <c r="J22" s="12"/>
    </row>
    <row r="23" spans="2:10" x14ac:dyDescent="0.25">
      <c r="B23" s="12"/>
      <c r="C23" s="12"/>
      <c r="D23" s="12"/>
      <c r="E23" s="12"/>
      <c r="F23" s="12"/>
      <c r="G23" s="12"/>
      <c r="H23" s="12"/>
      <c r="I23" s="12"/>
      <c r="J23" s="12"/>
    </row>
    <row r="24" spans="2:10" x14ac:dyDescent="0.25">
      <c r="B24" s="12" t="s">
        <v>5</v>
      </c>
      <c r="C24" s="14" t="s">
        <v>92</v>
      </c>
      <c r="D24" s="14" t="s">
        <v>91</v>
      </c>
      <c r="E24" s="14" t="s">
        <v>97</v>
      </c>
      <c r="F24" s="14" t="s">
        <v>93</v>
      </c>
      <c r="G24" s="14" t="s">
        <v>98</v>
      </c>
      <c r="H24" s="14" t="s">
        <v>106</v>
      </c>
      <c r="I24" s="14" t="s">
        <v>140</v>
      </c>
      <c r="J24" s="12"/>
    </row>
    <row r="25" spans="2:10" x14ac:dyDescent="0.25">
      <c r="B25" s="12" t="s">
        <v>61</v>
      </c>
      <c r="C25" s="13">
        <v>156.45242447522051</v>
      </c>
      <c r="D25" s="13">
        <v>90.473673218729346</v>
      </c>
      <c r="E25" s="13">
        <v>37.322155888768719</v>
      </c>
      <c r="F25" s="13">
        <v>27.652504277360865</v>
      </c>
      <c r="G25" s="13">
        <v>24.829000083038661</v>
      </c>
      <c r="H25" s="13">
        <v>20.994434607604887</v>
      </c>
      <c r="I25" s="13">
        <v>12.222329730633247</v>
      </c>
      <c r="J25" s="12"/>
    </row>
    <row r="26" spans="2:10" x14ac:dyDescent="0.25">
      <c r="B26" s="12" t="s">
        <v>62</v>
      </c>
      <c r="C26" s="13">
        <v>166.05161196572735</v>
      </c>
      <c r="D26" s="13">
        <v>94.882211826616583</v>
      </c>
      <c r="E26" s="13">
        <v>33.961164383351623</v>
      </c>
      <c r="F26" s="13">
        <v>30.863577305770562</v>
      </c>
      <c r="G26" s="13">
        <v>25.704692191501728</v>
      </c>
      <c r="H26" s="13">
        <v>18.320621252509692</v>
      </c>
      <c r="I26" s="13">
        <v>12.698935889577422</v>
      </c>
      <c r="J26" s="12"/>
    </row>
    <row r="27" spans="2:10" x14ac:dyDescent="0.25">
      <c r="B27" s="12" t="s">
        <v>63</v>
      </c>
      <c r="C27" s="13">
        <v>173.47235969704499</v>
      </c>
      <c r="D27" s="13">
        <v>97.066259104704656</v>
      </c>
      <c r="E27" s="13">
        <v>30.595258732464536</v>
      </c>
      <c r="F27" s="13">
        <v>32.264919337803533</v>
      </c>
      <c r="G27" s="13">
        <v>22.663552461356112</v>
      </c>
      <c r="H27" s="13">
        <v>17.743825895844374</v>
      </c>
      <c r="I27" s="13">
        <v>13.082155235203299</v>
      </c>
      <c r="J27" s="12"/>
    </row>
    <row r="28" spans="2:10" x14ac:dyDescent="0.25">
      <c r="B28" s="12" t="s">
        <v>64</v>
      </c>
      <c r="C28" s="13">
        <v>173.26163311441655</v>
      </c>
      <c r="D28" s="13">
        <v>97.959774013476618</v>
      </c>
      <c r="E28" s="13">
        <v>28.5650623103495</v>
      </c>
      <c r="F28" s="13">
        <v>34.274911866881325</v>
      </c>
      <c r="G28" s="13">
        <v>24.51996566985995</v>
      </c>
      <c r="H28" s="13">
        <v>18.259048906950756</v>
      </c>
      <c r="I28" s="13">
        <v>12.632917400057355</v>
      </c>
      <c r="J28" s="12"/>
    </row>
    <row r="29" spans="2:10" x14ac:dyDescent="0.25">
      <c r="B29" s="12" t="s">
        <v>65</v>
      </c>
      <c r="C29" s="13">
        <v>163.6345437987475</v>
      </c>
      <c r="D29" s="13">
        <v>90.095153975223567</v>
      </c>
      <c r="E29" s="13">
        <v>25.332229178686621</v>
      </c>
      <c r="F29" s="13">
        <v>34.371355886682984</v>
      </c>
      <c r="G29" s="13">
        <v>23.658221328351164</v>
      </c>
      <c r="H29" s="13">
        <v>18.310890666788737</v>
      </c>
      <c r="I29" s="13">
        <v>11.266966874734877</v>
      </c>
      <c r="J29" s="12"/>
    </row>
    <row r="30" spans="2:10" x14ac:dyDescent="0.25">
      <c r="B30" s="12" t="s">
        <v>66</v>
      </c>
      <c r="C30" s="13">
        <v>160.08635123976993</v>
      </c>
      <c r="D30" s="13">
        <v>93.661503546559445</v>
      </c>
      <c r="E30" s="13">
        <v>22.465963867709021</v>
      </c>
      <c r="F30" s="13">
        <v>35.243329856754237</v>
      </c>
      <c r="G30" s="13">
        <v>27.972748330248148</v>
      </c>
      <c r="H30" s="13">
        <v>18.048471130929151</v>
      </c>
      <c r="I30" s="13">
        <v>12.757481331767895</v>
      </c>
      <c r="J30" s="12"/>
    </row>
    <row r="31" spans="2:10" x14ac:dyDescent="0.25">
      <c r="B31" s="12" t="s">
        <v>67</v>
      </c>
      <c r="C31" s="13">
        <v>157.07937460652161</v>
      </c>
      <c r="D31" s="13">
        <v>100.49866733648228</v>
      </c>
      <c r="E31" s="13">
        <v>21.958671534040633</v>
      </c>
      <c r="F31" s="13">
        <v>34.048772320070803</v>
      </c>
      <c r="G31" s="13">
        <v>26.268384111145522</v>
      </c>
      <c r="H31" s="13">
        <v>16.791731352983224</v>
      </c>
      <c r="I31" s="13">
        <v>13.474859460329522</v>
      </c>
      <c r="J31" s="12"/>
    </row>
    <row r="32" spans="2:10" x14ac:dyDescent="0.25">
      <c r="B32" s="12" t="s">
        <v>68</v>
      </c>
      <c r="C32" s="13">
        <v>162.51906357272642</v>
      </c>
      <c r="D32" s="13">
        <v>103.46337197523826</v>
      </c>
      <c r="E32" s="13">
        <v>19.651836488271854</v>
      </c>
      <c r="F32" s="13">
        <v>33.814057520121175</v>
      </c>
      <c r="G32" s="13">
        <v>27.456981351586236</v>
      </c>
      <c r="H32" s="13">
        <v>17.778557239278431</v>
      </c>
      <c r="I32" s="13">
        <v>14.647543010344751</v>
      </c>
      <c r="J32" s="12"/>
    </row>
    <row r="33" spans="2:10" x14ac:dyDescent="0.25">
      <c r="B33" s="12" t="s">
        <v>69</v>
      </c>
      <c r="C33" s="13">
        <v>165.58234651506146</v>
      </c>
      <c r="D33" s="13">
        <v>96.437478955387022</v>
      </c>
      <c r="E33" s="13">
        <v>17.517219055358797</v>
      </c>
      <c r="F33" s="13">
        <v>35.589226973268651</v>
      </c>
      <c r="G33" s="13">
        <v>26.562163322883034</v>
      </c>
      <c r="H33" s="13">
        <v>17.719619376451572</v>
      </c>
      <c r="I33" s="13">
        <v>13.224968773850424</v>
      </c>
      <c r="J33" s="12"/>
    </row>
    <row r="34" spans="2:10" x14ac:dyDescent="0.25">
      <c r="B34" s="12" t="s">
        <v>70</v>
      </c>
      <c r="C34" s="13">
        <v>173.5965212392658</v>
      </c>
      <c r="D34" s="13">
        <v>92.213219506510001</v>
      </c>
      <c r="E34" s="13">
        <v>17.50189916748613</v>
      </c>
      <c r="F34" s="13">
        <v>37.243829045986033</v>
      </c>
      <c r="G34" s="13">
        <v>27.297082342440348</v>
      </c>
      <c r="H34" s="13">
        <v>19.800552288754936</v>
      </c>
      <c r="I34" s="13">
        <v>15.022969392791907</v>
      </c>
      <c r="J34" s="12"/>
    </row>
    <row r="35" spans="2:10" x14ac:dyDescent="0.25">
      <c r="B35" s="12" t="s">
        <v>71</v>
      </c>
      <c r="C35" s="13">
        <v>174.36638717482651</v>
      </c>
      <c r="D35" s="13">
        <v>97.653960932117414</v>
      </c>
      <c r="E35" s="13">
        <v>20.459870659025988</v>
      </c>
      <c r="F35" s="13">
        <v>36.610529147777697</v>
      </c>
      <c r="G35" s="13">
        <v>28.287975690128551</v>
      </c>
      <c r="H35" s="13">
        <v>17.859403317339474</v>
      </c>
      <c r="I35" s="13">
        <v>16.830048012211826</v>
      </c>
      <c r="J35" s="12"/>
    </row>
    <row r="36" spans="2:10" x14ac:dyDescent="0.25">
      <c r="B36" s="12" t="s">
        <v>72</v>
      </c>
      <c r="C36" s="13">
        <v>177.43357893143585</v>
      </c>
      <c r="D36" s="13">
        <v>97.440022800780611</v>
      </c>
      <c r="E36" s="13">
        <v>21.017937121814459</v>
      </c>
      <c r="F36" s="13">
        <v>35.854386522706207</v>
      </c>
      <c r="G36" s="13">
        <v>28.843661149243772</v>
      </c>
      <c r="H36" s="13">
        <v>17.581286460309681</v>
      </c>
      <c r="I36" s="13">
        <v>17.472786243307951</v>
      </c>
      <c r="J36" s="12"/>
    </row>
    <row r="37" spans="2:10" x14ac:dyDescent="0.25">
      <c r="B37" s="12" t="s">
        <v>73</v>
      </c>
      <c r="C37" s="13">
        <v>182.67892268782376</v>
      </c>
      <c r="D37" s="13">
        <v>99.93342402344787</v>
      </c>
      <c r="E37" s="13">
        <v>20.6131161360614</v>
      </c>
      <c r="F37" s="13">
        <v>36.629252890275453</v>
      </c>
      <c r="G37" s="13">
        <v>33.067127773675359</v>
      </c>
      <c r="H37" s="13">
        <v>16.380811231693553</v>
      </c>
      <c r="I37" s="13">
        <v>18.259795187447512</v>
      </c>
      <c r="J37" s="12"/>
    </row>
    <row r="38" spans="2:10" x14ac:dyDescent="0.25">
      <c r="B38" s="12" t="s">
        <v>74</v>
      </c>
      <c r="C38" s="13">
        <v>182.35047099467002</v>
      </c>
      <c r="D38" s="13">
        <v>100.86992006932724</v>
      </c>
      <c r="E38" s="13">
        <v>19.407951896918117</v>
      </c>
      <c r="F38" s="13">
        <v>36.624894028905224</v>
      </c>
      <c r="G38" s="13">
        <v>31.386198794753305</v>
      </c>
      <c r="H38" s="13">
        <v>18.044439913123</v>
      </c>
      <c r="I38" s="13">
        <v>17.328096541285475</v>
      </c>
      <c r="J38" s="12"/>
    </row>
    <row r="39" spans="2:10" x14ac:dyDescent="0.25">
      <c r="B39" s="12" t="s">
        <v>75</v>
      </c>
      <c r="C39" s="13">
        <v>179.24777589199229</v>
      </c>
      <c r="D39" s="13">
        <v>100.31584295312963</v>
      </c>
      <c r="E39" s="13">
        <v>20.746478002504709</v>
      </c>
      <c r="F39" s="13">
        <v>36.735166453815239</v>
      </c>
      <c r="G39" s="13">
        <v>33.542517258988006</v>
      </c>
      <c r="H39" s="13">
        <v>16.214308418910946</v>
      </c>
      <c r="I39" s="13">
        <v>17.725217153216605</v>
      </c>
      <c r="J39" s="12"/>
    </row>
    <row r="40" spans="2:10" x14ac:dyDescent="0.25">
      <c r="B40" s="12" t="s">
        <v>76</v>
      </c>
      <c r="C40" s="13">
        <v>172.56049736604069</v>
      </c>
      <c r="D40" s="13">
        <v>99.272870319288785</v>
      </c>
      <c r="E40" s="13">
        <v>20.520142549878717</v>
      </c>
      <c r="F40" s="13">
        <v>33.010967818054461</v>
      </c>
      <c r="G40" s="13">
        <v>32.032697152683845</v>
      </c>
      <c r="H40" s="13">
        <v>15.162623241877707</v>
      </c>
      <c r="I40" s="13">
        <v>18.717512849221794</v>
      </c>
      <c r="J40" s="12"/>
    </row>
    <row r="41" spans="2:10" x14ac:dyDescent="0.25">
      <c r="B41" s="12" t="s">
        <v>77</v>
      </c>
      <c r="C41" s="13">
        <v>171.56436679283516</v>
      </c>
      <c r="D41" s="13">
        <v>94.03596390610295</v>
      </c>
      <c r="E41" s="13">
        <v>20.43115634757396</v>
      </c>
      <c r="F41" s="13">
        <v>34.410797297403334</v>
      </c>
      <c r="G41" s="13">
        <v>34.824107485071934</v>
      </c>
      <c r="H41" s="13">
        <v>12.434354573687536</v>
      </c>
      <c r="I41" s="13">
        <v>18.03489931563605</v>
      </c>
      <c r="J41" s="12"/>
    </row>
    <row r="42" spans="2:10" x14ac:dyDescent="0.25">
      <c r="B42" s="12" t="s">
        <v>94</v>
      </c>
      <c r="C42" s="13">
        <v>175.08354954631292</v>
      </c>
      <c r="D42" s="13">
        <v>92.540864023264817</v>
      </c>
      <c r="E42" s="13">
        <v>18.305960622152185</v>
      </c>
      <c r="F42" s="13">
        <v>33.634165214948816</v>
      </c>
      <c r="G42" s="13">
        <v>35.167247530076537</v>
      </c>
      <c r="H42" s="13">
        <v>12.442618133645894</v>
      </c>
      <c r="I42" s="13">
        <v>18.482889074519871</v>
      </c>
      <c r="J42" s="12"/>
    </row>
    <row r="43" spans="2:10" x14ac:dyDescent="0.25">
      <c r="B43" s="12"/>
      <c r="C43" s="13"/>
      <c r="D43" s="13"/>
      <c r="E43" s="13"/>
      <c r="F43" s="13"/>
      <c r="G43" s="13"/>
      <c r="H43" s="13"/>
      <c r="I43" s="12"/>
      <c r="J43" s="12"/>
    </row>
    <row r="44" spans="2:10" x14ac:dyDescent="0.25">
      <c r="B44" s="12" t="s">
        <v>138</v>
      </c>
      <c r="C44" s="13"/>
      <c r="D44" s="13"/>
      <c r="E44" s="13"/>
      <c r="F44" s="13"/>
      <c r="G44" s="13"/>
      <c r="H44" s="13"/>
      <c r="I44" s="12"/>
      <c r="J44" s="12"/>
    </row>
    <row r="45" spans="2:10" x14ac:dyDescent="0.25">
      <c r="B45" s="12" t="s">
        <v>123</v>
      </c>
      <c r="C45" s="13"/>
      <c r="D45" s="13"/>
      <c r="E45" s="13"/>
      <c r="F45" s="13"/>
      <c r="G45" s="13"/>
      <c r="H45" s="13"/>
      <c r="I45" s="12"/>
      <c r="J45" s="12"/>
    </row>
    <row r="46" spans="2:10" x14ac:dyDescent="0.25">
      <c r="B46" s="12"/>
      <c r="C46" s="13"/>
      <c r="D46" s="13"/>
      <c r="E46" s="13"/>
      <c r="F46" s="13"/>
      <c r="G46" s="13"/>
      <c r="H46" s="13"/>
      <c r="I46" s="12"/>
      <c r="J46" s="12"/>
    </row>
    <row r="47" spans="2:10" x14ac:dyDescent="0.25">
      <c r="B47" s="12" t="s">
        <v>16</v>
      </c>
      <c r="C47" s="13"/>
      <c r="D47" s="13"/>
      <c r="E47" s="13"/>
      <c r="F47" s="13"/>
      <c r="G47" s="13"/>
      <c r="H47" s="13"/>
      <c r="I47" s="12"/>
      <c r="J47" s="12"/>
    </row>
    <row r="48" spans="2:10" x14ac:dyDescent="0.25">
      <c r="B48" s="12" t="s">
        <v>122</v>
      </c>
      <c r="C48" s="12"/>
      <c r="D48" s="12"/>
      <c r="E48" s="12"/>
      <c r="F48" s="12"/>
      <c r="G48" s="12"/>
      <c r="H48" s="12"/>
      <c r="I48" s="12"/>
      <c r="J48" s="12"/>
    </row>
    <row r="49" spans="2:10" x14ac:dyDescent="0.25">
      <c r="B49" s="12"/>
      <c r="C49" s="13"/>
      <c r="D49" s="13"/>
      <c r="E49" s="13"/>
      <c r="F49" s="13"/>
      <c r="G49" s="13"/>
      <c r="H49" s="13"/>
      <c r="I49" s="12"/>
      <c r="J49" s="12"/>
    </row>
  </sheetData>
  <sheetProtection selectLockedCells="1" selectUnlockedCell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87"/>
  <sheetViews>
    <sheetView zoomScaleNormal="100" workbookViewId="0">
      <pane ySplit="1" topLeftCell="A2" activePane="bottomLeft" state="frozen"/>
      <selection activeCell="C10" sqref="C10"/>
      <selection pane="bottomLeft" activeCell="C10" sqref="C10"/>
    </sheetView>
  </sheetViews>
  <sheetFormatPr defaultRowHeight="13.2" x14ac:dyDescent="0.25"/>
  <cols>
    <col min="1" max="1" width="48" bestFit="1" customWidth="1"/>
    <col min="3" max="3" width="35" bestFit="1" customWidth="1"/>
    <col min="4" max="4" width="4" bestFit="1" customWidth="1"/>
    <col min="5" max="5" width="8.5546875" bestFit="1" customWidth="1"/>
    <col min="6" max="11" width="12" bestFit="1" customWidth="1"/>
  </cols>
  <sheetData>
    <row r="1" spans="1:12" x14ac:dyDescent="0.25">
      <c r="A1" s="1" t="s">
        <v>8</v>
      </c>
      <c r="B1" s="1" t="s">
        <v>0</v>
      </c>
      <c r="C1" s="1" t="s">
        <v>1</v>
      </c>
      <c r="D1" s="1" t="s">
        <v>2</v>
      </c>
      <c r="E1" s="1" t="s">
        <v>3</v>
      </c>
      <c r="F1" s="1" t="s">
        <v>23</v>
      </c>
      <c r="G1" s="1" t="s">
        <v>4</v>
      </c>
      <c r="H1" s="1" t="s">
        <v>24</v>
      </c>
      <c r="I1" s="1" t="s">
        <v>26</v>
      </c>
      <c r="J1" s="1" t="s">
        <v>25</v>
      </c>
      <c r="K1" s="1" t="s">
        <v>27</v>
      </c>
      <c r="L1" s="1"/>
    </row>
    <row r="2" spans="1:12" x14ac:dyDescent="0.25">
      <c r="A2" t="str">
        <f t="shared" ref="A2:A50" si="0">B2&amp;C2&amp;D2&amp;E2</f>
        <v>1996Total cancer registration, 25+ yearsFMaori</v>
      </c>
      <c r="B2" s="9">
        <v>1996</v>
      </c>
      <c r="C2" s="9" t="s">
        <v>124</v>
      </c>
      <c r="D2" s="9" t="s">
        <v>96</v>
      </c>
      <c r="E2" s="9" t="s">
        <v>7</v>
      </c>
      <c r="F2" s="10">
        <v>494.83643268894065</v>
      </c>
      <c r="G2" s="10">
        <v>518.28790641557043</v>
      </c>
      <c r="H2" s="10">
        <v>542.56375545881838</v>
      </c>
      <c r="I2" s="10">
        <v>1.2790746796839558</v>
      </c>
      <c r="J2" s="10">
        <v>1.342437294534381</v>
      </c>
      <c r="K2" s="10">
        <v>1.4089387573539298</v>
      </c>
    </row>
    <row r="3" spans="1:12" x14ac:dyDescent="0.25">
      <c r="A3" t="str">
        <f t="shared" si="0"/>
        <v>1996Total cancer registration, 25+ yearsFTotal</v>
      </c>
      <c r="B3" s="9">
        <v>1996</v>
      </c>
      <c r="C3" s="9" t="s">
        <v>124</v>
      </c>
      <c r="D3" s="9" t="s">
        <v>96</v>
      </c>
      <c r="E3" s="9" t="s">
        <v>6</v>
      </c>
      <c r="F3" s="10">
        <v>391.13701037710916</v>
      </c>
      <c r="G3" s="10">
        <v>396.28156867171759</v>
      </c>
      <c r="H3" s="10">
        <v>401.47688592992665</v>
      </c>
      <c r="I3" s="10"/>
      <c r="J3" s="10"/>
      <c r="K3" s="10"/>
    </row>
    <row r="4" spans="1:12" x14ac:dyDescent="0.25">
      <c r="A4" t="str">
        <f t="shared" si="0"/>
        <v>1996Total cancer registration, 25+ yearsFnonMaori</v>
      </c>
      <c r="B4" s="9">
        <v>1996</v>
      </c>
      <c r="C4" s="9" t="s">
        <v>124</v>
      </c>
      <c r="D4" s="9" t="s">
        <v>96</v>
      </c>
      <c r="E4" s="9" t="s">
        <v>60</v>
      </c>
      <c r="F4" s="10">
        <v>380.85223110251582</v>
      </c>
      <c r="G4" s="10">
        <v>386.07978825211086</v>
      </c>
      <c r="H4" s="10">
        <v>391.36116047060619</v>
      </c>
      <c r="I4" s="10"/>
      <c r="J4" s="10"/>
      <c r="K4" s="10"/>
    </row>
    <row r="5" spans="1:12" x14ac:dyDescent="0.25">
      <c r="A5" t="str">
        <f t="shared" si="0"/>
        <v>1997Total cancer registration, 25+ yearsFMaori</v>
      </c>
      <c r="B5" s="9">
        <v>1997</v>
      </c>
      <c r="C5" s="9" t="s">
        <v>124</v>
      </c>
      <c r="D5" s="9" t="s">
        <v>96</v>
      </c>
      <c r="E5" s="9" t="s">
        <v>7</v>
      </c>
      <c r="F5" s="10">
        <v>503.37953675583663</v>
      </c>
      <c r="G5" s="10">
        <v>526.53378891015404</v>
      </c>
      <c r="H5" s="10">
        <v>550.47837453973216</v>
      </c>
      <c r="I5" s="10">
        <v>1.3039129522880784</v>
      </c>
      <c r="J5" s="10">
        <v>1.3667476327127805</v>
      </c>
      <c r="K5" s="10">
        <v>1.4326102737518367</v>
      </c>
    </row>
    <row r="6" spans="1:12" x14ac:dyDescent="0.25">
      <c r="A6" t="str">
        <f t="shared" si="0"/>
        <v>1997Total cancer registration, 25+ yearsFTotal</v>
      </c>
      <c r="B6" s="9">
        <v>1997</v>
      </c>
      <c r="C6" s="9" t="s">
        <v>124</v>
      </c>
      <c r="D6" s="9" t="s">
        <v>96</v>
      </c>
      <c r="E6" s="9" t="s">
        <v>6</v>
      </c>
      <c r="F6" s="10">
        <v>391.06735934319164</v>
      </c>
      <c r="G6" s="10">
        <v>396.16751895709262</v>
      </c>
      <c r="H6" s="10">
        <v>401.31757592041976</v>
      </c>
      <c r="I6" s="10"/>
      <c r="J6" s="10"/>
      <c r="K6" s="10"/>
    </row>
    <row r="7" spans="1:12" x14ac:dyDescent="0.25">
      <c r="A7" t="str">
        <f t="shared" si="0"/>
        <v>1997Total cancer registration, 25+ yearsFnonMaori</v>
      </c>
      <c r="B7" s="9">
        <v>1997</v>
      </c>
      <c r="C7" s="9" t="s">
        <v>124</v>
      </c>
      <c r="D7" s="9" t="s">
        <v>96</v>
      </c>
      <c r="E7" s="9" t="s">
        <v>60</v>
      </c>
      <c r="F7" s="10">
        <v>380.06354681695888</v>
      </c>
      <c r="G7" s="10">
        <v>385.2458027419932</v>
      </c>
      <c r="H7" s="10">
        <v>390.48105641335013</v>
      </c>
      <c r="I7" s="10"/>
      <c r="J7" s="10"/>
      <c r="K7" s="10"/>
    </row>
    <row r="8" spans="1:12" x14ac:dyDescent="0.25">
      <c r="A8" t="str">
        <f t="shared" si="0"/>
        <v>1998Total cancer registration, 25+ yearsFMaori</v>
      </c>
      <c r="B8" s="9">
        <v>1998</v>
      </c>
      <c r="C8" s="9" t="s">
        <v>124</v>
      </c>
      <c r="D8" s="9" t="s">
        <v>96</v>
      </c>
      <c r="E8" s="9" t="s">
        <v>7</v>
      </c>
      <c r="F8" s="10">
        <v>512.45707630895618</v>
      </c>
      <c r="G8" s="10">
        <v>535.29845878956655</v>
      </c>
      <c r="H8" s="10">
        <v>558.89568882769743</v>
      </c>
      <c r="I8" s="10">
        <v>1.3102113526128407</v>
      </c>
      <c r="J8" s="10">
        <v>1.3715105211213992</v>
      </c>
      <c r="K8" s="10">
        <v>1.4356776147569588</v>
      </c>
    </row>
    <row r="9" spans="1:12" x14ac:dyDescent="0.25">
      <c r="A9" t="str">
        <f t="shared" si="0"/>
        <v>1998Total cancer registration, 25+ yearsFTotal</v>
      </c>
      <c r="B9" s="9">
        <v>1998</v>
      </c>
      <c r="C9" s="9" t="s">
        <v>124</v>
      </c>
      <c r="D9" s="9" t="s">
        <v>96</v>
      </c>
      <c r="E9" s="9" t="s">
        <v>6</v>
      </c>
      <c r="F9" s="10">
        <v>396.68569996135659</v>
      </c>
      <c r="G9" s="10">
        <v>401.78966747463249</v>
      </c>
      <c r="H9" s="10">
        <v>406.94290197739457</v>
      </c>
      <c r="I9" s="10"/>
      <c r="J9" s="10"/>
      <c r="K9" s="10"/>
    </row>
    <row r="10" spans="1:12" x14ac:dyDescent="0.25">
      <c r="A10" t="str">
        <f t="shared" si="0"/>
        <v>1998Total cancer registration, 25+ yearsFnonMaori</v>
      </c>
      <c r="B10" s="9">
        <v>1998</v>
      </c>
      <c r="C10" s="9" t="s">
        <v>124</v>
      </c>
      <c r="D10" s="9" t="s">
        <v>96</v>
      </c>
      <c r="E10" s="9" t="s">
        <v>60</v>
      </c>
      <c r="F10" s="10">
        <v>385.10956056046831</v>
      </c>
      <c r="G10" s="10">
        <v>390.29847058838908</v>
      </c>
      <c r="H10" s="10">
        <v>395.53982115649973</v>
      </c>
      <c r="I10" s="10"/>
      <c r="J10" s="10"/>
      <c r="K10" s="10"/>
    </row>
    <row r="11" spans="1:12" x14ac:dyDescent="0.25">
      <c r="A11" t="str">
        <f t="shared" si="0"/>
        <v>1999Total cancer registration, 25+ yearsFMaori</v>
      </c>
      <c r="B11" s="9">
        <v>1999</v>
      </c>
      <c r="C11" s="9" t="s">
        <v>124</v>
      </c>
      <c r="D11" s="9" t="s">
        <v>96</v>
      </c>
      <c r="E11" s="9" t="s">
        <v>7</v>
      </c>
      <c r="F11" s="10">
        <v>515.18268030531988</v>
      </c>
      <c r="G11" s="10">
        <v>537.59154337311475</v>
      </c>
      <c r="H11" s="10">
        <v>560.72430583101288</v>
      </c>
      <c r="I11" s="10">
        <v>1.2989063000512806</v>
      </c>
      <c r="J11" s="10">
        <v>1.3583083572350458</v>
      </c>
      <c r="K11" s="10">
        <v>1.4204270109874195</v>
      </c>
    </row>
    <row r="12" spans="1:12" x14ac:dyDescent="0.25">
      <c r="A12" t="str">
        <f t="shared" si="0"/>
        <v>1999Total cancer registration, 25+ yearsFTotal</v>
      </c>
      <c r="B12" s="9">
        <v>1999</v>
      </c>
      <c r="C12" s="9" t="s">
        <v>124</v>
      </c>
      <c r="D12" s="9" t="s">
        <v>96</v>
      </c>
      <c r="E12" s="9" t="s">
        <v>6</v>
      </c>
      <c r="F12" s="10">
        <v>402.62615233834975</v>
      </c>
      <c r="G12" s="10">
        <v>407.74178404143049</v>
      </c>
      <c r="H12" s="10">
        <v>412.90618055394719</v>
      </c>
      <c r="I12" s="10"/>
      <c r="J12" s="10"/>
      <c r="K12" s="10"/>
    </row>
    <row r="13" spans="1:12" x14ac:dyDescent="0.25">
      <c r="A13" t="str">
        <f t="shared" si="0"/>
        <v>1999Total cancer registration, 25+ yearsFnonMaori</v>
      </c>
      <c r="B13" s="9">
        <v>1999</v>
      </c>
      <c r="C13" s="9" t="s">
        <v>124</v>
      </c>
      <c r="D13" s="9" t="s">
        <v>96</v>
      </c>
      <c r="E13" s="9" t="s">
        <v>60</v>
      </c>
      <c r="F13" s="10">
        <v>390.57774429724134</v>
      </c>
      <c r="G13" s="10">
        <v>395.78019270044751</v>
      </c>
      <c r="H13" s="10">
        <v>401.03462028691024</v>
      </c>
      <c r="I13" s="10"/>
      <c r="J13" s="10"/>
      <c r="K13" s="10"/>
    </row>
    <row r="14" spans="1:12" x14ac:dyDescent="0.25">
      <c r="A14" t="str">
        <f t="shared" si="0"/>
        <v>2000Total cancer registration, 25+ yearsFMaori</v>
      </c>
      <c r="B14" s="9">
        <v>2000</v>
      </c>
      <c r="C14" s="9" t="s">
        <v>124</v>
      </c>
      <c r="D14" s="9" t="s">
        <v>96</v>
      </c>
      <c r="E14" s="9" t="s">
        <v>7</v>
      </c>
      <c r="F14" s="10">
        <v>496.87102303110709</v>
      </c>
      <c r="G14" s="10">
        <v>518.39630225075905</v>
      </c>
      <c r="H14" s="10">
        <v>540.61417536874046</v>
      </c>
      <c r="I14" s="10">
        <v>1.2460733025246595</v>
      </c>
      <c r="J14" s="10">
        <v>1.3028085298580629</v>
      </c>
      <c r="K14" s="10">
        <v>1.362126980838142</v>
      </c>
    </row>
    <row r="15" spans="1:12" x14ac:dyDescent="0.25">
      <c r="A15" t="str">
        <f t="shared" si="0"/>
        <v>2000Total cancer registration, 25+ yearsFTotal</v>
      </c>
      <c r="B15" s="9">
        <v>2000</v>
      </c>
      <c r="C15" s="9" t="s">
        <v>124</v>
      </c>
      <c r="D15" s="9" t="s">
        <v>96</v>
      </c>
      <c r="E15" s="9" t="s">
        <v>6</v>
      </c>
      <c r="F15" s="10">
        <v>403.18731871627443</v>
      </c>
      <c r="G15" s="10">
        <v>408.24830713554496</v>
      </c>
      <c r="H15" s="10">
        <v>413.35696014873776</v>
      </c>
      <c r="I15" s="10"/>
      <c r="J15" s="10"/>
      <c r="K15" s="10"/>
    </row>
    <row r="16" spans="1:12" x14ac:dyDescent="0.25">
      <c r="A16" t="str">
        <f t="shared" si="0"/>
        <v>2000Total cancer registration, 25+ yearsFnonMaori</v>
      </c>
      <c r="B16" s="9">
        <v>2000</v>
      </c>
      <c r="C16" s="9" t="s">
        <v>124</v>
      </c>
      <c r="D16" s="9" t="s">
        <v>96</v>
      </c>
      <c r="E16" s="9" t="s">
        <v>60</v>
      </c>
      <c r="F16" s="10">
        <v>392.74267989732567</v>
      </c>
      <c r="G16" s="10">
        <v>397.90674559617503</v>
      </c>
      <c r="H16" s="10">
        <v>403.12174690166046</v>
      </c>
      <c r="I16" s="10"/>
      <c r="J16" s="10"/>
      <c r="K16" s="10"/>
    </row>
    <row r="17" spans="1:11" x14ac:dyDescent="0.25">
      <c r="A17" t="str">
        <f t="shared" si="0"/>
        <v>2001Total cancer registration, 25+ yearsFMaori</v>
      </c>
      <c r="B17" s="9">
        <v>2001</v>
      </c>
      <c r="C17" s="9" t="s">
        <v>124</v>
      </c>
      <c r="D17" s="9" t="s">
        <v>96</v>
      </c>
      <c r="E17" s="9" t="s">
        <v>7</v>
      </c>
      <c r="F17" s="10">
        <v>492.67519657091947</v>
      </c>
      <c r="G17" s="10">
        <v>513.66892735755232</v>
      </c>
      <c r="H17" s="10">
        <v>535.32723356802967</v>
      </c>
      <c r="I17" s="10">
        <v>1.2488397389608372</v>
      </c>
      <c r="J17" s="10">
        <v>1.3048799739734789</v>
      </c>
      <c r="K17" s="10">
        <v>1.3634349495427314</v>
      </c>
    </row>
    <row r="18" spans="1:11" x14ac:dyDescent="0.25">
      <c r="A18" t="str">
        <f t="shared" si="0"/>
        <v>2001Total cancer registration, 25+ yearsFTotal</v>
      </c>
      <c r="B18" s="9">
        <v>2001</v>
      </c>
      <c r="C18" s="9" t="s">
        <v>124</v>
      </c>
      <c r="D18" s="9" t="s">
        <v>96</v>
      </c>
      <c r="E18" s="9" t="s">
        <v>6</v>
      </c>
      <c r="F18" s="10">
        <v>398.87037661596764</v>
      </c>
      <c r="G18" s="10">
        <v>403.83340618241118</v>
      </c>
      <c r="H18" s="10">
        <v>408.84277082141597</v>
      </c>
      <c r="I18" s="10"/>
      <c r="J18" s="10"/>
      <c r="K18" s="10"/>
    </row>
    <row r="19" spans="1:11" x14ac:dyDescent="0.25">
      <c r="A19" t="str">
        <f t="shared" si="0"/>
        <v>2001Total cancer registration, 25+ yearsFnonMaori</v>
      </c>
      <c r="B19" s="9">
        <v>2001</v>
      </c>
      <c r="C19" s="9" t="s">
        <v>124</v>
      </c>
      <c r="D19" s="9" t="s">
        <v>96</v>
      </c>
      <c r="E19" s="9" t="s">
        <v>60</v>
      </c>
      <c r="F19" s="10">
        <v>388.58391503546051</v>
      </c>
      <c r="G19" s="10">
        <v>393.65224204750683</v>
      </c>
      <c r="H19" s="10">
        <v>398.77016038770819</v>
      </c>
      <c r="I19" s="10"/>
      <c r="J19" s="10"/>
      <c r="K19" s="10"/>
    </row>
    <row r="20" spans="1:11" x14ac:dyDescent="0.25">
      <c r="A20" t="str">
        <f t="shared" si="0"/>
        <v>2002Total cancer registration, 25+ yearsFMaori</v>
      </c>
      <c r="B20" s="9">
        <v>2002</v>
      </c>
      <c r="C20" s="9" t="s">
        <v>124</v>
      </c>
      <c r="D20" s="9" t="s">
        <v>96</v>
      </c>
      <c r="E20" s="9" t="s">
        <v>7</v>
      </c>
      <c r="F20" s="10">
        <v>496.04955714873302</v>
      </c>
      <c r="G20" s="10">
        <v>516.67377414263558</v>
      </c>
      <c r="H20" s="10">
        <v>537.9352308697147</v>
      </c>
      <c r="I20" s="10">
        <v>1.2687811680244938</v>
      </c>
      <c r="J20" s="10">
        <v>1.3244934418028955</v>
      </c>
      <c r="K20" s="10">
        <v>1.3826520455929512</v>
      </c>
    </row>
    <row r="21" spans="1:11" x14ac:dyDescent="0.25">
      <c r="A21" t="str">
        <f t="shared" si="0"/>
        <v>2002Total cancer registration, 25+ yearsFTotal</v>
      </c>
      <c r="B21" s="9">
        <v>2002</v>
      </c>
      <c r="C21" s="9" t="s">
        <v>124</v>
      </c>
      <c r="D21" s="9" t="s">
        <v>96</v>
      </c>
      <c r="E21" s="9" t="s">
        <v>6</v>
      </c>
      <c r="F21" s="10">
        <v>395.44210465605005</v>
      </c>
      <c r="G21" s="10">
        <v>400.30837065472576</v>
      </c>
      <c r="H21" s="10">
        <v>405.219570792647</v>
      </c>
      <c r="I21" s="10"/>
      <c r="J21" s="10"/>
      <c r="K21" s="10"/>
    </row>
    <row r="22" spans="1:11" x14ac:dyDescent="0.25">
      <c r="A22" t="str">
        <f t="shared" si="0"/>
        <v>2002Total cancer registration, 25+ yearsFnonMaori</v>
      </c>
      <c r="B22" s="9">
        <v>2002</v>
      </c>
      <c r="C22" s="9" t="s">
        <v>124</v>
      </c>
      <c r="D22" s="9" t="s">
        <v>96</v>
      </c>
      <c r="E22" s="9" t="s">
        <v>60</v>
      </c>
      <c r="F22" s="10">
        <v>385.11733916188251</v>
      </c>
      <c r="G22" s="10">
        <v>390.09160622142548</v>
      </c>
      <c r="H22" s="10">
        <v>395.11407302374477</v>
      </c>
      <c r="I22" s="10"/>
      <c r="J22" s="10"/>
      <c r="K22" s="10"/>
    </row>
    <row r="23" spans="1:11" x14ac:dyDescent="0.25">
      <c r="A23" t="str">
        <f t="shared" si="0"/>
        <v>2003Total cancer registration, 25+ yearsFMaori</v>
      </c>
      <c r="B23" s="9">
        <v>2003</v>
      </c>
      <c r="C23" s="9" t="s">
        <v>124</v>
      </c>
      <c r="D23" s="9" t="s">
        <v>96</v>
      </c>
      <c r="E23" s="9" t="s">
        <v>7</v>
      </c>
      <c r="F23" s="10">
        <v>500.29244314003222</v>
      </c>
      <c r="G23" s="10">
        <v>520.56881020744925</v>
      </c>
      <c r="H23" s="10">
        <v>541.45608906536097</v>
      </c>
      <c r="I23" s="10">
        <v>1.2982978836014754</v>
      </c>
      <c r="J23" s="10">
        <v>1.3540789120367014</v>
      </c>
      <c r="K23" s="10">
        <v>1.4122565577448911</v>
      </c>
    </row>
    <row r="24" spans="1:11" x14ac:dyDescent="0.25">
      <c r="A24" t="str">
        <f t="shared" si="0"/>
        <v>2003Total cancer registration, 25+ yearsFTotal</v>
      </c>
      <c r="B24" s="9">
        <v>2003</v>
      </c>
      <c r="C24" s="9" t="s">
        <v>124</v>
      </c>
      <c r="D24" s="9" t="s">
        <v>96</v>
      </c>
      <c r="E24" s="9" t="s">
        <v>6</v>
      </c>
      <c r="F24" s="10">
        <v>390.72284118285779</v>
      </c>
      <c r="G24" s="10">
        <v>395.49491452140768</v>
      </c>
      <c r="H24" s="10">
        <v>400.31072258521129</v>
      </c>
      <c r="I24" s="10"/>
      <c r="J24" s="10"/>
      <c r="K24" s="10"/>
    </row>
    <row r="25" spans="1:11" x14ac:dyDescent="0.25">
      <c r="A25" t="str">
        <f t="shared" si="0"/>
        <v>2003Total cancer registration, 25+ yearsFnonMaori</v>
      </c>
      <c r="B25" s="9">
        <v>2003</v>
      </c>
      <c r="C25" s="9" t="s">
        <v>124</v>
      </c>
      <c r="D25" s="9" t="s">
        <v>96</v>
      </c>
      <c r="E25" s="9" t="s">
        <v>60</v>
      </c>
      <c r="F25" s="10">
        <v>379.57045360606429</v>
      </c>
      <c r="G25" s="10">
        <v>384.44495780858864</v>
      </c>
      <c r="H25" s="10">
        <v>389.36642533007779</v>
      </c>
      <c r="I25" s="10"/>
      <c r="J25" s="10"/>
      <c r="K25" s="10"/>
    </row>
    <row r="26" spans="1:11" x14ac:dyDescent="0.25">
      <c r="A26" t="str">
        <f t="shared" si="0"/>
        <v>2004Total cancer registration, 25+ yearsFMaori</v>
      </c>
      <c r="B26" s="9">
        <v>2004</v>
      </c>
      <c r="C26" s="9" t="s">
        <v>124</v>
      </c>
      <c r="D26" s="9" t="s">
        <v>96</v>
      </c>
      <c r="E26" s="9" t="s">
        <v>7</v>
      </c>
      <c r="F26" s="10">
        <v>499.74454564730524</v>
      </c>
      <c r="G26" s="10">
        <v>519.60290501747454</v>
      </c>
      <c r="H26" s="10">
        <v>540.04804213146372</v>
      </c>
      <c r="I26" s="10">
        <v>1.3100771192150633</v>
      </c>
      <c r="J26" s="10">
        <v>1.3654504604749338</v>
      </c>
      <c r="K26" s="10">
        <v>1.4231642799229276</v>
      </c>
    </row>
    <row r="27" spans="1:11" x14ac:dyDescent="0.25">
      <c r="A27" t="str">
        <f t="shared" si="0"/>
        <v>2004Total cancer registration, 25+ yearsFTotal</v>
      </c>
      <c r="B27" s="9">
        <v>2004</v>
      </c>
      <c r="C27" s="9" t="s">
        <v>124</v>
      </c>
      <c r="D27" s="9" t="s">
        <v>96</v>
      </c>
      <c r="E27" s="9" t="s">
        <v>6</v>
      </c>
      <c r="F27" s="10">
        <v>386.97525583135661</v>
      </c>
      <c r="G27" s="10">
        <v>391.67085297078233</v>
      </c>
      <c r="H27" s="10">
        <v>396.409205502519</v>
      </c>
      <c r="I27" s="10"/>
      <c r="J27" s="10"/>
      <c r="K27" s="10"/>
    </row>
    <row r="28" spans="1:11" x14ac:dyDescent="0.25">
      <c r="A28" t="str">
        <f t="shared" si="0"/>
        <v>2004Total cancer registration, 25+ yearsFnonMaori</v>
      </c>
      <c r="B28" s="9">
        <v>2004</v>
      </c>
      <c r="C28" s="9" t="s">
        <v>124</v>
      </c>
      <c r="D28" s="9" t="s">
        <v>96</v>
      </c>
      <c r="E28" s="9" t="s">
        <v>60</v>
      </c>
      <c r="F28" s="10">
        <v>375.73547284137692</v>
      </c>
      <c r="G28" s="10">
        <v>380.53588911365199</v>
      </c>
      <c r="H28" s="10">
        <v>385.38231784221966</v>
      </c>
      <c r="I28" s="10"/>
      <c r="J28" s="10"/>
      <c r="K28" s="10"/>
    </row>
    <row r="29" spans="1:11" x14ac:dyDescent="0.25">
      <c r="A29" t="str">
        <f t="shared" si="0"/>
        <v>2005Total cancer registration, 25+ yearsFMaori</v>
      </c>
      <c r="B29" s="9">
        <v>2005</v>
      </c>
      <c r="C29" s="9" t="s">
        <v>124</v>
      </c>
      <c r="D29" s="9" t="s">
        <v>96</v>
      </c>
      <c r="E29" s="9" t="s">
        <v>7</v>
      </c>
      <c r="F29" s="10">
        <v>502.35340273803496</v>
      </c>
      <c r="G29" s="10">
        <v>521.86121549510869</v>
      </c>
      <c r="H29" s="10">
        <v>541.93249929570402</v>
      </c>
      <c r="I29" s="10">
        <v>1.3245247700731788</v>
      </c>
      <c r="J29" s="10">
        <v>1.3794802116270901</v>
      </c>
      <c r="K29" s="10">
        <v>1.4367157921596168</v>
      </c>
    </row>
    <row r="30" spans="1:11" x14ac:dyDescent="0.25">
      <c r="A30" t="str">
        <f t="shared" si="0"/>
        <v>2005Total cancer registration, 25+ yearsFTotal</v>
      </c>
      <c r="B30" s="9">
        <v>2005</v>
      </c>
      <c r="C30" s="9" t="s">
        <v>124</v>
      </c>
      <c r="D30" s="9" t="s">
        <v>96</v>
      </c>
      <c r="E30" s="9" t="s">
        <v>6</v>
      </c>
      <c r="F30" s="10">
        <v>385.93294343224721</v>
      </c>
      <c r="G30" s="10">
        <v>390.57733217581966</v>
      </c>
      <c r="H30" s="10">
        <v>395.26366320820097</v>
      </c>
      <c r="I30" s="10"/>
      <c r="J30" s="10"/>
      <c r="K30" s="10"/>
    </row>
    <row r="31" spans="1:11" x14ac:dyDescent="0.25">
      <c r="A31" t="str">
        <f t="shared" si="0"/>
        <v>2005Total cancer registration, 25+ yearsFnonMaori</v>
      </c>
      <c r="B31" s="9">
        <v>2005</v>
      </c>
      <c r="C31" s="9" t="s">
        <v>124</v>
      </c>
      <c r="D31" s="9" t="s">
        <v>96</v>
      </c>
      <c r="E31" s="9" t="s">
        <v>60</v>
      </c>
      <c r="F31" s="10">
        <v>373.56205954948058</v>
      </c>
      <c r="G31" s="10">
        <v>378.30279194768292</v>
      </c>
      <c r="H31" s="10">
        <v>383.08866213298347</v>
      </c>
      <c r="I31" s="10"/>
      <c r="J31" s="10"/>
      <c r="K31" s="10"/>
    </row>
    <row r="32" spans="1:11" x14ac:dyDescent="0.25">
      <c r="A32" t="str">
        <f t="shared" si="0"/>
        <v>2006Total cancer registration, 25+ yearsFMaori</v>
      </c>
      <c r="B32" s="9">
        <v>2006</v>
      </c>
      <c r="C32" s="9" t="s">
        <v>124</v>
      </c>
      <c r="D32" s="9" t="s">
        <v>96</v>
      </c>
      <c r="E32" s="9" t="s">
        <v>7</v>
      </c>
      <c r="F32" s="10">
        <v>513.85025757994606</v>
      </c>
      <c r="G32" s="10">
        <v>533.21500577815766</v>
      </c>
      <c r="H32" s="10">
        <v>553.12277227900017</v>
      </c>
      <c r="I32" s="10">
        <v>1.3384955728901264</v>
      </c>
      <c r="J32" s="10">
        <v>1.3926417937335742</v>
      </c>
      <c r="K32" s="10">
        <v>1.4489783940530607</v>
      </c>
    </row>
    <row r="33" spans="1:11" x14ac:dyDescent="0.25">
      <c r="A33" t="str">
        <f t="shared" si="0"/>
        <v>2006Total cancer registration, 25+ yearsFTotal</v>
      </c>
      <c r="B33" s="9">
        <v>2006</v>
      </c>
      <c r="C33" s="9" t="s">
        <v>124</v>
      </c>
      <c r="D33" s="9" t="s">
        <v>96</v>
      </c>
      <c r="E33" s="9" t="s">
        <v>6</v>
      </c>
      <c r="F33" s="10">
        <v>391.7393536543745</v>
      </c>
      <c r="G33" s="10">
        <v>396.37562811620614</v>
      </c>
      <c r="H33" s="10">
        <v>401.05308165930518</v>
      </c>
      <c r="I33" s="10"/>
      <c r="J33" s="10"/>
      <c r="K33" s="10"/>
    </row>
    <row r="34" spans="1:11" x14ac:dyDescent="0.25">
      <c r="A34" t="str">
        <f t="shared" si="0"/>
        <v>2006Total cancer registration, 25+ yearsFnonMaori</v>
      </c>
      <c r="B34" s="9">
        <v>2006</v>
      </c>
      <c r="C34" s="9" t="s">
        <v>124</v>
      </c>
      <c r="D34" s="9" t="s">
        <v>96</v>
      </c>
      <c r="E34" s="9" t="s">
        <v>60</v>
      </c>
      <c r="F34" s="10">
        <v>378.15387826118211</v>
      </c>
      <c r="G34" s="10">
        <v>382.88022675855927</v>
      </c>
      <c r="H34" s="10">
        <v>387.65089760645196</v>
      </c>
      <c r="I34" s="10"/>
      <c r="J34" s="10"/>
      <c r="K34" s="10"/>
    </row>
    <row r="35" spans="1:11" x14ac:dyDescent="0.25">
      <c r="A35" t="str">
        <f t="shared" si="0"/>
        <v>2007Total cancer registration, 25+ yearsFMaori</v>
      </c>
      <c r="B35" s="9">
        <v>2007</v>
      </c>
      <c r="C35" s="9" t="s">
        <v>124</v>
      </c>
      <c r="D35" s="9" t="s">
        <v>96</v>
      </c>
      <c r="E35" s="9" t="s">
        <v>7</v>
      </c>
      <c r="F35" s="10">
        <v>511.27739562764003</v>
      </c>
      <c r="G35" s="10">
        <v>530.18814901120561</v>
      </c>
      <c r="H35" s="10">
        <v>549.61948301563973</v>
      </c>
      <c r="I35" s="10">
        <v>1.3306249656975775</v>
      </c>
      <c r="J35" s="10">
        <v>1.3836835208478055</v>
      </c>
      <c r="K35" s="10">
        <v>1.4388577812848</v>
      </c>
    </row>
    <row r="36" spans="1:11" x14ac:dyDescent="0.25">
      <c r="A36" t="str">
        <f t="shared" si="0"/>
        <v>2007Total cancer registration, 25+ yearsFTotal</v>
      </c>
      <c r="B36" s="9">
        <v>2007</v>
      </c>
      <c r="C36" s="9" t="s">
        <v>124</v>
      </c>
      <c r="D36" s="9" t="s">
        <v>96</v>
      </c>
      <c r="E36" s="9" t="s">
        <v>6</v>
      </c>
      <c r="F36" s="10">
        <v>392.27198325343801</v>
      </c>
      <c r="G36" s="10">
        <v>396.85450249417238</v>
      </c>
      <c r="H36" s="10">
        <v>401.47719887125811</v>
      </c>
      <c r="I36" s="10"/>
      <c r="J36" s="10"/>
      <c r="K36" s="10"/>
    </row>
    <row r="37" spans="1:11" x14ac:dyDescent="0.25">
      <c r="A37" t="str">
        <f t="shared" si="0"/>
        <v>2007Total cancer registration, 25+ yearsFnonMaori</v>
      </c>
      <c r="B37" s="9">
        <v>2007</v>
      </c>
      <c r="C37" s="9" t="s">
        <v>124</v>
      </c>
      <c r="D37" s="9" t="s">
        <v>96</v>
      </c>
      <c r="E37" s="9" t="s">
        <v>60</v>
      </c>
      <c r="F37" s="10">
        <v>378.49924266636538</v>
      </c>
      <c r="G37" s="10">
        <v>383.17154249719664</v>
      </c>
      <c r="H37" s="10">
        <v>387.8871194629906</v>
      </c>
      <c r="I37" s="10"/>
      <c r="J37" s="10"/>
      <c r="K37" s="10"/>
    </row>
    <row r="38" spans="1:11" x14ac:dyDescent="0.25">
      <c r="A38" t="str">
        <f t="shared" si="0"/>
        <v>2008Total cancer registration, 25+ yearsFMaori</v>
      </c>
      <c r="B38" s="9">
        <v>2008</v>
      </c>
      <c r="C38" s="9" t="s">
        <v>124</v>
      </c>
      <c r="D38" s="9" t="s">
        <v>96</v>
      </c>
      <c r="E38" s="9" t="s">
        <v>7</v>
      </c>
      <c r="F38" s="10">
        <v>529.54590391215311</v>
      </c>
      <c r="G38" s="10">
        <v>548.38323379843621</v>
      </c>
      <c r="H38" s="10">
        <v>567.71952152144036</v>
      </c>
      <c r="I38" s="10">
        <v>1.3729026498934003</v>
      </c>
      <c r="J38" s="10">
        <v>1.4259253314027691</v>
      </c>
      <c r="K38" s="10">
        <v>1.4809957944898502</v>
      </c>
    </row>
    <row r="39" spans="1:11" x14ac:dyDescent="0.25">
      <c r="A39" t="str">
        <f t="shared" si="0"/>
        <v>2008Total cancer registration, 25+ yearsFTotal</v>
      </c>
      <c r="B39" s="9">
        <v>2008</v>
      </c>
      <c r="C39" s="9" t="s">
        <v>124</v>
      </c>
      <c r="D39" s="9" t="s">
        <v>96</v>
      </c>
      <c r="E39" s="9" t="s">
        <v>6</v>
      </c>
      <c r="F39" s="10">
        <v>395.33456449392753</v>
      </c>
      <c r="G39" s="10">
        <v>399.88338445296375</v>
      </c>
      <c r="H39" s="10">
        <v>404.47148841625494</v>
      </c>
      <c r="I39" s="10"/>
      <c r="J39" s="10"/>
      <c r="K39" s="10"/>
    </row>
    <row r="40" spans="1:11" x14ac:dyDescent="0.25">
      <c r="A40" t="str">
        <f t="shared" si="0"/>
        <v>2008Total cancer registration, 25+ yearsFnonMaori</v>
      </c>
      <c r="B40" s="9">
        <v>2008</v>
      </c>
      <c r="C40" s="9" t="s">
        <v>124</v>
      </c>
      <c r="D40" s="9" t="s">
        <v>96</v>
      </c>
      <c r="E40" s="9" t="s">
        <v>60</v>
      </c>
      <c r="F40" s="10">
        <v>379.94832243912248</v>
      </c>
      <c r="G40" s="10">
        <v>384.58061002321796</v>
      </c>
      <c r="H40" s="10">
        <v>389.25527659621793</v>
      </c>
      <c r="I40" s="10"/>
      <c r="J40" s="10"/>
      <c r="K40" s="10"/>
    </row>
    <row r="41" spans="1:11" x14ac:dyDescent="0.25">
      <c r="A41" t="str">
        <f t="shared" si="0"/>
        <v>2009Total cancer registration, 25+ yearsFMaori</v>
      </c>
      <c r="B41" s="9">
        <v>2009</v>
      </c>
      <c r="C41" s="9" t="s">
        <v>124</v>
      </c>
      <c r="D41" s="9" t="s">
        <v>96</v>
      </c>
      <c r="E41" s="9" t="s">
        <v>7</v>
      </c>
      <c r="F41" s="10">
        <v>525.42010625602279</v>
      </c>
      <c r="G41" s="10">
        <v>543.76088455714523</v>
      </c>
      <c r="H41" s="10">
        <v>562.57848085928219</v>
      </c>
      <c r="I41" s="10">
        <v>1.3859717721709381</v>
      </c>
      <c r="J41" s="10">
        <v>1.4388492191321616</v>
      </c>
      <c r="K41" s="10">
        <v>1.4937440407999114</v>
      </c>
    </row>
    <row r="42" spans="1:11" x14ac:dyDescent="0.25">
      <c r="A42" t="str">
        <f t="shared" si="0"/>
        <v>2009Total cancer registration, 25+ yearsFTotal</v>
      </c>
      <c r="B42" s="9">
        <v>2009</v>
      </c>
      <c r="C42" s="9" t="s">
        <v>124</v>
      </c>
      <c r="D42" s="9" t="s">
        <v>96</v>
      </c>
      <c r="E42" s="9" t="s">
        <v>6</v>
      </c>
      <c r="F42" s="10">
        <v>389.04093528958697</v>
      </c>
      <c r="G42" s="10">
        <v>393.50023047130628</v>
      </c>
      <c r="H42" s="10">
        <v>397.99788988688721</v>
      </c>
      <c r="I42" s="10"/>
      <c r="J42" s="10"/>
      <c r="K42" s="10"/>
    </row>
    <row r="43" spans="1:11" x14ac:dyDescent="0.25">
      <c r="A43" t="str">
        <f t="shared" si="0"/>
        <v>2009Total cancer registration, 25+ yearsFnonMaori</v>
      </c>
      <c r="B43" s="9">
        <v>2009</v>
      </c>
      <c r="C43" s="9" t="s">
        <v>124</v>
      </c>
      <c r="D43" s="9" t="s">
        <v>96</v>
      </c>
      <c r="E43" s="9" t="s">
        <v>60</v>
      </c>
      <c r="F43" s="10">
        <v>373.3707772081442</v>
      </c>
      <c r="G43" s="10">
        <v>377.91373642688797</v>
      </c>
      <c r="H43" s="10">
        <v>382.49817433050305</v>
      </c>
      <c r="I43" s="10"/>
      <c r="J43" s="10"/>
      <c r="K43" s="10"/>
    </row>
    <row r="44" spans="1:11" x14ac:dyDescent="0.25">
      <c r="A44" t="str">
        <f t="shared" si="0"/>
        <v>2010Total cancer registration, 25+ yearsFMaori</v>
      </c>
      <c r="B44" s="9">
        <v>2010</v>
      </c>
      <c r="C44" s="9" t="s">
        <v>124</v>
      </c>
      <c r="D44" s="9" t="s">
        <v>96</v>
      </c>
      <c r="E44" s="9" t="s">
        <v>7</v>
      </c>
      <c r="F44" s="10">
        <v>527.71438091704226</v>
      </c>
      <c r="G44" s="10">
        <v>545.73574980679564</v>
      </c>
      <c r="H44" s="10">
        <v>564.21558617561584</v>
      </c>
      <c r="I44" s="10">
        <v>1.3827627042332793</v>
      </c>
      <c r="J44" s="10">
        <v>1.4346774732524779</v>
      </c>
      <c r="K44" s="10">
        <v>1.4885413426010863</v>
      </c>
    </row>
    <row r="45" spans="1:11" x14ac:dyDescent="0.25">
      <c r="A45" t="str">
        <f t="shared" si="0"/>
        <v>2010Total cancer registration, 25+ yearsFTotal</v>
      </c>
      <c r="B45" s="9">
        <v>2010</v>
      </c>
      <c r="C45" s="9" t="s">
        <v>124</v>
      </c>
      <c r="D45" s="9" t="s">
        <v>96</v>
      </c>
      <c r="E45" s="9" t="s">
        <v>6</v>
      </c>
      <c r="F45" s="10">
        <v>391.65004759250138</v>
      </c>
      <c r="G45" s="10">
        <v>396.08572326964872</v>
      </c>
      <c r="H45" s="10">
        <v>400.55910668644384</v>
      </c>
      <c r="I45" s="10"/>
      <c r="J45" s="10"/>
      <c r="K45" s="10"/>
    </row>
    <row r="46" spans="1:11" x14ac:dyDescent="0.25">
      <c r="A46" t="str">
        <f t="shared" si="0"/>
        <v>2010Total cancer registration, 25+ yearsFnonMaori</v>
      </c>
      <c r="B46" s="9">
        <v>2010</v>
      </c>
      <c r="C46" s="9" t="s">
        <v>124</v>
      </c>
      <c r="D46" s="9" t="s">
        <v>96</v>
      </c>
      <c r="E46" s="9" t="s">
        <v>60</v>
      </c>
      <c r="F46" s="10">
        <v>375.86491118294128</v>
      </c>
      <c r="G46" s="10">
        <v>380.38915364690877</v>
      </c>
      <c r="H46" s="10">
        <v>384.95426251453091</v>
      </c>
      <c r="I46" s="10"/>
      <c r="J46" s="10"/>
      <c r="K46" s="10"/>
    </row>
    <row r="47" spans="1:11" x14ac:dyDescent="0.25">
      <c r="A47" t="str">
        <f t="shared" si="0"/>
        <v>2011Total cancer registration, 25+ yearsFMaori</v>
      </c>
      <c r="B47" s="9">
        <v>2011</v>
      </c>
      <c r="C47" s="9" t="s">
        <v>124</v>
      </c>
      <c r="D47" s="9" t="s">
        <v>96</v>
      </c>
      <c r="E47" s="9" t="s">
        <v>7</v>
      </c>
      <c r="F47" s="10">
        <v>510.46167775318361</v>
      </c>
      <c r="G47" s="10">
        <v>527.81189575051599</v>
      </c>
      <c r="H47" s="10">
        <v>545.60145458768341</v>
      </c>
      <c r="I47" s="10">
        <v>1.3301304347770935</v>
      </c>
      <c r="J47" s="10">
        <v>1.3801161584663981</v>
      </c>
      <c r="K47" s="10">
        <v>1.4319803239290931</v>
      </c>
    </row>
    <row r="48" spans="1:11" x14ac:dyDescent="0.25">
      <c r="A48" t="str">
        <f t="shared" si="0"/>
        <v>2011Total cancer registration, 25+ yearsFTotal</v>
      </c>
      <c r="B48" s="9">
        <v>2011</v>
      </c>
      <c r="C48" s="9" t="s">
        <v>124</v>
      </c>
      <c r="D48" s="9" t="s">
        <v>96</v>
      </c>
      <c r="E48" s="9" t="s">
        <v>6</v>
      </c>
      <c r="F48" s="10">
        <v>391.69582609774898</v>
      </c>
      <c r="G48" s="10">
        <v>396.09761421054634</v>
      </c>
      <c r="H48" s="10">
        <v>400.53653285066633</v>
      </c>
      <c r="I48" s="10"/>
      <c r="J48" s="10"/>
      <c r="K48" s="10"/>
    </row>
    <row r="49" spans="1:11" x14ac:dyDescent="0.25">
      <c r="A49" t="str">
        <f t="shared" si="0"/>
        <v>2011Total cancer registration, 25+ yearsFnonMaori</v>
      </c>
      <c r="B49" s="9">
        <v>2011</v>
      </c>
      <c r="C49" s="9" t="s">
        <v>124</v>
      </c>
      <c r="D49" s="9" t="s">
        <v>96</v>
      </c>
      <c r="E49" s="9" t="s">
        <v>60</v>
      </c>
      <c r="F49" s="10">
        <v>377.92823813558209</v>
      </c>
      <c r="G49" s="10">
        <v>382.44019716211938</v>
      </c>
      <c r="H49" s="10">
        <v>386.99258040278863</v>
      </c>
      <c r="I49" s="10"/>
      <c r="J49" s="10"/>
      <c r="K49" s="10"/>
    </row>
    <row r="50" spans="1:11" x14ac:dyDescent="0.25">
      <c r="A50" t="str">
        <f t="shared" si="0"/>
        <v>2012Total cancer registration, 25+ yearsFMaori</v>
      </c>
      <c r="B50" s="9">
        <v>2012</v>
      </c>
      <c r="C50" s="9" t="s">
        <v>124</v>
      </c>
      <c r="D50" s="9" t="s">
        <v>96</v>
      </c>
      <c r="E50" s="9" t="s">
        <v>7</v>
      </c>
      <c r="F50" s="10">
        <v>508.54568914251911</v>
      </c>
      <c r="G50" s="10">
        <v>525.52238768089649</v>
      </c>
      <c r="H50" s="10">
        <v>542.92138319891581</v>
      </c>
      <c r="I50" s="10">
        <v>1.3060439396244834</v>
      </c>
      <c r="J50" s="10">
        <v>1.3545073544848241</v>
      </c>
      <c r="K50" s="10">
        <v>1.4047691028534544</v>
      </c>
    </row>
    <row r="51" spans="1:11" x14ac:dyDescent="0.25">
      <c r="A51" t="str">
        <f t="shared" ref="A51:A99" si="1">B51&amp;C51&amp;D51&amp;E51</f>
        <v>2012Total cancer registration, 25+ yearsFTotal</v>
      </c>
      <c r="B51" s="9">
        <v>2012</v>
      </c>
      <c r="C51" s="9" t="s">
        <v>124</v>
      </c>
      <c r="D51" s="9" t="s">
        <v>96</v>
      </c>
      <c r="E51" s="9" t="s">
        <v>6</v>
      </c>
      <c r="F51" s="10">
        <v>396.46596554597642</v>
      </c>
      <c r="G51" s="10">
        <v>400.84880266370999</v>
      </c>
      <c r="H51" s="10">
        <v>405.26801059065718</v>
      </c>
      <c r="I51" s="10"/>
      <c r="J51" s="10"/>
      <c r="K51" s="10"/>
    </row>
    <row r="52" spans="1:11" x14ac:dyDescent="0.25">
      <c r="A52" t="str">
        <f t="shared" si="1"/>
        <v>2012Total cancer registration, 25+ yearsFnonMaori</v>
      </c>
      <c r="B52" s="9">
        <v>2012</v>
      </c>
      <c r="C52" s="9" t="s">
        <v>124</v>
      </c>
      <c r="D52" s="9" t="s">
        <v>96</v>
      </c>
      <c r="E52" s="9" t="s">
        <v>60</v>
      </c>
      <c r="F52" s="10">
        <v>383.47612133922058</v>
      </c>
      <c r="G52" s="10">
        <v>387.98046089662955</v>
      </c>
      <c r="H52" s="10">
        <v>392.52450793586593</v>
      </c>
      <c r="I52" s="10"/>
      <c r="J52" s="10"/>
      <c r="K52" s="10"/>
    </row>
    <row r="53" spans="1:11" x14ac:dyDescent="0.25">
      <c r="A53" t="str">
        <f t="shared" si="1"/>
        <v>2013Total cancer registration, 25+ yearsFMaori</v>
      </c>
      <c r="B53" s="9">
        <v>2013</v>
      </c>
      <c r="C53" s="9" t="s">
        <v>124</v>
      </c>
      <c r="D53" s="9" t="s">
        <v>96</v>
      </c>
      <c r="E53" s="9" t="s">
        <v>7</v>
      </c>
      <c r="F53" s="10">
        <v>512.57250436160177</v>
      </c>
      <c r="G53" s="10">
        <v>529.29751211750568</v>
      </c>
      <c r="H53" s="10">
        <v>546.4292688550596</v>
      </c>
      <c r="I53" s="10">
        <v>1.3224136898929</v>
      </c>
      <c r="J53" s="10">
        <v>1.3707452748175424</v>
      </c>
      <c r="K53" s="10">
        <v>1.4208432828510662</v>
      </c>
    </row>
    <row r="54" spans="1:11" x14ac:dyDescent="0.25">
      <c r="A54" t="str">
        <f t="shared" si="1"/>
        <v>2013Total cancer registration, 25+ yearsFTotal</v>
      </c>
      <c r="B54" s="9">
        <v>2013</v>
      </c>
      <c r="C54" s="9" t="s">
        <v>124</v>
      </c>
      <c r="D54" s="9" t="s">
        <v>96</v>
      </c>
      <c r="E54" s="9" t="s">
        <v>6</v>
      </c>
      <c r="F54" s="10">
        <v>395.69976328966027</v>
      </c>
      <c r="G54" s="10">
        <v>400.02620904230156</v>
      </c>
      <c r="H54" s="10">
        <v>404.38816575647996</v>
      </c>
      <c r="I54" s="10"/>
      <c r="J54" s="10"/>
      <c r="K54" s="10"/>
    </row>
    <row r="55" spans="1:11" x14ac:dyDescent="0.25">
      <c r="A55" t="str">
        <f t="shared" si="1"/>
        <v>2013Total cancer registration, 25+ yearsFnonMaori</v>
      </c>
      <c r="B55" s="9">
        <v>2013</v>
      </c>
      <c r="C55" s="9" t="s">
        <v>124</v>
      </c>
      <c r="D55" s="9" t="s">
        <v>96</v>
      </c>
      <c r="E55" s="9" t="s">
        <v>60</v>
      </c>
      <c r="F55" s="10">
        <v>381.69760603901841</v>
      </c>
      <c r="G55" s="10">
        <v>386.13849111240569</v>
      </c>
      <c r="H55" s="10">
        <v>390.61815407392464</v>
      </c>
      <c r="I55" s="10"/>
      <c r="J55" s="10"/>
      <c r="K55" s="10"/>
    </row>
    <row r="56" spans="1:11" x14ac:dyDescent="0.25">
      <c r="A56" t="str">
        <f t="shared" si="1"/>
        <v>1996Stomach cancer registration, 25+ yearsFMaori</v>
      </c>
      <c r="B56" s="9">
        <v>1996</v>
      </c>
      <c r="C56" s="9" t="s">
        <v>126</v>
      </c>
      <c r="D56" s="9" t="s">
        <v>96</v>
      </c>
      <c r="E56" s="9" t="s">
        <v>7</v>
      </c>
      <c r="F56" s="10">
        <v>16.513454622241312</v>
      </c>
      <c r="G56" s="10">
        <v>20.994434607604887</v>
      </c>
      <c r="H56" s="10">
        <v>26.316705578113403</v>
      </c>
      <c r="I56" s="10">
        <v>3.3007144541160005</v>
      </c>
      <c r="J56" s="10">
        <v>4.2750256141852381</v>
      </c>
      <c r="K56" s="10">
        <v>5.536935792537232</v>
      </c>
    </row>
    <row r="57" spans="1:11" x14ac:dyDescent="0.25">
      <c r="A57" t="str">
        <f t="shared" si="1"/>
        <v>1996Stomach cancer registration, 25+ yearsFTotal</v>
      </c>
      <c r="B57" s="9">
        <v>1996</v>
      </c>
      <c r="C57" s="9" t="s">
        <v>126</v>
      </c>
      <c r="D57" s="9" t="s">
        <v>96</v>
      </c>
      <c r="E57" s="9" t="s">
        <v>6</v>
      </c>
      <c r="F57" s="10">
        <v>5.4777570662373734</v>
      </c>
      <c r="G57" s="10">
        <v>6.0051848494427977</v>
      </c>
      <c r="H57" s="10">
        <v>6.5696898793035201</v>
      </c>
      <c r="I57" s="10"/>
      <c r="J57" s="10"/>
      <c r="K57" s="10"/>
    </row>
    <row r="58" spans="1:11" x14ac:dyDescent="0.25">
      <c r="A58" t="str">
        <f t="shared" si="1"/>
        <v>1996Stomach cancer registration, 25+ yearsFnonMaori</v>
      </c>
      <c r="B58" s="9">
        <v>1996</v>
      </c>
      <c r="C58" s="9" t="s">
        <v>126</v>
      </c>
      <c r="D58" s="9" t="s">
        <v>96</v>
      </c>
      <c r="E58" s="9" t="s">
        <v>60</v>
      </c>
      <c r="F58" s="10">
        <v>4.4419882696621009</v>
      </c>
      <c r="G58" s="10">
        <v>4.9109494310260748</v>
      </c>
      <c r="H58" s="10">
        <v>5.4159513830165222</v>
      </c>
      <c r="I58" s="10"/>
      <c r="J58" s="10"/>
      <c r="K58" s="10"/>
    </row>
    <row r="59" spans="1:11" x14ac:dyDescent="0.25">
      <c r="A59" t="str">
        <f t="shared" si="1"/>
        <v>1997Stomach cancer registration, 25+ yearsFMaori</v>
      </c>
      <c r="B59" s="9">
        <v>1997</v>
      </c>
      <c r="C59" s="9" t="s">
        <v>126</v>
      </c>
      <c r="D59" s="9" t="s">
        <v>96</v>
      </c>
      <c r="E59" s="9" t="s">
        <v>7</v>
      </c>
      <c r="F59" s="10">
        <v>14.198229828813679</v>
      </c>
      <c r="G59" s="10">
        <v>18.320621252509692</v>
      </c>
      <c r="H59" s="10">
        <v>23.266541377998838</v>
      </c>
      <c r="I59" s="10">
        <v>2.8617873179966269</v>
      </c>
      <c r="J59" s="10">
        <v>3.7523035746000706</v>
      </c>
      <c r="K59" s="10">
        <v>4.9199260991249751</v>
      </c>
    </row>
    <row r="60" spans="1:11" x14ac:dyDescent="0.25">
      <c r="A60" t="str">
        <f t="shared" si="1"/>
        <v>1997Stomach cancer registration, 25+ yearsFTotal</v>
      </c>
      <c r="B60" s="9">
        <v>1997</v>
      </c>
      <c r="C60" s="9" t="s">
        <v>126</v>
      </c>
      <c r="D60" s="9" t="s">
        <v>96</v>
      </c>
      <c r="E60" s="9" t="s">
        <v>6</v>
      </c>
      <c r="F60" s="10">
        <v>5.3764051495060956</v>
      </c>
      <c r="G60" s="10">
        <v>5.9024210800521661</v>
      </c>
      <c r="H60" s="10">
        <v>6.4659926089519653</v>
      </c>
      <c r="I60" s="10"/>
      <c r="J60" s="10"/>
      <c r="K60" s="10"/>
    </row>
    <row r="61" spans="1:11" x14ac:dyDescent="0.25">
      <c r="A61" t="str">
        <f t="shared" si="1"/>
        <v>1997Stomach cancer registration, 25+ yearsFnonMaori</v>
      </c>
      <c r="B61" s="9">
        <v>1997</v>
      </c>
      <c r="C61" s="9" t="s">
        <v>126</v>
      </c>
      <c r="D61" s="9" t="s">
        <v>96</v>
      </c>
      <c r="E61" s="9" t="s">
        <v>60</v>
      </c>
      <c r="F61" s="10">
        <v>4.4128170479823075</v>
      </c>
      <c r="G61" s="10">
        <v>4.8824997466955606</v>
      </c>
      <c r="H61" s="10">
        <v>5.3885632388629032</v>
      </c>
      <c r="I61" s="10"/>
      <c r="J61" s="10"/>
      <c r="K61" s="10"/>
    </row>
    <row r="62" spans="1:11" x14ac:dyDescent="0.25">
      <c r="A62" t="str">
        <f t="shared" si="1"/>
        <v>1998Stomach cancer registration, 25+ yearsFMaori</v>
      </c>
      <c r="B62" s="9">
        <v>1998</v>
      </c>
      <c r="C62" s="9" t="s">
        <v>126</v>
      </c>
      <c r="D62" s="9" t="s">
        <v>96</v>
      </c>
      <c r="E62" s="9" t="s">
        <v>7</v>
      </c>
      <c r="F62" s="10">
        <v>13.778775101230291</v>
      </c>
      <c r="G62" s="10">
        <v>17.743825895844374</v>
      </c>
      <c r="H62" s="10">
        <v>22.494527352093794</v>
      </c>
      <c r="I62" s="10">
        <v>2.7147022040640971</v>
      </c>
      <c r="J62" s="10">
        <v>3.5536440634186111</v>
      </c>
      <c r="K62" s="10">
        <v>4.6518495143094407</v>
      </c>
    </row>
    <row r="63" spans="1:11" x14ac:dyDescent="0.25">
      <c r="A63" t="str">
        <f t="shared" si="1"/>
        <v>1998Stomach cancer registration, 25+ yearsFTotal</v>
      </c>
      <c r="B63" s="9">
        <v>1998</v>
      </c>
      <c r="C63" s="9" t="s">
        <v>126</v>
      </c>
      <c r="D63" s="9" t="s">
        <v>96</v>
      </c>
      <c r="E63" s="9" t="s">
        <v>6</v>
      </c>
      <c r="F63" s="10">
        <v>5.4815146160674173</v>
      </c>
      <c r="G63" s="10">
        <v>6.0273937162230471</v>
      </c>
      <c r="H63" s="10">
        <v>6.6129206079137086</v>
      </c>
      <c r="I63" s="10"/>
      <c r="J63" s="10"/>
      <c r="K63" s="10"/>
    </row>
    <row r="64" spans="1:11" x14ac:dyDescent="0.25">
      <c r="A64" t="str">
        <f t="shared" si="1"/>
        <v>1998Stomach cancer registration, 25+ yearsFnonMaori</v>
      </c>
      <c r="B64" s="9">
        <v>1998</v>
      </c>
      <c r="C64" s="9" t="s">
        <v>126</v>
      </c>
      <c r="D64" s="9" t="s">
        <v>96</v>
      </c>
      <c r="E64" s="9" t="s">
        <v>60</v>
      </c>
      <c r="F64" s="10">
        <v>4.5030357547514175</v>
      </c>
      <c r="G64" s="10">
        <v>4.9931353785541441</v>
      </c>
      <c r="H64" s="10">
        <v>5.5220241995047319</v>
      </c>
      <c r="I64" s="10"/>
      <c r="J64" s="10"/>
      <c r="K64" s="10"/>
    </row>
    <row r="65" spans="1:11" x14ac:dyDescent="0.25">
      <c r="A65" t="str">
        <f t="shared" si="1"/>
        <v>1999Stomach cancer registration, 25+ yearsFMaori</v>
      </c>
      <c r="B65" s="9">
        <v>1999</v>
      </c>
      <c r="C65" s="9" t="s">
        <v>126</v>
      </c>
      <c r="D65" s="9" t="s">
        <v>96</v>
      </c>
      <c r="E65" s="9" t="s">
        <v>7</v>
      </c>
      <c r="F65" s="10">
        <v>14.337280627977668</v>
      </c>
      <c r="G65" s="10">
        <v>18.259048906950756</v>
      </c>
      <c r="H65" s="10">
        <v>22.922563843078194</v>
      </c>
      <c r="I65" s="10">
        <v>3.0460213619233416</v>
      </c>
      <c r="J65" s="10">
        <v>3.9580630354648911</v>
      </c>
      <c r="K65" s="10">
        <v>5.1431888129705827</v>
      </c>
    </row>
    <row r="66" spans="1:11" x14ac:dyDescent="0.25">
      <c r="A66" t="str">
        <f t="shared" si="1"/>
        <v>1999Stomach cancer registration, 25+ yearsFTotal</v>
      </c>
      <c r="B66" s="9">
        <v>1999</v>
      </c>
      <c r="C66" s="9" t="s">
        <v>126</v>
      </c>
      <c r="D66" s="9" t="s">
        <v>96</v>
      </c>
      <c r="E66" s="9" t="s">
        <v>6</v>
      </c>
      <c r="F66" s="10">
        <v>5.2484099078455291</v>
      </c>
      <c r="G66" s="10">
        <v>5.7794249332557985</v>
      </c>
      <c r="H66" s="10">
        <v>6.3496044210229519</v>
      </c>
      <c r="I66" s="10"/>
      <c r="J66" s="10"/>
      <c r="K66" s="10"/>
    </row>
    <row r="67" spans="1:11" x14ac:dyDescent="0.25">
      <c r="A67" t="str">
        <f t="shared" si="1"/>
        <v>1999Stomach cancer registration, 25+ yearsFnonMaori</v>
      </c>
      <c r="B67" s="9">
        <v>1999</v>
      </c>
      <c r="C67" s="9" t="s">
        <v>126</v>
      </c>
      <c r="D67" s="9" t="s">
        <v>96</v>
      </c>
      <c r="E67" s="9" t="s">
        <v>60</v>
      </c>
      <c r="F67" s="10">
        <v>4.1488458232931515</v>
      </c>
      <c r="G67" s="10">
        <v>4.6131273664281478</v>
      </c>
      <c r="H67" s="10">
        <v>5.1151539534456596</v>
      </c>
      <c r="I67" s="10"/>
      <c r="J67" s="10"/>
      <c r="K67" s="10"/>
    </row>
    <row r="68" spans="1:11" x14ac:dyDescent="0.25">
      <c r="A68" t="str">
        <f t="shared" si="1"/>
        <v>2000Stomach cancer registration, 25+ yearsFMaori</v>
      </c>
      <c r="B68" s="9">
        <v>2000</v>
      </c>
      <c r="C68" s="9" t="s">
        <v>126</v>
      </c>
      <c r="D68" s="9" t="s">
        <v>96</v>
      </c>
      <c r="E68" s="9" t="s">
        <v>7</v>
      </c>
      <c r="F68" s="10">
        <v>14.47399921826338</v>
      </c>
      <c r="G68" s="10">
        <v>18.310890666788737</v>
      </c>
      <c r="H68" s="10">
        <v>22.852820249274462</v>
      </c>
      <c r="I68" s="10">
        <v>3.0169382122049693</v>
      </c>
      <c r="J68" s="10">
        <v>3.8963167405615451</v>
      </c>
      <c r="K68" s="10">
        <v>5.0320169241002457</v>
      </c>
    </row>
    <row r="69" spans="1:11" x14ac:dyDescent="0.25">
      <c r="A69" t="str">
        <f t="shared" si="1"/>
        <v>2000Stomach cancer registration, 25+ yearsFTotal</v>
      </c>
      <c r="B69" s="9">
        <v>2000</v>
      </c>
      <c r="C69" s="9" t="s">
        <v>126</v>
      </c>
      <c r="D69" s="9" t="s">
        <v>96</v>
      </c>
      <c r="E69" s="9" t="s">
        <v>6</v>
      </c>
      <c r="F69" s="10">
        <v>5.2869580627573098</v>
      </c>
      <c r="G69" s="10">
        <v>5.8172957232978408</v>
      </c>
      <c r="H69" s="10">
        <v>6.3864238738841586</v>
      </c>
      <c r="I69" s="10"/>
      <c r="J69" s="10"/>
      <c r="K69" s="10"/>
    </row>
    <row r="70" spans="1:11" x14ac:dyDescent="0.25">
      <c r="A70" t="str">
        <f t="shared" si="1"/>
        <v>2000Stomach cancer registration, 25+ yearsFnonMaori</v>
      </c>
      <c r="B70" s="9">
        <v>2000</v>
      </c>
      <c r="C70" s="9" t="s">
        <v>126</v>
      </c>
      <c r="D70" s="9" t="s">
        <v>96</v>
      </c>
      <c r="E70" s="9" t="s">
        <v>60</v>
      </c>
      <c r="F70" s="10">
        <v>4.2284668463982893</v>
      </c>
      <c r="G70" s="10">
        <v>4.6995385349882346</v>
      </c>
      <c r="H70" s="10">
        <v>5.2087417814377499</v>
      </c>
      <c r="I70" s="10"/>
      <c r="J70" s="10"/>
      <c r="K70" s="10"/>
    </row>
    <row r="71" spans="1:11" x14ac:dyDescent="0.25">
      <c r="A71" t="str">
        <f t="shared" si="1"/>
        <v>2001Stomach cancer registration, 25+ yearsFMaori</v>
      </c>
      <c r="B71" s="9">
        <v>2001</v>
      </c>
      <c r="C71" s="9" t="s">
        <v>126</v>
      </c>
      <c r="D71" s="9" t="s">
        <v>96</v>
      </c>
      <c r="E71" s="9" t="s">
        <v>7</v>
      </c>
      <c r="F71" s="10">
        <v>14.311315125253376</v>
      </c>
      <c r="G71" s="10">
        <v>18.048471130929151</v>
      </c>
      <c r="H71" s="10">
        <v>22.462884635877526</v>
      </c>
      <c r="I71" s="10">
        <v>3.1854960053432038</v>
      </c>
      <c r="J71" s="10">
        <v>4.1102073646284971</v>
      </c>
      <c r="K71" s="10">
        <v>5.303351362522335</v>
      </c>
    </row>
    <row r="72" spans="1:11" x14ac:dyDescent="0.25">
      <c r="A72" t="str">
        <f t="shared" si="1"/>
        <v>2001Stomach cancer registration, 25+ yearsFTotal</v>
      </c>
      <c r="B72" s="9">
        <v>2001</v>
      </c>
      <c r="C72" s="9" t="s">
        <v>126</v>
      </c>
      <c r="D72" s="9" t="s">
        <v>96</v>
      </c>
      <c r="E72" s="9" t="s">
        <v>6</v>
      </c>
      <c r="F72" s="10">
        <v>5.1103192728613802</v>
      </c>
      <c r="G72" s="10">
        <v>5.6254528836202846</v>
      </c>
      <c r="H72" s="10">
        <v>6.1784438073378007</v>
      </c>
      <c r="I72" s="10"/>
      <c r="J72" s="10"/>
      <c r="K72" s="10"/>
    </row>
    <row r="73" spans="1:11" x14ac:dyDescent="0.25">
      <c r="A73" t="str">
        <f t="shared" si="1"/>
        <v>2001Stomach cancer registration, 25+ yearsFnonMaori</v>
      </c>
      <c r="B73" s="9">
        <v>2001</v>
      </c>
      <c r="C73" s="9" t="s">
        <v>126</v>
      </c>
      <c r="D73" s="9" t="s">
        <v>96</v>
      </c>
      <c r="E73" s="9" t="s">
        <v>60</v>
      </c>
      <c r="F73" s="10">
        <v>3.9473911632089025</v>
      </c>
      <c r="G73" s="10">
        <v>4.3911339574373196</v>
      </c>
      <c r="H73" s="10">
        <v>4.8711099671571905</v>
      </c>
      <c r="I73" s="10"/>
      <c r="J73" s="10"/>
      <c r="K73" s="10"/>
    </row>
    <row r="74" spans="1:11" x14ac:dyDescent="0.25">
      <c r="A74" t="str">
        <f t="shared" si="1"/>
        <v>2002Stomach cancer registration, 25+ yearsFMaori</v>
      </c>
      <c r="B74" s="9">
        <v>2002</v>
      </c>
      <c r="C74" s="9" t="s">
        <v>126</v>
      </c>
      <c r="D74" s="9" t="s">
        <v>96</v>
      </c>
      <c r="E74" s="9" t="s">
        <v>7</v>
      </c>
      <c r="F74" s="10">
        <v>13.251771790415351</v>
      </c>
      <c r="G74" s="10">
        <v>16.791731352983224</v>
      </c>
      <c r="H74" s="10">
        <v>20.986783100882185</v>
      </c>
      <c r="I74" s="10">
        <v>2.9350371369605921</v>
      </c>
      <c r="J74" s="10">
        <v>3.8041019907740563</v>
      </c>
      <c r="K74" s="10">
        <v>4.9304970536750794</v>
      </c>
    </row>
    <row r="75" spans="1:11" x14ac:dyDescent="0.25">
      <c r="A75" t="str">
        <f t="shared" si="1"/>
        <v>2002Stomach cancer registration, 25+ yearsFTotal</v>
      </c>
      <c r="B75" s="9">
        <v>2002</v>
      </c>
      <c r="C75" s="9" t="s">
        <v>126</v>
      </c>
      <c r="D75" s="9" t="s">
        <v>96</v>
      </c>
      <c r="E75" s="9" t="s">
        <v>6</v>
      </c>
      <c r="F75" s="10">
        <v>5.0382708098705775</v>
      </c>
      <c r="G75" s="10">
        <v>5.5448976883216829</v>
      </c>
      <c r="H75" s="10">
        <v>6.088668439858778</v>
      </c>
      <c r="I75" s="10"/>
      <c r="J75" s="10"/>
      <c r="K75" s="10"/>
    </row>
    <row r="76" spans="1:11" x14ac:dyDescent="0.25">
      <c r="A76" t="str">
        <f t="shared" si="1"/>
        <v>2002Stomach cancer registration, 25+ yearsFnonMaori</v>
      </c>
      <c r="B76" s="9">
        <v>2002</v>
      </c>
      <c r="C76" s="9" t="s">
        <v>126</v>
      </c>
      <c r="D76" s="9" t="s">
        <v>96</v>
      </c>
      <c r="E76" s="9" t="s">
        <v>60</v>
      </c>
      <c r="F76" s="10">
        <v>3.971056145428586</v>
      </c>
      <c r="G76" s="10">
        <v>4.4141117650650719</v>
      </c>
      <c r="H76" s="10">
        <v>4.8930828101007142</v>
      </c>
      <c r="I76" s="10"/>
      <c r="J76" s="10"/>
      <c r="K76" s="10"/>
    </row>
    <row r="77" spans="1:11" x14ac:dyDescent="0.25">
      <c r="A77" t="str">
        <f t="shared" si="1"/>
        <v>2003Stomach cancer registration, 25+ yearsFMaori</v>
      </c>
      <c r="B77" s="9">
        <v>2003</v>
      </c>
      <c r="C77" s="9" t="s">
        <v>126</v>
      </c>
      <c r="D77" s="9" t="s">
        <v>96</v>
      </c>
      <c r="E77" s="9" t="s">
        <v>7</v>
      </c>
      <c r="F77" s="10">
        <v>14.180873525799525</v>
      </c>
      <c r="G77" s="10">
        <v>17.778557239278431</v>
      </c>
      <c r="H77" s="10">
        <v>22.011063602013788</v>
      </c>
      <c r="I77" s="10">
        <v>3.3512174190656676</v>
      </c>
      <c r="J77" s="10">
        <v>4.3167151483167467</v>
      </c>
      <c r="K77" s="10">
        <v>5.5603762279627063</v>
      </c>
    </row>
    <row r="78" spans="1:11" x14ac:dyDescent="0.25">
      <c r="A78" t="str">
        <f t="shared" si="1"/>
        <v>2003Stomach cancer registration, 25+ yearsFTotal</v>
      </c>
      <c r="B78" s="9">
        <v>2003</v>
      </c>
      <c r="C78" s="9" t="s">
        <v>126</v>
      </c>
      <c r="D78" s="9" t="s">
        <v>96</v>
      </c>
      <c r="E78" s="9" t="s">
        <v>6</v>
      </c>
      <c r="F78" s="10">
        <v>4.9921664259597049</v>
      </c>
      <c r="G78" s="10">
        <v>5.495389919288348</v>
      </c>
      <c r="H78" s="10">
        <v>6.0355954477185305</v>
      </c>
      <c r="I78" s="10"/>
      <c r="J78" s="10"/>
      <c r="K78" s="10"/>
    </row>
    <row r="79" spans="1:11" x14ac:dyDescent="0.25">
      <c r="A79" t="str">
        <f t="shared" si="1"/>
        <v>2003Stomach cancer registration, 25+ yearsFnonMaori</v>
      </c>
      <c r="B79" s="9">
        <v>2003</v>
      </c>
      <c r="C79" s="9" t="s">
        <v>126</v>
      </c>
      <c r="D79" s="9" t="s">
        <v>96</v>
      </c>
      <c r="E79" s="9" t="s">
        <v>60</v>
      </c>
      <c r="F79" s="10">
        <v>3.7000544096816972</v>
      </c>
      <c r="G79" s="10">
        <v>4.1185384322176031</v>
      </c>
      <c r="H79" s="10">
        <v>4.5713948128765187</v>
      </c>
      <c r="I79" s="10"/>
      <c r="J79" s="10"/>
      <c r="K79" s="10"/>
    </row>
    <row r="80" spans="1:11" x14ac:dyDescent="0.25">
      <c r="A80" t="str">
        <f t="shared" si="1"/>
        <v>2004Stomach cancer registration, 25+ yearsFMaori</v>
      </c>
      <c r="B80" s="9">
        <v>2004</v>
      </c>
      <c r="C80" s="9" t="s">
        <v>126</v>
      </c>
      <c r="D80" s="9" t="s">
        <v>96</v>
      </c>
      <c r="E80" s="9" t="s">
        <v>7</v>
      </c>
      <c r="F80" s="10">
        <v>14.192688725275703</v>
      </c>
      <c r="G80" s="10">
        <v>17.719619376451572</v>
      </c>
      <c r="H80" s="10">
        <v>21.857085036538777</v>
      </c>
      <c r="I80" s="10">
        <v>3.4091741978563026</v>
      </c>
      <c r="J80" s="10">
        <v>4.3789487765109438</v>
      </c>
      <c r="K80" s="10">
        <v>5.6245856839360409</v>
      </c>
    </row>
    <row r="81" spans="1:11" x14ac:dyDescent="0.25">
      <c r="A81" t="str">
        <f t="shared" si="1"/>
        <v>2004Stomach cancer registration, 25+ yearsFTotal</v>
      </c>
      <c r="B81" s="9">
        <v>2004</v>
      </c>
      <c r="C81" s="9" t="s">
        <v>126</v>
      </c>
      <c r="D81" s="9" t="s">
        <v>96</v>
      </c>
      <c r="E81" s="9" t="s">
        <v>6</v>
      </c>
      <c r="F81" s="10">
        <v>4.9028083102108617</v>
      </c>
      <c r="G81" s="10">
        <v>5.4013309995865644</v>
      </c>
      <c r="H81" s="10">
        <v>5.936799174093963</v>
      </c>
      <c r="I81" s="10"/>
      <c r="J81" s="10"/>
      <c r="K81" s="10"/>
    </row>
    <row r="82" spans="1:11" x14ac:dyDescent="0.25">
      <c r="A82" t="str">
        <f t="shared" si="1"/>
        <v>2004Stomach cancer registration, 25+ yearsFnonMaori</v>
      </c>
      <c r="B82" s="9">
        <v>2004</v>
      </c>
      <c r="C82" s="9" t="s">
        <v>126</v>
      </c>
      <c r="D82" s="9" t="s">
        <v>96</v>
      </c>
      <c r="E82" s="9" t="s">
        <v>60</v>
      </c>
      <c r="F82" s="10">
        <v>3.6295892245592927</v>
      </c>
      <c r="G82" s="10">
        <v>4.0465463929382164</v>
      </c>
      <c r="H82" s="10">
        <v>4.4982684440126137</v>
      </c>
      <c r="I82" s="10"/>
      <c r="J82" s="10"/>
      <c r="K82" s="10"/>
    </row>
    <row r="83" spans="1:11" x14ac:dyDescent="0.25">
      <c r="A83" t="str">
        <f t="shared" si="1"/>
        <v>2005Stomach cancer registration, 25+ yearsFMaori</v>
      </c>
      <c r="B83" s="9">
        <v>2005</v>
      </c>
      <c r="C83" s="9" t="s">
        <v>126</v>
      </c>
      <c r="D83" s="9" t="s">
        <v>96</v>
      </c>
      <c r="E83" s="9" t="s">
        <v>7</v>
      </c>
      <c r="F83" s="10">
        <v>16.110519631857031</v>
      </c>
      <c r="G83" s="10">
        <v>19.800552288754936</v>
      </c>
      <c r="H83" s="10">
        <v>24.082776902005531</v>
      </c>
      <c r="I83" s="10">
        <v>4.0260568856114363</v>
      </c>
      <c r="J83" s="10">
        <v>5.1192197455553288</v>
      </c>
      <c r="K83" s="10">
        <v>6.5092003287240203</v>
      </c>
    </row>
    <row r="84" spans="1:11" x14ac:dyDescent="0.25">
      <c r="A84" t="str">
        <f t="shared" si="1"/>
        <v>2005Stomach cancer registration, 25+ yearsFTotal</v>
      </c>
      <c r="B84" s="9">
        <v>2005</v>
      </c>
      <c r="C84" s="9" t="s">
        <v>126</v>
      </c>
      <c r="D84" s="9" t="s">
        <v>96</v>
      </c>
      <c r="E84" s="9" t="s">
        <v>6</v>
      </c>
      <c r="F84" s="10">
        <v>5.0150712744751411</v>
      </c>
      <c r="G84" s="10">
        <v>5.5341677227460675</v>
      </c>
      <c r="H84" s="10">
        <v>6.092402542432092</v>
      </c>
      <c r="I84" s="10"/>
      <c r="J84" s="10"/>
      <c r="K84" s="10"/>
    </row>
    <row r="85" spans="1:11" x14ac:dyDescent="0.25">
      <c r="A85" t="str">
        <f t="shared" si="1"/>
        <v>2005Stomach cancer registration, 25+ yearsFnonMaori</v>
      </c>
      <c r="B85" s="9">
        <v>2005</v>
      </c>
      <c r="C85" s="9" t="s">
        <v>126</v>
      </c>
      <c r="D85" s="9" t="s">
        <v>96</v>
      </c>
      <c r="E85" s="9" t="s">
        <v>60</v>
      </c>
      <c r="F85" s="10">
        <v>3.4531340030431381</v>
      </c>
      <c r="G85" s="10">
        <v>3.8678848091931219</v>
      </c>
      <c r="H85" s="10">
        <v>4.3187314881622605</v>
      </c>
      <c r="I85" s="10"/>
      <c r="J85" s="10"/>
      <c r="K85" s="10"/>
    </row>
    <row r="86" spans="1:11" x14ac:dyDescent="0.25">
      <c r="A86" t="str">
        <f t="shared" si="1"/>
        <v>2006Stomach cancer registration, 25+ yearsFMaori</v>
      </c>
      <c r="B86" s="9">
        <v>2006</v>
      </c>
      <c r="C86" s="9" t="s">
        <v>126</v>
      </c>
      <c r="D86" s="9" t="s">
        <v>96</v>
      </c>
      <c r="E86" s="9" t="s">
        <v>7</v>
      </c>
      <c r="F86" s="10">
        <v>14.449323784001921</v>
      </c>
      <c r="G86" s="10">
        <v>17.859403317339474</v>
      </c>
      <c r="H86" s="10">
        <v>21.832194427617885</v>
      </c>
      <c r="I86" s="10">
        <v>3.7522346243728966</v>
      </c>
      <c r="J86" s="10">
        <v>4.7992897993320378</v>
      </c>
      <c r="K86" s="10">
        <v>6.138524075322727</v>
      </c>
    </row>
    <row r="87" spans="1:11" x14ac:dyDescent="0.25">
      <c r="A87" t="str">
        <f t="shared" si="1"/>
        <v>2006Stomach cancer registration, 25+ yearsFTotal</v>
      </c>
      <c r="B87" s="9">
        <v>2006</v>
      </c>
      <c r="C87" s="9" t="s">
        <v>126</v>
      </c>
      <c r="D87" s="9" t="s">
        <v>96</v>
      </c>
      <c r="E87" s="9" t="s">
        <v>6</v>
      </c>
      <c r="F87" s="10">
        <v>4.6756172178482034</v>
      </c>
      <c r="G87" s="10">
        <v>5.1672652826657046</v>
      </c>
      <c r="H87" s="10">
        <v>5.6965513140913933</v>
      </c>
      <c r="I87" s="10"/>
      <c r="J87" s="10"/>
      <c r="K87" s="10"/>
    </row>
    <row r="88" spans="1:11" x14ac:dyDescent="0.25">
      <c r="A88" t="str">
        <f t="shared" si="1"/>
        <v>2006Stomach cancer registration, 25+ yearsFnonMaori</v>
      </c>
      <c r="B88" s="9">
        <v>2006</v>
      </c>
      <c r="C88" s="9" t="s">
        <v>126</v>
      </c>
      <c r="D88" s="9" t="s">
        <v>96</v>
      </c>
      <c r="E88" s="9" t="s">
        <v>60</v>
      </c>
      <c r="F88" s="10">
        <v>3.3178664726494111</v>
      </c>
      <c r="G88" s="10">
        <v>3.721259616334303</v>
      </c>
      <c r="H88" s="10">
        <v>4.1601743539660134</v>
      </c>
      <c r="I88" s="10"/>
      <c r="J88" s="10"/>
      <c r="K88" s="10"/>
    </row>
    <row r="89" spans="1:11" x14ac:dyDescent="0.25">
      <c r="A89" t="str">
        <f t="shared" si="1"/>
        <v>2007Stomach cancer registration, 25+ yearsFMaori</v>
      </c>
      <c r="B89" s="9">
        <v>2007</v>
      </c>
      <c r="C89" s="9" t="s">
        <v>126</v>
      </c>
      <c r="D89" s="9" t="s">
        <v>96</v>
      </c>
      <c r="E89" s="9" t="s">
        <v>7</v>
      </c>
      <c r="F89" s="10">
        <v>14.273338183796641</v>
      </c>
      <c r="G89" s="10">
        <v>17.581286460309681</v>
      </c>
      <c r="H89" s="10">
        <v>21.425956854012462</v>
      </c>
      <c r="I89" s="10">
        <v>3.8630101801147347</v>
      </c>
      <c r="J89" s="10">
        <v>4.9409580188300728</v>
      </c>
      <c r="K89" s="10">
        <v>6.3197001834243443</v>
      </c>
    </row>
    <row r="90" spans="1:11" x14ac:dyDescent="0.25">
      <c r="A90" t="str">
        <f t="shared" si="1"/>
        <v>2007Stomach cancer registration, 25+ yearsFTotal</v>
      </c>
      <c r="B90" s="9">
        <v>2007</v>
      </c>
      <c r="C90" s="9" t="s">
        <v>126</v>
      </c>
      <c r="D90" s="9" t="s">
        <v>96</v>
      </c>
      <c r="E90" s="9" t="s">
        <v>6</v>
      </c>
      <c r="F90" s="10">
        <v>4.4653577114847023</v>
      </c>
      <c r="G90" s="10">
        <v>4.9386979286919015</v>
      </c>
      <c r="H90" s="10">
        <v>5.4485580280699164</v>
      </c>
      <c r="I90" s="10"/>
      <c r="J90" s="10"/>
      <c r="K90" s="10"/>
    </row>
    <row r="91" spans="1:11" x14ac:dyDescent="0.25">
      <c r="A91" t="str">
        <f t="shared" si="1"/>
        <v>2007Stomach cancer registration, 25+ yearsFnonMaori</v>
      </c>
      <c r="B91" s="9">
        <v>2007</v>
      </c>
      <c r="C91" s="9" t="s">
        <v>126</v>
      </c>
      <c r="D91" s="9" t="s">
        <v>96</v>
      </c>
      <c r="E91" s="9" t="s">
        <v>60</v>
      </c>
      <c r="F91" s="10">
        <v>3.1669745944950645</v>
      </c>
      <c r="G91" s="10">
        <v>3.5582748109389128</v>
      </c>
      <c r="H91" s="10">
        <v>3.9845694833739302</v>
      </c>
      <c r="I91" s="10"/>
      <c r="J91" s="10"/>
      <c r="K91" s="10"/>
    </row>
    <row r="92" spans="1:11" x14ac:dyDescent="0.25">
      <c r="A92" t="str">
        <f t="shared" si="1"/>
        <v>2008Stomach cancer registration, 25+ yearsFMaori</v>
      </c>
      <c r="B92" s="9">
        <v>2008</v>
      </c>
      <c r="C92" s="9" t="s">
        <v>126</v>
      </c>
      <c r="D92" s="9" t="s">
        <v>96</v>
      </c>
      <c r="E92" s="9" t="s">
        <v>7</v>
      </c>
      <c r="F92" s="10">
        <v>13.237362902222074</v>
      </c>
      <c r="G92" s="10">
        <v>16.380811231693553</v>
      </c>
      <c r="H92" s="10">
        <v>20.045964372761745</v>
      </c>
      <c r="I92" s="10">
        <v>3.8826472927679925</v>
      </c>
      <c r="J92" s="10">
        <v>4.9935584871926375</v>
      </c>
      <c r="K92" s="10">
        <v>6.422325924752406</v>
      </c>
    </row>
    <row r="93" spans="1:11" x14ac:dyDescent="0.25">
      <c r="A93" t="str">
        <f t="shared" si="1"/>
        <v>2008Stomach cancer registration, 25+ yearsFTotal</v>
      </c>
      <c r="B93" s="9">
        <v>2008</v>
      </c>
      <c r="C93" s="9" t="s">
        <v>126</v>
      </c>
      <c r="D93" s="9" t="s">
        <v>96</v>
      </c>
      <c r="E93" s="9" t="s">
        <v>6</v>
      </c>
      <c r="F93" s="10">
        <v>4.1926967516516802</v>
      </c>
      <c r="G93" s="10">
        <v>4.6420272029003629</v>
      </c>
      <c r="H93" s="10">
        <v>5.1263937645279496</v>
      </c>
      <c r="I93" s="10"/>
      <c r="J93" s="10"/>
      <c r="K93" s="10"/>
    </row>
    <row r="94" spans="1:11" x14ac:dyDescent="0.25">
      <c r="A94" t="str">
        <f t="shared" si="1"/>
        <v>2008Stomach cancer registration, 25+ yearsFnonMaori</v>
      </c>
      <c r="B94" s="9">
        <v>2008</v>
      </c>
      <c r="C94" s="9" t="s">
        <v>126</v>
      </c>
      <c r="D94" s="9" t="s">
        <v>96</v>
      </c>
      <c r="E94" s="9" t="s">
        <v>60</v>
      </c>
      <c r="F94" s="10">
        <v>2.9172894537982601</v>
      </c>
      <c r="G94" s="10">
        <v>3.2803883790901169</v>
      </c>
      <c r="H94" s="10">
        <v>3.6761889535787664</v>
      </c>
      <c r="I94" s="10"/>
      <c r="J94" s="10"/>
      <c r="K94" s="10"/>
    </row>
    <row r="95" spans="1:11" x14ac:dyDescent="0.25">
      <c r="A95" t="str">
        <f t="shared" si="1"/>
        <v>2009Stomach cancer registration, 25+ yearsFMaori</v>
      </c>
      <c r="B95" s="9">
        <v>2009</v>
      </c>
      <c r="C95" s="9" t="s">
        <v>126</v>
      </c>
      <c r="D95" s="9" t="s">
        <v>96</v>
      </c>
      <c r="E95" s="9" t="s">
        <v>7</v>
      </c>
      <c r="F95" s="10">
        <v>14.787853969545013</v>
      </c>
      <c r="G95" s="10">
        <v>18.044439913123</v>
      </c>
      <c r="H95" s="10">
        <v>21.804858572564225</v>
      </c>
      <c r="I95" s="10">
        <v>4.1910495904343099</v>
      </c>
      <c r="J95" s="10">
        <v>5.333959532956567</v>
      </c>
      <c r="K95" s="10">
        <v>6.7885439399608511</v>
      </c>
    </row>
    <row r="96" spans="1:11" x14ac:dyDescent="0.25">
      <c r="A96" t="str">
        <f t="shared" si="1"/>
        <v>2009Stomach cancer registration, 25+ yearsFTotal</v>
      </c>
      <c r="B96" s="9">
        <v>2009</v>
      </c>
      <c r="C96" s="9" t="s">
        <v>126</v>
      </c>
      <c r="D96" s="9" t="s">
        <v>96</v>
      </c>
      <c r="E96" s="9" t="s">
        <v>6</v>
      </c>
      <c r="F96" s="10">
        <v>4.4713729162838094</v>
      </c>
      <c r="G96" s="10">
        <v>4.9415443907528065</v>
      </c>
      <c r="H96" s="10">
        <v>5.4477096980517068</v>
      </c>
      <c r="I96" s="10"/>
      <c r="J96" s="10"/>
      <c r="K96" s="10"/>
    </row>
    <row r="97" spans="1:11" x14ac:dyDescent="0.25">
      <c r="A97" t="str">
        <f t="shared" si="1"/>
        <v>2009Stomach cancer registration, 25+ yearsFnonMaori</v>
      </c>
      <c r="B97" s="9">
        <v>2009</v>
      </c>
      <c r="C97" s="9" t="s">
        <v>126</v>
      </c>
      <c r="D97" s="9" t="s">
        <v>96</v>
      </c>
      <c r="E97" s="9" t="s">
        <v>60</v>
      </c>
      <c r="F97" s="10">
        <v>3.0090980094418831</v>
      </c>
      <c r="G97" s="10">
        <v>3.3829352850603884</v>
      </c>
      <c r="H97" s="10">
        <v>3.7903818607115132</v>
      </c>
      <c r="I97" s="10"/>
      <c r="J97" s="10"/>
      <c r="K97" s="10"/>
    </row>
    <row r="98" spans="1:11" x14ac:dyDescent="0.25">
      <c r="A98" t="str">
        <f t="shared" si="1"/>
        <v>2010Stomach cancer registration, 25+ yearsFMaori</v>
      </c>
      <c r="B98" s="9">
        <v>2010</v>
      </c>
      <c r="C98" s="9" t="s">
        <v>126</v>
      </c>
      <c r="D98" s="9" t="s">
        <v>96</v>
      </c>
      <c r="E98" s="9" t="s">
        <v>7</v>
      </c>
      <c r="F98" s="10">
        <v>13.192608483360399</v>
      </c>
      <c r="G98" s="10">
        <v>16.214308418910946</v>
      </c>
      <c r="H98" s="10">
        <v>19.720943465536852</v>
      </c>
      <c r="I98" s="10">
        <v>3.5078876292210412</v>
      </c>
      <c r="J98" s="10">
        <v>4.4827191730402891</v>
      </c>
      <c r="K98" s="10">
        <v>5.7284535048818643</v>
      </c>
    </row>
    <row r="99" spans="1:11" x14ac:dyDescent="0.25">
      <c r="A99" t="str">
        <f t="shared" si="1"/>
        <v>2010Stomach cancer registration, 25+ yearsFTotal</v>
      </c>
      <c r="B99" s="9">
        <v>2010</v>
      </c>
      <c r="C99" s="9" t="s">
        <v>126</v>
      </c>
      <c r="D99" s="9" t="s">
        <v>96</v>
      </c>
      <c r="E99" s="9" t="s">
        <v>6</v>
      </c>
      <c r="F99" s="10">
        <v>4.5366862774252725</v>
      </c>
      <c r="G99" s="10">
        <v>5.0056600981712798</v>
      </c>
      <c r="H99" s="10">
        <v>5.509949038499288</v>
      </c>
      <c r="I99" s="10"/>
      <c r="J99" s="10"/>
      <c r="K99" s="10"/>
    </row>
    <row r="100" spans="1:11" x14ac:dyDescent="0.25">
      <c r="A100" t="str">
        <f t="shared" ref="A100:A148" si="2">B100&amp;C100&amp;D100&amp;E100</f>
        <v>2010Stomach cancer registration, 25+ yearsFnonMaori</v>
      </c>
      <c r="B100" s="9">
        <v>2010</v>
      </c>
      <c r="C100" s="9" t="s">
        <v>126</v>
      </c>
      <c r="D100" s="9" t="s">
        <v>96</v>
      </c>
      <c r="E100" s="9" t="s">
        <v>60</v>
      </c>
      <c r="F100" s="10">
        <v>3.2298086016458671</v>
      </c>
      <c r="G100" s="10">
        <v>3.6170698616201755</v>
      </c>
      <c r="H100" s="10">
        <v>4.0379788800205354</v>
      </c>
      <c r="I100" s="10"/>
      <c r="J100" s="10"/>
      <c r="K100" s="10"/>
    </row>
    <row r="101" spans="1:11" x14ac:dyDescent="0.25">
      <c r="A101" t="str">
        <f t="shared" si="2"/>
        <v>2011Stomach cancer registration, 25+ yearsFMaori</v>
      </c>
      <c r="B101" s="9">
        <v>2011</v>
      </c>
      <c r="C101" s="9" t="s">
        <v>126</v>
      </c>
      <c r="D101" s="9" t="s">
        <v>96</v>
      </c>
      <c r="E101" s="9" t="s">
        <v>7</v>
      </c>
      <c r="F101" s="10">
        <v>12.336915447931819</v>
      </c>
      <c r="G101" s="10">
        <v>15.162623241877707</v>
      </c>
      <c r="H101" s="10">
        <v>18.441812503921117</v>
      </c>
      <c r="I101" s="10">
        <v>3.2996572009876082</v>
      </c>
      <c r="J101" s="10">
        <v>4.2226870952743951</v>
      </c>
      <c r="K101" s="10">
        <v>5.4039208373706078</v>
      </c>
    </row>
    <row r="102" spans="1:11" x14ac:dyDescent="0.25">
      <c r="A102" t="str">
        <f t="shared" si="2"/>
        <v>2011Stomach cancer registration, 25+ yearsFTotal</v>
      </c>
      <c r="B102" s="9">
        <v>2011</v>
      </c>
      <c r="C102" s="9" t="s">
        <v>126</v>
      </c>
      <c r="D102" s="9" t="s">
        <v>96</v>
      </c>
      <c r="E102" s="9" t="s">
        <v>6</v>
      </c>
      <c r="F102" s="10">
        <v>4.3426710000030218</v>
      </c>
      <c r="G102" s="10">
        <v>4.791010578438712</v>
      </c>
      <c r="H102" s="10">
        <v>5.2730694043611415</v>
      </c>
      <c r="I102" s="10"/>
      <c r="J102" s="10"/>
      <c r="K102" s="10"/>
    </row>
    <row r="103" spans="1:11" x14ac:dyDescent="0.25">
      <c r="A103" t="str">
        <f t="shared" si="2"/>
        <v>2011Stomach cancer registration, 25+ yearsFnonMaori</v>
      </c>
      <c r="B103" s="9">
        <v>2011</v>
      </c>
      <c r="C103" s="9" t="s">
        <v>126</v>
      </c>
      <c r="D103" s="9" t="s">
        <v>96</v>
      </c>
      <c r="E103" s="9" t="s">
        <v>60</v>
      </c>
      <c r="F103" s="10">
        <v>3.2068964537434836</v>
      </c>
      <c r="G103" s="10">
        <v>3.5907522626637869</v>
      </c>
      <c r="H103" s="10">
        <v>4.0079050088619557</v>
      </c>
      <c r="I103" s="10"/>
      <c r="J103" s="10"/>
      <c r="K103" s="10"/>
    </row>
    <row r="104" spans="1:11" x14ac:dyDescent="0.25">
      <c r="A104" t="str">
        <f t="shared" si="2"/>
        <v>2012Stomach cancer registration, 25+ yearsFMaori</v>
      </c>
      <c r="B104" s="9">
        <v>2012</v>
      </c>
      <c r="C104" s="9" t="s">
        <v>126</v>
      </c>
      <c r="D104" s="9" t="s">
        <v>96</v>
      </c>
      <c r="E104" s="9" t="s">
        <v>7</v>
      </c>
      <c r="F104" s="10">
        <v>9.9458786504148371</v>
      </c>
      <c r="G104" s="10">
        <v>12.434354573687536</v>
      </c>
      <c r="H104" s="10">
        <v>15.356326743865331</v>
      </c>
      <c r="I104" s="10">
        <v>2.5079448908047102</v>
      </c>
      <c r="J104" s="10">
        <v>3.2494754728199418</v>
      </c>
      <c r="K104" s="10">
        <v>4.2102563286669135</v>
      </c>
    </row>
    <row r="105" spans="1:11" x14ac:dyDescent="0.25">
      <c r="A105" t="str">
        <f t="shared" si="2"/>
        <v>2012Stomach cancer registration, 25+ yearsFTotal</v>
      </c>
      <c r="B105" s="9">
        <v>2012</v>
      </c>
      <c r="C105" s="9" t="s">
        <v>126</v>
      </c>
      <c r="D105" s="9" t="s">
        <v>96</v>
      </c>
      <c r="E105" s="9" t="s">
        <v>6</v>
      </c>
      <c r="F105" s="10">
        <v>4.2506482079671679</v>
      </c>
      <c r="G105" s="10">
        <v>4.6889235117629049</v>
      </c>
      <c r="H105" s="10">
        <v>5.1601201800273051</v>
      </c>
      <c r="I105" s="10"/>
      <c r="J105" s="10"/>
      <c r="K105" s="10"/>
    </row>
    <row r="106" spans="1:11" x14ac:dyDescent="0.25">
      <c r="A106" t="str">
        <f t="shared" si="2"/>
        <v>2012Stomach cancer registration, 25+ yearsFnonMaori</v>
      </c>
      <c r="B106" s="9">
        <v>2012</v>
      </c>
      <c r="C106" s="9" t="s">
        <v>126</v>
      </c>
      <c r="D106" s="9" t="s">
        <v>96</v>
      </c>
      <c r="E106" s="9" t="s">
        <v>60</v>
      </c>
      <c r="F106" s="10">
        <v>3.4265681865425597</v>
      </c>
      <c r="G106" s="10">
        <v>3.8265728354295971</v>
      </c>
      <c r="H106" s="10">
        <v>4.2604486703072126</v>
      </c>
      <c r="I106" s="10"/>
      <c r="J106" s="10"/>
      <c r="K106" s="10"/>
    </row>
    <row r="107" spans="1:11" x14ac:dyDescent="0.25">
      <c r="A107" t="str">
        <f t="shared" si="2"/>
        <v>2013Stomach cancer registration, 25+ yearsFMaori</v>
      </c>
      <c r="B107" s="9">
        <v>2013</v>
      </c>
      <c r="C107" s="9" t="s">
        <v>126</v>
      </c>
      <c r="D107" s="9" t="s">
        <v>96</v>
      </c>
      <c r="E107" s="9" t="s">
        <v>7</v>
      </c>
      <c r="F107" s="10">
        <v>9.9924440739528926</v>
      </c>
      <c r="G107" s="10">
        <v>12.442618133645894</v>
      </c>
      <c r="H107" s="10">
        <v>15.311712292878559</v>
      </c>
      <c r="I107" s="10">
        <v>2.5770475427967958</v>
      </c>
      <c r="J107" s="10">
        <v>3.3307768413313377</v>
      </c>
      <c r="K107" s="10">
        <v>4.3049552569406933</v>
      </c>
    </row>
    <row r="108" spans="1:11" x14ac:dyDescent="0.25">
      <c r="A108" t="str">
        <f t="shared" si="2"/>
        <v>2013Stomach cancer registration, 25+ yearsFTotal</v>
      </c>
      <c r="B108" s="9">
        <v>2013</v>
      </c>
      <c r="C108" s="9" t="s">
        <v>126</v>
      </c>
      <c r="D108" s="9" t="s">
        <v>96</v>
      </c>
      <c r="E108" s="9" t="s">
        <v>6</v>
      </c>
      <c r="F108" s="10">
        <v>4.1898146960907798</v>
      </c>
      <c r="G108" s="10">
        <v>4.6190699796872527</v>
      </c>
      <c r="H108" s="10">
        <v>5.0803707005780909</v>
      </c>
      <c r="I108" s="10"/>
      <c r="J108" s="10"/>
      <c r="K108" s="10"/>
    </row>
    <row r="109" spans="1:11" x14ac:dyDescent="0.25">
      <c r="A109" t="str">
        <f t="shared" si="2"/>
        <v>2013Stomach cancer registration, 25+ yearsFnonMaori</v>
      </c>
      <c r="B109" s="9">
        <v>2013</v>
      </c>
      <c r="C109" s="9" t="s">
        <v>126</v>
      </c>
      <c r="D109" s="9" t="s">
        <v>96</v>
      </c>
      <c r="E109" s="9" t="s">
        <v>60</v>
      </c>
      <c r="F109" s="10">
        <v>3.3462854004438372</v>
      </c>
      <c r="G109" s="10">
        <v>3.7356504882724244</v>
      </c>
      <c r="H109" s="10">
        <v>4.1578827846692485</v>
      </c>
      <c r="I109" s="10"/>
      <c r="J109" s="10"/>
      <c r="K109" s="10"/>
    </row>
    <row r="110" spans="1:11" x14ac:dyDescent="0.25">
      <c r="A110" t="str">
        <f t="shared" si="2"/>
        <v>1996Colorectal cancer registration, 25+ yearsFMaori</v>
      </c>
      <c r="B110" s="9">
        <v>1996</v>
      </c>
      <c r="C110" s="9" t="s">
        <v>128</v>
      </c>
      <c r="D110" s="9" t="s">
        <v>96</v>
      </c>
      <c r="E110" s="9" t="s">
        <v>7</v>
      </c>
      <c r="F110" s="10">
        <v>22.449639625102986</v>
      </c>
      <c r="G110" s="10">
        <v>27.652504277360865</v>
      </c>
      <c r="H110" s="10">
        <v>33.699545530395326</v>
      </c>
      <c r="I110" s="10">
        <v>0.43681839154111418</v>
      </c>
      <c r="J110" s="10">
        <v>0.53478177570757679</v>
      </c>
      <c r="K110" s="10">
        <v>0.65471498720545718</v>
      </c>
    </row>
    <row r="111" spans="1:11" x14ac:dyDescent="0.25">
      <c r="A111" t="str">
        <f t="shared" si="2"/>
        <v>1996Colorectal cancer registration, 25+ yearsFTotal</v>
      </c>
      <c r="B111" s="9">
        <v>1996</v>
      </c>
      <c r="C111" s="9" t="s">
        <v>128</v>
      </c>
      <c r="D111" s="9" t="s">
        <v>96</v>
      </c>
      <c r="E111" s="9" t="s">
        <v>6</v>
      </c>
      <c r="F111" s="10">
        <v>48.40447453532974</v>
      </c>
      <c r="G111" s="10">
        <v>50.039194477093595</v>
      </c>
      <c r="H111" s="10">
        <v>51.715047105952046</v>
      </c>
      <c r="I111" s="10"/>
      <c r="J111" s="10"/>
      <c r="K111" s="10"/>
    </row>
    <row r="112" spans="1:11" x14ac:dyDescent="0.25">
      <c r="A112" t="str">
        <f t="shared" si="2"/>
        <v>1996Colorectal cancer registration, 25+ yearsFnonMaori</v>
      </c>
      <c r="B112" s="9">
        <v>1996</v>
      </c>
      <c r="C112" s="9" t="s">
        <v>128</v>
      </c>
      <c r="D112" s="9" t="s">
        <v>96</v>
      </c>
      <c r="E112" s="9" t="s">
        <v>60</v>
      </c>
      <c r="F112" s="10">
        <v>49.995104314678549</v>
      </c>
      <c r="G112" s="10">
        <v>51.708015369023137</v>
      </c>
      <c r="H112" s="10">
        <v>53.464644203371805</v>
      </c>
      <c r="I112" s="10"/>
      <c r="J112" s="10"/>
      <c r="K112" s="10"/>
    </row>
    <row r="113" spans="1:11" x14ac:dyDescent="0.25">
      <c r="A113" t="str">
        <f t="shared" si="2"/>
        <v>1997Colorectal cancer registration, 25+ yearsFMaori</v>
      </c>
      <c r="B113" s="9">
        <v>1997</v>
      </c>
      <c r="C113" s="9" t="s">
        <v>128</v>
      </c>
      <c r="D113" s="9" t="s">
        <v>96</v>
      </c>
      <c r="E113" s="9" t="s">
        <v>7</v>
      </c>
      <c r="F113" s="10">
        <v>25.481048397110378</v>
      </c>
      <c r="G113" s="10">
        <v>30.863577305770562</v>
      </c>
      <c r="H113" s="10">
        <v>37.04705036581047</v>
      </c>
      <c r="I113" s="10">
        <v>0.50347765422419821</v>
      </c>
      <c r="J113" s="10">
        <v>0.60722141980961986</v>
      </c>
      <c r="K113" s="10">
        <v>0.73234204056933339</v>
      </c>
    </row>
    <row r="114" spans="1:11" x14ac:dyDescent="0.25">
      <c r="A114" t="str">
        <f t="shared" si="2"/>
        <v>1997Colorectal cancer registration, 25+ yearsFTotal</v>
      </c>
      <c r="B114" s="9">
        <v>1997</v>
      </c>
      <c r="C114" s="9" t="s">
        <v>128</v>
      </c>
      <c r="D114" s="9" t="s">
        <v>96</v>
      </c>
      <c r="E114" s="9" t="s">
        <v>6</v>
      </c>
      <c r="F114" s="10">
        <v>47.909557259147064</v>
      </c>
      <c r="G114" s="10">
        <v>49.515288149390273</v>
      </c>
      <c r="H114" s="10">
        <v>51.161119174966444</v>
      </c>
      <c r="I114" s="10"/>
      <c r="J114" s="10"/>
      <c r="K114" s="10"/>
    </row>
    <row r="115" spans="1:11" x14ac:dyDescent="0.25">
      <c r="A115" t="str">
        <f t="shared" si="2"/>
        <v>1997Colorectal cancer registration, 25+ yearsFnonMaori</v>
      </c>
      <c r="B115" s="9">
        <v>1997</v>
      </c>
      <c r="C115" s="9" t="s">
        <v>128</v>
      </c>
      <c r="D115" s="9" t="s">
        <v>96</v>
      </c>
      <c r="E115" s="9" t="s">
        <v>60</v>
      </c>
      <c r="F115" s="10">
        <v>49.152467722766254</v>
      </c>
      <c r="G115" s="10">
        <v>50.827550377664735</v>
      </c>
      <c r="H115" s="10">
        <v>52.545160462900697</v>
      </c>
      <c r="I115" s="10"/>
      <c r="J115" s="10"/>
      <c r="K115" s="10"/>
    </row>
    <row r="116" spans="1:11" x14ac:dyDescent="0.25">
      <c r="A116" t="str">
        <f t="shared" si="2"/>
        <v>1998Colorectal cancer registration, 25+ yearsFMaori</v>
      </c>
      <c r="B116" s="9">
        <v>1998</v>
      </c>
      <c r="C116" s="9" t="s">
        <v>128</v>
      </c>
      <c r="D116" s="9" t="s">
        <v>96</v>
      </c>
      <c r="E116" s="9" t="s">
        <v>7</v>
      </c>
      <c r="F116" s="10">
        <v>26.877539464051072</v>
      </c>
      <c r="G116" s="10">
        <v>32.264919337803533</v>
      </c>
      <c r="H116" s="10">
        <v>38.415497065306198</v>
      </c>
      <c r="I116" s="10">
        <v>0.52249136713262756</v>
      </c>
      <c r="J116" s="10">
        <v>0.62503539232246408</v>
      </c>
      <c r="K116" s="10">
        <v>0.74770468227952613</v>
      </c>
    </row>
    <row r="117" spans="1:11" x14ac:dyDescent="0.25">
      <c r="A117" t="str">
        <f t="shared" si="2"/>
        <v>1998Colorectal cancer registration, 25+ yearsFTotal</v>
      </c>
      <c r="B117" s="9">
        <v>1998</v>
      </c>
      <c r="C117" s="9" t="s">
        <v>128</v>
      </c>
      <c r="D117" s="9" t="s">
        <v>96</v>
      </c>
      <c r="E117" s="9" t="s">
        <v>6</v>
      </c>
      <c r="F117" s="10">
        <v>48.779554816536162</v>
      </c>
      <c r="G117" s="10">
        <v>50.380328274322061</v>
      </c>
      <c r="H117" s="10">
        <v>52.020252864187448</v>
      </c>
      <c r="I117" s="10"/>
      <c r="J117" s="10"/>
      <c r="K117" s="10"/>
    </row>
    <row r="118" spans="1:11" x14ac:dyDescent="0.25">
      <c r="A118" t="str">
        <f t="shared" si="2"/>
        <v>1998Colorectal cancer registration, 25+ yearsFnonMaori</v>
      </c>
      <c r="B118" s="9">
        <v>1998</v>
      </c>
      <c r="C118" s="9" t="s">
        <v>128</v>
      </c>
      <c r="D118" s="9" t="s">
        <v>96</v>
      </c>
      <c r="E118" s="9" t="s">
        <v>60</v>
      </c>
      <c r="F118" s="10">
        <v>49.952677324205638</v>
      </c>
      <c r="G118" s="10">
        <v>51.620947764118981</v>
      </c>
      <c r="H118" s="10">
        <v>53.33073402133563</v>
      </c>
      <c r="I118" s="10"/>
      <c r="J118" s="10"/>
      <c r="K118" s="10"/>
    </row>
    <row r="119" spans="1:11" x14ac:dyDescent="0.25">
      <c r="A119" t="str">
        <f t="shared" si="2"/>
        <v>1999Colorectal cancer registration, 25+ yearsFMaori</v>
      </c>
      <c r="B119" s="9">
        <v>1999</v>
      </c>
      <c r="C119" s="9" t="s">
        <v>128</v>
      </c>
      <c r="D119" s="9" t="s">
        <v>96</v>
      </c>
      <c r="E119" s="9" t="s">
        <v>7</v>
      </c>
      <c r="F119" s="10">
        <v>28.832685353799455</v>
      </c>
      <c r="G119" s="10">
        <v>34.274911866881325</v>
      </c>
      <c r="H119" s="10">
        <v>40.445740167223825</v>
      </c>
      <c r="I119" s="10">
        <v>0.56066656734145448</v>
      </c>
      <c r="J119" s="10">
        <v>0.66478892669105705</v>
      </c>
      <c r="K119" s="10">
        <v>0.78824802974545261</v>
      </c>
    </row>
    <row r="120" spans="1:11" x14ac:dyDescent="0.25">
      <c r="A120" t="str">
        <f t="shared" si="2"/>
        <v>1999Colorectal cancer registration, 25+ yearsFTotal</v>
      </c>
      <c r="B120" s="9">
        <v>1999</v>
      </c>
      <c r="C120" s="9" t="s">
        <v>128</v>
      </c>
      <c r="D120" s="9" t="s">
        <v>96</v>
      </c>
      <c r="E120" s="9" t="s">
        <v>6</v>
      </c>
      <c r="F120" s="10">
        <v>48.894563717307129</v>
      </c>
      <c r="G120" s="10">
        <v>50.474446586533489</v>
      </c>
      <c r="H120" s="10">
        <v>52.092382001154419</v>
      </c>
      <c r="I120" s="10"/>
      <c r="J120" s="10"/>
      <c r="K120" s="10"/>
    </row>
    <row r="121" spans="1:11" x14ac:dyDescent="0.25">
      <c r="A121" t="str">
        <f t="shared" si="2"/>
        <v>1999Colorectal cancer registration, 25+ yearsFnonMaori</v>
      </c>
      <c r="B121" s="9">
        <v>1999</v>
      </c>
      <c r="C121" s="9" t="s">
        <v>128</v>
      </c>
      <c r="D121" s="9" t="s">
        <v>96</v>
      </c>
      <c r="E121" s="9" t="s">
        <v>60</v>
      </c>
      <c r="F121" s="10">
        <v>49.913954771936659</v>
      </c>
      <c r="G121" s="10">
        <v>51.557585409074775</v>
      </c>
      <c r="H121" s="10">
        <v>53.241552040084756</v>
      </c>
      <c r="I121" s="10"/>
      <c r="J121" s="10"/>
      <c r="K121" s="10"/>
    </row>
    <row r="122" spans="1:11" x14ac:dyDescent="0.25">
      <c r="A122" t="str">
        <f t="shared" si="2"/>
        <v>2000Colorectal cancer registration, 25+ yearsFMaori</v>
      </c>
      <c r="B122" s="9">
        <v>2000</v>
      </c>
      <c r="C122" s="9" t="s">
        <v>128</v>
      </c>
      <c r="D122" s="9" t="s">
        <v>96</v>
      </c>
      <c r="E122" s="9" t="s">
        <v>7</v>
      </c>
      <c r="F122" s="10">
        <v>29.039716037404165</v>
      </c>
      <c r="G122" s="10">
        <v>34.371355886682984</v>
      </c>
      <c r="H122" s="10">
        <v>40.398400421688741</v>
      </c>
      <c r="I122" s="10">
        <v>0.57992193897621869</v>
      </c>
      <c r="J122" s="10">
        <v>0.68499433838470791</v>
      </c>
      <c r="K122" s="10">
        <v>0.80910414330495828</v>
      </c>
    </row>
    <row r="123" spans="1:11" x14ac:dyDescent="0.25">
      <c r="A123" t="str">
        <f t="shared" si="2"/>
        <v>2000Colorectal cancer registration, 25+ yearsFTotal</v>
      </c>
      <c r="B123" s="9">
        <v>2000</v>
      </c>
      <c r="C123" s="9" t="s">
        <v>128</v>
      </c>
      <c r="D123" s="9" t="s">
        <v>96</v>
      </c>
      <c r="E123" s="9" t="s">
        <v>6</v>
      </c>
      <c r="F123" s="10">
        <v>47.63556876531581</v>
      </c>
      <c r="G123" s="10">
        <v>49.170905675805301</v>
      </c>
      <c r="H123" s="10">
        <v>50.743130333560643</v>
      </c>
      <c r="I123" s="10"/>
      <c r="J123" s="10"/>
      <c r="K123" s="10"/>
    </row>
    <row r="124" spans="1:11" x14ac:dyDescent="0.25">
      <c r="A124" t="str">
        <f t="shared" si="2"/>
        <v>2000Colorectal cancer registration, 25+ yearsFnonMaori</v>
      </c>
      <c r="B124" s="9">
        <v>2000</v>
      </c>
      <c r="C124" s="9" t="s">
        <v>128</v>
      </c>
      <c r="D124" s="9" t="s">
        <v>96</v>
      </c>
      <c r="E124" s="9" t="s">
        <v>60</v>
      </c>
      <c r="F124" s="10">
        <v>48.580493161711019</v>
      </c>
      <c r="G124" s="10">
        <v>50.177576602654007</v>
      </c>
      <c r="H124" s="10">
        <v>51.81378981764194</v>
      </c>
      <c r="I124" s="10"/>
      <c r="J124" s="10"/>
      <c r="K124" s="10"/>
    </row>
    <row r="125" spans="1:11" x14ac:dyDescent="0.25">
      <c r="A125" t="str">
        <f t="shared" si="2"/>
        <v>2001Colorectal cancer registration, 25+ yearsFMaori</v>
      </c>
      <c r="B125" s="9">
        <v>2001</v>
      </c>
      <c r="C125" s="9" t="s">
        <v>128</v>
      </c>
      <c r="D125" s="9" t="s">
        <v>96</v>
      </c>
      <c r="E125" s="9" t="s">
        <v>7</v>
      </c>
      <c r="F125" s="10">
        <v>29.946088200571328</v>
      </c>
      <c r="G125" s="10">
        <v>35.243329856754237</v>
      </c>
      <c r="H125" s="10">
        <v>41.207628844124237</v>
      </c>
      <c r="I125" s="10">
        <v>0.61746589775092164</v>
      </c>
      <c r="J125" s="10">
        <v>0.72559501286882411</v>
      </c>
      <c r="K125" s="10">
        <v>0.85265943369149111</v>
      </c>
    </row>
    <row r="126" spans="1:11" x14ac:dyDescent="0.25">
      <c r="A126" t="str">
        <f t="shared" si="2"/>
        <v>2001Colorectal cancer registration, 25+ yearsFTotal</v>
      </c>
      <c r="B126" s="9">
        <v>2001</v>
      </c>
      <c r="C126" s="9" t="s">
        <v>128</v>
      </c>
      <c r="D126" s="9" t="s">
        <v>96</v>
      </c>
      <c r="E126" s="9" t="s">
        <v>6</v>
      </c>
      <c r="F126" s="10">
        <v>46.28491745820358</v>
      </c>
      <c r="G126" s="10">
        <v>47.770070478567533</v>
      </c>
      <c r="H126" s="10">
        <v>49.290748128837905</v>
      </c>
      <c r="I126" s="10"/>
      <c r="J126" s="10"/>
      <c r="K126" s="10"/>
    </row>
    <row r="127" spans="1:11" x14ac:dyDescent="0.25">
      <c r="A127" t="str">
        <f t="shared" si="2"/>
        <v>2001Colorectal cancer registration, 25+ yearsFnonMaori</v>
      </c>
      <c r="B127" s="9">
        <v>2001</v>
      </c>
      <c r="C127" s="9" t="s">
        <v>128</v>
      </c>
      <c r="D127" s="9" t="s">
        <v>96</v>
      </c>
      <c r="E127" s="9" t="s">
        <v>60</v>
      </c>
      <c r="F127" s="10">
        <v>47.030565676030626</v>
      </c>
      <c r="G127" s="10">
        <v>48.571626364148756</v>
      </c>
      <c r="H127" s="10">
        <v>50.150321775794282</v>
      </c>
      <c r="I127" s="10"/>
      <c r="J127" s="10"/>
      <c r="K127" s="10"/>
    </row>
    <row r="128" spans="1:11" x14ac:dyDescent="0.25">
      <c r="A128" t="str">
        <f t="shared" si="2"/>
        <v>2002Colorectal cancer registration, 25+ yearsFMaori</v>
      </c>
      <c r="B128" s="9">
        <v>2002</v>
      </c>
      <c r="C128" s="9" t="s">
        <v>128</v>
      </c>
      <c r="D128" s="9" t="s">
        <v>96</v>
      </c>
      <c r="E128" s="9" t="s">
        <v>7</v>
      </c>
      <c r="F128" s="10">
        <v>28.931078395891262</v>
      </c>
      <c r="G128" s="10">
        <v>34.048772320070803</v>
      </c>
      <c r="H128" s="10">
        <v>39.810913953542794</v>
      </c>
      <c r="I128" s="10">
        <v>0.60225275350608332</v>
      </c>
      <c r="J128" s="10">
        <v>0.70774188023560647</v>
      </c>
      <c r="K128" s="10">
        <v>0.83170822569659209</v>
      </c>
    </row>
    <row r="129" spans="1:11" x14ac:dyDescent="0.25">
      <c r="A129" t="str">
        <f t="shared" si="2"/>
        <v>2002Colorectal cancer registration, 25+ yearsFTotal</v>
      </c>
      <c r="B129" s="9">
        <v>2002</v>
      </c>
      <c r="C129" s="9" t="s">
        <v>128</v>
      </c>
      <c r="D129" s="9" t="s">
        <v>96</v>
      </c>
      <c r="E129" s="9" t="s">
        <v>6</v>
      </c>
      <c r="F129" s="10">
        <v>45.820919038795928</v>
      </c>
      <c r="G129" s="10">
        <v>47.279962048710154</v>
      </c>
      <c r="H129" s="10">
        <v>48.773641563095978</v>
      </c>
      <c r="I129" s="10"/>
      <c r="J129" s="10"/>
      <c r="K129" s="10"/>
    </row>
    <row r="130" spans="1:11" x14ac:dyDescent="0.25">
      <c r="A130" t="str">
        <f t="shared" si="2"/>
        <v>2002Colorectal cancer registration, 25+ yearsFnonMaori</v>
      </c>
      <c r="B130" s="9">
        <v>2002</v>
      </c>
      <c r="C130" s="9" t="s">
        <v>128</v>
      </c>
      <c r="D130" s="9" t="s">
        <v>96</v>
      </c>
      <c r="E130" s="9" t="s">
        <v>60</v>
      </c>
      <c r="F130" s="10">
        <v>46.594397202007066</v>
      </c>
      <c r="G130" s="10">
        <v>48.109025720981791</v>
      </c>
      <c r="H130" s="10">
        <v>49.660352481068415</v>
      </c>
      <c r="I130" s="10"/>
      <c r="J130" s="10"/>
      <c r="K130" s="10"/>
    </row>
    <row r="131" spans="1:11" x14ac:dyDescent="0.25">
      <c r="A131" t="str">
        <f t="shared" si="2"/>
        <v>2003Colorectal cancer registration, 25+ yearsFMaori</v>
      </c>
      <c r="B131" s="9">
        <v>2003</v>
      </c>
      <c r="C131" s="9" t="s">
        <v>128</v>
      </c>
      <c r="D131" s="9" t="s">
        <v>96</v>
      </c>
      <c r="E131" s="9" t="s">
        <v>7</v>
      </c>
      <c r="F131" s="10">
        <v>28.822239996003653</v>
      </c>
      <c r="G131" s="10">
        <v>33.814057520121175</v>
      </c>
      <c r="H131" s="10">
        <v>39.422027901798344</v>
      </c>
      <c r="I131" s="10">
        <v>0.5909988321989198</v>
      </c>
      <c r="J131" s="10">
        <v>0.69264486785116275</v>
      </c>
      <c r="K131" s="10">
        <v>0.81177303037221049</v>
      </c>
    </row>
    <row r="132" spans="1:11" x14ac:dyDescent="0.25">
      <c r="A132" t="str">
        <f t="shared" si="2"/>
        <v>2003Colorectal cancer registration, 25+ yearsFTotal</v>
      </c>
      <c r="B132" s="9">
        <v>2003</v>
      </c>
      <c r="C132" s="9" t="s">
        <v>128</v>
      </c>
      <c r="D132" s="9" t="s">
        <v>96</v>
      </c>
      <c r="E132" s="9" t="s">
        <v>6</v>
      </c>
      <c r="F132" s="10">
        <v>46.402672883253757</v>
      </c>
      <c r="G132" s="10">
        <v>47.857356045028652</v>
      </c>
      <c r="H132" s="10">
        <v>49.346042893758231</v>
      </c>
      <c r="I132" s="10"/>
      <c r="J132" s="10"/>
      <c r="K132" s="10"/>
    </row>
    <row r="133" spans="1:11" x14ac:dyDescent="0.25">
      <c r="A133" t="str">
        <f t="shared" si="2"/>
        <v>2003Colorectal cancer registration, 25+ yearsFnonMaori</v>
      </c>
      <c r="B133" s="9">
        <v>2003</v>
      </c>
      <c r="C133" s="9" t="s">
        <v>128</v>
      </c>
      <c r="D133" s="9" t="s">
        <v>96</v>
      </c>
      <c r="E133" s="9" t="s">
        <v>60</v>
      </c>
      <c r="F133" s="10">
        <v>47.304637937887712</v>
      </c>
      <c r="G133" s="10">
        <v>48.818751267189384</v>
      </c>
      <c r="H133" s="10">
        <v>50.36899319003674</v>
      </c>
      <c r="I133" s="10"/>
      <c r="J133" s="10"/>
      <c r="K133" s="10"/>
    </row>
    <row r="134" spans="1:11" x14ac:dyDescent="0.25">
      <c r="A134" t="str">
        <f t="shared" si="2"/>
        <v>2004Colorectal cancer registration, 25+ yearsFMaori</v>
      </c>
      <c r="B134" s="9">
        <v>2004</v>
      </c>
      <c r="C134" s="9" t="s">
        <v>128</v>
      </c>
      <c r="D134" s="9" t="s">
        <v>96</v>
      </c>
      <c r="E134" s="9" t="s">
        <v>7</v>
      </c>
      <c r="F134" s="10">
        <v>30.566390018635545</v>
      </c>
      <c r="G134" s="10">
        <v>35.589226973268651</v>
      </c>
      <c r="H134" s="10">
        <v>41.201915898623135</v>
      </c>
      <c r="I134" s="10">
        <v>0.64090044150827652</v>
      </c>
      <c r="J134" s="10">
        <v>0.74619648557208862</v>
      </c>
      <c r="K134" s="10">
        <v>0.86879202917969234</v>
      </c>
    </row>
    <row r="135" spans="1:11" x14ac:dyDescent="0.25">
      <c r="A135" t="str">
        <f t="shared" si="2"/>
        <v>2004Colorectal cancer registration, 25+ yearsFTotal</v>
      </c>
      <c r="B135" s="9">
        <v>2004</v>
      </c>
      <c r="C135" s="9" t="s">
        <v>128</v>
      </c>
      <c r="D135" s="9" t="s">
        <v>96</v>
      </c>
      <c r="E135" s="9" t="s">
        <v>6</v>
      </c>
      <c r="F135" s="10">
        <v>45.465370074584015</v>
      </c>
      <c r="G135" s="10">
        <v>46.889957697804498</v>
      </c>
      <c r="H135" s="10">
        <v>48.347829053741101</v>
      </c>
      <c r="I135" s="10"/>
      <c r="J135" s="10"/>
      <c r="K135" s="10"/>
    </row>
    <row r="136" spans="1:11" x14ac:dyDescent="0.25">
      <c r="A136" t="str">
        <f t="shared" si="2"/>
        <v>2004Colorectal cancer registration, 25+ yearsFnonMaori</v>
      </c>
      <c r="B136" s="9">
        <v>2004</v>
      </c>
      <c r="C136" s="9" t="s">
        <v>128</v>
      </c>
      <c r="D136" s="9" t="s">
        <v>96</v>
      </c>
      <c r="E136" s="9" t="s">
        <v>60</v>
      </c>
      <c r="F136" s="10">
        <v>46.212697258819269</v>
      </c>
      <c r="G136" s="10">
        <v>47.694176616207663</v>
      </c>
      <c r="H136" s="10">
        <v>49.211060658829496</v>
      </c>
      <c r="I136" s="10"/>
      <c r="J136" s="10"/>
      <c r="K136" s="10"/>
    </row>
    <row r="137" spans="1:11" x14ac:dyDescent="0.25">
      <c r="A137" t="str">
        <f t="shared" si="2"/>
        <v>2005Colorectal cancer registration, 25+ yearsFMaori</v>
      </c>
      <c r="B137" s="9">
        <v>2005</v>
      </c>
      <c r="C137" s="9" t="s">
        <v>128</v>
      </c>
      <c r="D137" s="9" t="s">
        <v>96</v>
      </c>
      <c r="E137" s="9" t="s">
        <v>7</v>
      </c>
      <c r="F137" s="10">
        <v>32.236580362596385</v>
      </c>
      <c r="G137" s="10">
        <v>37.243829045986033</v>
      </c>
      <c r="H137" s="10">
        <v>42.808457160105988</v>
      </c>
      <c r="I137" s="10">
        <v>0.70139827995582693</v>
      </c>
      <c r="J137" s="10">
        <v>0.81127883158596181</v>
      </c>
      <c r="K137" s="10">
        <v>0.93837319164930688</v>
      </c>
    </row>
    <row r="138" spans="1:11" x14ac:dyDescent="0.25">
      <c r="A138" t="str">
        <f t="shared" si="2"/>
        <v>2005Colorectal cancer registration, 25+ yearsFTotal</v>
      </c>
      <c r="B138" s="9">
        <v>2005</v>
      </c>
      <c r="C138" s="9" t="s">
        <v>128</v>
      </c>
      <c r="D138" s="9" t="s">
        <v>96</v>
      </c>
      <c r="E138" s="9" t="s">
        <v>6</v>
      </c>
      <c r="F138" s="10">
        <v>43.966849092205052</v>
      </c>
      <c r="G138" s="10">
        <v>45.345860788075768</v>
      </c>
      <c r="H138" s="10">
        <v>46.757123284307163</v>
      </c>
      <c r="I138" s="10"/>
      <c r="J138" s="10"/>
      <c r="K138" s="10"/>
    </row>
    <row r="139" spans="1:11" x14ac:dyDescent="0.25">
      <c r="A139" t="str">
        <f t="shared" si="2"/>
        <v>2005Colorectal cancer registration, 25+ yearsFnonMaori</v>
      </c>
      <c r="B139" s="9">
        <v>2005</v>
      </c>
      <c r="C139" s="9" t="s">
        <v>128</v>
      </c>
      <c r="D139" s="9" t="s">
        <v>96</v>
      </c>
      <c r="E139" s="9" t="s">
        <v>60</v>
      </c>
      <c r="F139" s="10">
        <v>44.476675865218382</v>
      </c>
      <c r="G139" s="10">
        <v>45.907556805319814</v>
      </c>
      <c r="H139" s="10">
        <v>47.372753161991547</v>
      </c>
      <c r="I139" s="10"/>
      <c r="J139" s="10"/>
      <c r="K139" s="10"/>
    </row>
    <row r="140" spans="1:11" x14ac:dyDescent="0.25">
      <c r="A140" t="str">
        <f t="shared" si="2"/>
        <v>2006Colorectal cancer registration, 25+ yearsFMaori</v>
      </c>
      <c r="B140" s="9">
        <v>2006</v>
      </c>
      <c r="C140" s="9" t="s">
        <v>128</v>
      </c>
      <c r="D140" s="9" t="s">
        <v>96</v>
      </c>
      <c r="E140" s="9" t="s">
        <v>7</v>
      </c>
      <c r="F140" s="10">
        <v>31.735634252014158</v>
      </c>
      <c r="G140" s="10">
        <v>36.610529147777697</v>
      </c>
      <c r="H140" s="10">
        <v>42.022353341557448</v>
      </c>
      <c r="I140" s="10">
        <v>0.71272651856399372</v>
      </c>
      <c r="J140" s="10">
        <v>0.82352123954063083</v>
      </c>
      <c r="K140" s="10">
        <v>0.95153921498663108</v>
      </c>
    </row>
    <row r="141" spans="1:11" x14ac:dyDescent="0.25">
      <c r="A141" t="str">
        <f t="shared" si="2"/>
        <v>2006Colorectal cancer registration, 25+ yearsFTotal</v>
      </c>
      <c r="B141" s="9">
        <v>2006</v>
      </c>
      <c r="C141" s="9" t="s">
        <v>128</v>
      </c>
      <c r="D141" s="9" t="s">
        <v>96</v>
      </c>
      <c r="E141" s="9" t="s">
        <v>6</v>
      </c>
      <c r="F141" s="10">
        <v>42.667976301300278</v>
      </c>
      <c r="G141" s="10">
        <v>44.00977834392414</v>
      </c>
      <c r="H141" s="10">
        <v>45.383042867382194</v>
      </c>
      <c r="I141" s="10"/>
      <c r="J141" s="10"/>
      <c r="K141" s="10"/>
    </row>
    <row r="142" spans="1:11" x14ac:dyDescent="0.25">
      <c r="A142" t="str">
        <f t="shared" si="2"/>
        <v>2006Colorectal cancer registration, 25+ yearsFnonMaori</v>
      </c>
      <c r="B142" s="9">
        <v>2006</v>
      </c>
      <c r="C142" s="9" t="s">
        <v>128</v>
      </c>
      <c r="D142" s="9" t="s">
        <v>96</v>
      </c>
      <c r="E142" s="9" t="s">
        <v>60</v>
      </c>
      <c r="F142" s="10">
        <v>43.06600787565533</v>
      </c>
      <c r="G142" s="10">
        <v>44.456083692752664</v>
      </c>
      <c r="H142" s="10">
        <v>45.879605323294008</v>
      </c>
      <c r="I142" s="10"/>
      <c r="J142" s="10"/>
      <c r="K142" s="10"/>
    </row>
    <row r="143" spans="1:11" x14ac:dyDescent="0.25">
      <c r="A143" t="str">
        <f t="shared" si="2"/>
        <v>2007Colorectal cancer registration, 25+ yearsFMaori</v>
      </c>
      <c r="B143" s="9">
        <v>2007</v>
      </c>
      <c r="C143" s="9" t="s">
        <v>128</v>
      </c>
      <c r="D143" s="9" t="s">
        <v>96</v>
      </c>
      <c r="E143" s="9" t="s">
        <v>7</v>
      </c>
      <c r="F143" s="10">
        <v>31.113982781937718</v>
      </c>
      <c r="G143" s="10">
        <v>35.854386522706207</v>
      </c>
      <c r="H143" s="10">
        <v>41.112848142577974</v>
      </c>
      <c r="I143" s="10">
        <v>0.7069754462976271</v>
      </c>
      <c r="J143" s="10">
        <v>0.81640252728382279</v>
      </c>
      <c r="K143" s="10">
        <v>0.94276695187348836</v>
      </c>
    </row>
    <row r="144" spans="1:11" x14ac:dyDescent="0.25">
      <c r="A144" t="str">
        <f t="shared" si="2"/>
        <v>2007Colorectal cancer registration, 25+ yearsFTotal</v>
      </c>
      <c r="B144" s="9">
        <v>2007</v>
      </c>
      <c r="C144" s="9" t="s">
        <v>128</v>
      </c>
      <c r="D144" s="9" t="s">
        <v>96</v>
      </c>
      <c r="E144" s="9" t="s">
        <v>6</v>
      </c>
      <c r="F144" s="10">
        <v>42.296577530346987</v>
      </c>
      <c r="G144" s="10">
        <v>43.619894899800478</v>
      </c>
      <c r="H144" s="10">
        <v>44.974084209080729</v>
      </c>
      <c r="I144" s="10"/>
      <c r="J144" s="10"/>
      <c r="K144" s="10"/>
    </row>
    <row r="145" spans="1:11" x14ac:dyDescent="0.25">
      <c r="A145" t="str">
        <f t="shared" si="2"/>
        <v>2007Colorectal cancer registration, 25+ yearsFnonMaori</v>
      </c>
      <c r="B145" s="9">
        <v>2007</v>
      </c>
      <c r="C145" s="9" t="s">
        <v>128</v>
      </c>
      <c r="D145" s="9" t="s">
        <v>96</v>
      </c>
      <c r="E145" s="9" t="s">
        <v>60</v>
      </c>
      <c r="F145" s="10">
        <v>42.550942440668415</v>
      </c>
      <c r="G145" s="10">
        <v>43.917534946877268</v>
      </c>
      <c r="H145" s="10">
        <v>45.316845798212164</v>
      </c>
      <c r="I145" s="10"/>
      <c r="J145" s="10"/>
      <c r="K145" s="10"/>
    </row>
    <row r="146" spans="1:11" x14ac:dyDescent="0.25">
      <c r="A146" t="str">
        <f t="shared" si="2"/>
        <v>2008Colorectal cancer registration, 25+ yearsFMaori</v>
      </c>
      <c r="B146" s="9">
        <v>2008</v>
      </c>
      <c r="C146" s="9" t="s">
        <v>128</v>
      </c>
      <c r="D146" s="9" t="s">
        <v>96</v>
      </c>
      <c r="E146" s="9" t="s">
        <v>7</v>
      </c>
      <c r="F146" s="10">
        <v>31.938305487702465</v>
      </c>
      <c r="G146" s="10">
        <v>36.629252890275453</v>
      </c>
      <c r="H146" s="10">
        <v>41.815256580663252</v>
      </c>
      <c r="I146" s="10">
        <v>0.71857928889491329</v>
      </c>
      <c r="J146" s="10">
        <v>0.82646275327128094</v>
      </c>
      <c r="K146" s="10">
        <v>0.95054323593876322</v>
      </c>
    </row>
    <row r="147" spans="1:11" x14ac:dyDescent="0.25">
      <c r="A147" t="str">
        <f t="shared" si="2"/>
        <v>2008Colorectal cancer registration, 25+ yearsFTotal</v>
      </c>
      <c r="B147" s="9">
        <v>2008</v>
      </c>
      <c r="C147" s="9" t="s">
        <v>128</v>
      </c>
      <c r="D147" s="9" t="s">
        <v>96</v>
      </c>
      <c r="E147" s="9" t="s">
        <v>6</v>
      </c>
      <c r="F147" s="10">
        <v>42.699237684663593</v>
      </c>
      <c r="G147" s="10">
        <v>44.015313605676596</v>
      </c>
      <c r="H147" s="10">
        <v>45.361641195800729</v>
      </c>
      <c r="I147" s="10"/>
      <c r="J147" s="10"/>
      <c r="K147" s="10"/>
    </row>
    <row r="148" spans="1:11" x14ac:dyDescent="0.25">
      <c r="A148" t="str">
        <f t="shared" si="2"/>
        <v>2008Colorectal cancer registration, 25+ yearsFnonMaori</v>
      </c>
      <c r="B148" s="9">
        <v>2008</v>
      </c>
      <c r="C148" s="9" t="s">
        <v>128</v>
      </c>
      <c r="D148" s="9" t="s">
        <v>96</v>
      </c>
      <c r="E148" s="9" t="s">
        <v>60</v>
      </c>
      <c r="F148" s="10">
        <v>42.959916002058108</v>
      </c>
      <c r="G148" s="10">
        <v>44.320512624786303</v>
      </c>
      <c r="H148" s="10">
        <v>45.713237082841786</v>
      </c>
      <c r="I148" s="10"/>
      <c r="J148" s="10"/>
      <c r="K148" s="10"/>
    </row>
    <row r="149" spans="1:11" x14ac:dyDescent="0.25">
      <c r="A149" t="str">
        <f t="shared" ref="A149:A197" si="3">B149&amp;C149&amp;D149&amp;E149</f>
        <v>2009Colorectal cancer registration, 25+ yearsFMaori</v>
      </c>
      <c r="B149" s="9">
        <v>2009</v>
      </c>
      <c r="C149" s="9" t="s">
        <v>128</v>
      </c>
      <c r="D149" s="9" t="s">
        <v>96</v>
      </c>
      <c r="E149" s="9" t="s">
        <v>7</v>
      </c>
      <c r="F149" s="10">
        <v>32.08221913289858</v>
      </c>
      <c r="G149" s="10">
        <v>36.624894028905224</v>
      </c>
      <c r="H149" s="10">
        <v>41.630504955135585</v>
      </c>
      <c r="I149" s="10">
        <v>0.73849594608783509</v>
      </c>
      <c r="J149" s="10">
        <v>0.84622734060315585</v>
      </c>
      <c r="K149" s="10">
        <v>0.96967453345927801</v>
      </c>
    </row>
    <row r="150" spans="1:11" x14ac:dyDescent="0.25">
      <c r="A150" t="str">
        <f t="shared" si="3"/>
        <v>2009Colorectal cancer registration, 25+ yearsFTotal</v>
      </c>
      <c r="B150" s="9">
        <v>2009</v>
      </c>
      <c r="C150" s="9" t="s">
        <v>128</v>
      </c>
      <c r="D150" s="9" t="s">
        <v>96</v>
      </c>
      <c r="E150" s="9" t="s">
        <v>6</v>
      </c>
      <c r="F150" s="10">
        <v>41.614294504982027</v>
      </c>
      <c r="G150" s="10">
        <v>42.891692362379878</v>
      </c>
      <c r="H150" s="10">
        <v>44.198334128000148</v>
      </c>
      <c r="I150" s="10"/>
      <c r="J150" s="10"/>
      <c r="K150" s="10"/>
    </row>
    <row r="151" spans="1:11" x14ac:dyDescent="0.25">
      <c r="A151" t="str">
        <f t="shared" si="3"/>
        <v>2009Colorectal cancer registration, 25+ yearsFnonMaori</v>
      </c>
      <c r="B151" s="9">
        <v>2009</v>
      </c>
      <c r="C151" s="9" t="s">
        <v>128</v>
      </c>
      <c r="D151" s="9" t="s">
        <v>96</v>
      </c>
      <c r="E151" s="9" t="s">
        <v>60</v>
      </c>
      <c r="F151" s="10">
        <v>41.954655520728785</v>
      </c>
      <c r="G151" s="10">
        <v>43.280206478321197</v>
      </c>
      <c r="H151" s="10">
        <v>44.636982960284207</v>
      </c>
      <c r="I151" s="10"/>
      <c r="J151" s="10"/>
      <c r="K151" s="10"/>
    </row>
    <row r="152" spans="1:11" x14ac:dyDescent="0.25">
      <c r="A152" t="str">
        <f t="shared" si="3"/>
        <v>2010Colorectal cancer registration, 25+ yearsFMaori</v>
      </c>
      <c r="B152" s="9">
        <v>2010</v>
      </c>
      <c r="C152" s="9" t="s">
        <v>128</v>
      </c>
      <c r="D152" s="9" t="s">
        <v>96</v>
      </c>
      <c r="E152" s="9" t="s">
        <v>7</v>
      </c>
      <c r="F152" s="10">
        <v>32.322243736058347</v>
      </c>
      <c r="G152" s="10">
        <v>36.735166453815239</v>
      </c>
      <c r="H152" s="10">
        <v>41.582401796450618</v>
      </c>
      <c r="I152" s="10">
        <v>0.74709909511021433</v>
      </c>
      <c r="J152" s="10">
        <v>0.8528813703978646</v>
      </c>
      <c r="K152" s="10">
        <v>0.97364143087930022</v>
      </c>
    </row>
    <row r="153" spans="1:11" x14ac:dyDescent="0.25">
      <c r="A153" t="str">
        <f t="shared" si="3"/>
        <v>2010Colorectal cancer registration, 25+ yearsFTotal</v>
      </c>
      <c r="B153" s="9">
        <v>2010</v>
      </c>
      <c r="C153" s="9" t="s">
        <v>128</v>
      </c>
      <c r="D153" s="9" t="s">
        <v>96</v>
      </c>
      <c r="E153" s="9" t="s">
        <v>6</v>
      </c>
      <c r="F153" s="10">
        <v>41.294895855141938</v>
      </c>
      <c r="G153" s="10">
        <v>42.551539747489329</v>
      </c>
      <c r="H153" s="10">
        <v>43.836706402641724</v>
      </c>
      <c r="I153" s="10"/>
      <c r="J153" s="10"/>
      <c r="K153" s="10"/>
    </row>
    <row r="154" spans="1:11" x14ac:dyDescent="0.25">
      <c r="A154" t="str">
        <f t="shared" si="3"/>
        <v>2010Colorectal cancer registration, 25+ yearsFnonMaori</v>
      </c>
      <c r="B154" s="9">
        <v>2010</v>
      </c>
      <c r="C154" s="9" t="s">
        <v>128</v>
      </c>
      <c r="D154" s="9" t="s">
        <v>96</v>
      </c>
      <c r="E154" s="9" t="s">
        <v>60</v>
      </c>
      <c r="F154" s="10">
        <v>41.76182064704544</v>
      </c>
      <c r="G154" s="10">
        <v>43.071835930333989</v>
      </c>
      <c r="H154" s="10">
        <v>44.412492195656199</v>
      </c>
      <c r="I154" s="10"/>
      <c r="J154" s="10"/>
      <c r="K154" s="10"/>
    </row>
    <row r="155" spans="1:11" x14ac:dyDescent="0.25">
      <c r="A155" t="str">
        <f t="shared" si="3"/>
        <v>2011Colorectal cancer registration, 25+ yearsFMaori</v>
      </c>
      <c r="B155" s="9">
        <v>2011</v>
      </c>
      <c r="C155" s="9" t="s">
        <v>128</v>
      </c>
      <c r="D155" s="9" t="s">
        <v>96</v>
      </c>
      <c r="E155" s="9" t="s">
        <v>7</v>
      </c>
      <c r="F155" s="10">
        <v>28.924967393358422</v>
      </c>
      <c r="G155" s="10">
        <v>33.010967818054461</v>
      </c>
      <c r="H155" s="10">
        <v>37.512430166430349</v>
      </c>
      <c r="I155" s="10">
        <v>0.68659188786395287</v>
      </c>
      <c r="J155" s="10">
        <v>0.78748300841018481</v>
      </c>
      <c r="K155" s="10">
        <v>0.90319955638280558</v>
      </c>
    </row>
    <row r="156" spans="1:11" x14ac:dyDescent="0.25">
      <c r="A156" t="str">
        <f t="shared" si="3"/>
        <v>2011Colorectal cancer registration, 25+ yearsFTotal</v>
      </c>
      <c r="B156" s="9">
        <v>2011</v>
      </c>
      <c r="C156" s="9" t="s">
        <v>128</v>
      </c>
      <c r="D156" s="9" t="s">
        <v>96</v>
      </c>
      <c r="E156" s="9" t="s">
        <v>6</v>
      </c>
      <c r="F156" s="10">
        <v>39.918895165360361</v>
      </c>
      <c r="G156" s="10">
        <v>41.138561925517507</v>
      </c>
      <c r="H156" s="10">
        <v>42.386022607559774</v>
      </c>
      <c r="I156" s="10"/>
      <c r="J156" s="10"/>
      <c r="K156" s="10"/>
    </row>
    <row r="157" spans="1:11" x14ac:dyDescent="0.25">
      <c r="A157" t="str">
        <f t="shared" si="3"/>
        <v>2011Colorectal cancer registration, 25+ yearsFnonMaori</v>
      </c>
      <c r="B157" s="9">
        <v>2011</v>
      </c>
      <c r="C157" s="9" t="s">
        <v>128</v>
      </c>
      <c r="D157" s="9" t="s">
        <v>96</v>
      </c>
      <c r="E157" s="9" t="s">
        <v>60</v>
      </c>
      <c r="F157" s="10">
        <v>40.641674574407588</v>
      </c>
      <c r="G157" s="10">
        <v>41.91959377599634</v>
      </c>
      <c r="H157" s="10">
        <v>43.227473809951974</v>
      </c>
      <c r="I157" s="10"/>
      <c r="J157" s="10"/>
      <c r="K157" s="10"/>
    </row>
    <row r="158" spans="1:11" x14ac:dyDescent="0.25">
      <c r="A158" t="str">
        <f t="shared" si="3"/>
        <v>2012Colorectal cancer registration, 25+ yearsFMaori</v>
      </c>
      <c r="B158" s="9">
        <v>2012</v>
      </c>
      <c r="C158" s="9" t="s">
        <v>128</v>
      </c>
      <c r="D158" s="9" t="s">
        <v>96</v>
      </c>
      <c r="E158" s="9" t="s">
        <v>7</v>
      </c>
      <c r="F158" s="10">
        <v>30.2528804339325</v>
      </c>
      <c r="G158" s="10">
        <v>34.410797297403334</v>
      </c>
      <c r="H158" s="10">
        <v>38.980538763832627</v>
      </c>
      <c r="I158" s="10">
        <v>0.70061095516862337</v>
      </c>
      <c r="J158" s="10">
        <v>0.80169286149882169</v>
      </c>
      <c r="K158" s="10">
        <v>0.9173585417651382</v>
      </c>
    </row>
    <row r="159" spans="1:11" x14ac:dyDescent="0.25">
      <c r="A159" t="str">
        <f t="shared" si="3"/>
        <v>2012Colorectal cancer registration, 25+ yearsFTotal</v>
      </c>
      <c r="B159" s="9">
        <v>2012</v>
      </c>
      <c r="C159" s="9" t="s">
        <v>128</v>
      </c>
      <c r="D159" s="9" t="s">
        <v>96</v>
      </c>
      <c r="E159" s="9" t="s">
        <v>6</v>
      </c>
      <c r="F159" s="10">
        <v>41.045067583746444</v>
      </c>
      <c r="G159" s="10">
        <v>42.277800667392214</v>
      </c>
      <c r="H159" s="10">
        <v>43.538152086169731</v>
      </c>
      <c r="I159" s="10"/>
      <c r="J159" s="10"/>
      <c r="K159" s="10"/>
    </row>
    <row r="160" spans="1:11" x14ac:dyDescent="0.25">
      <c r="A160" t="str">
        <f t="shared" si="3"/>
        <v>2012Colorectal cancer registration, 25+ yearsFnonMaori</v>
      </c>
      <c r="B160" s="9">
        <v>2012</v>
      </c>
      <c r="C160" s="9" t="s">
        <v>128</v>
      </c>
      <c r="D160" s="9" t="s">
        <v>96</v>
      </c>
      <c r="E160" s="9" t="s">
        <v>60</v>
      </c>
      <c r="F160" s="10">
        <v>41.635181846292937</v>
      </c>
      <c r="G160" s="10">
        <v>42.922668954629216</v>
      </c>
      <c r="H160" s="10">
        <v>44.239846626008294</v>
      </c>
      <c r="I160" s="10"/>
      <c r="J160" s="10"/>
      <c r="K160" s="10"/>
    </row>
    <row r="161" spans="1:11" x14ac:dyDescent="0.25">
      <c r="A161" t="str">
        <f t="shared" si="3"/>
        <v>2013Colorectal cancer registration, 25+ yearsFMaori</v>
      </c>
      <c r="B161" s="9">
        <v>2013</v>
      </c>
      <c r="C161" s="9" t="s">
        <v>128</v>
      </c>
      <c r="D161" s="9" t="s">
        <v>96</v>
      </c>
      <c r="E161" s="9" t="s">
        <v>7</v>
      </c>
      <c r="F161" s="10">
        <v>29.578026615871281</v>
      </c>
      <c r="G161" s="10">
        <v>33.634165214948816</v>
      </c>
      <c r="H161" s="10">
        <v>38.091193933587924</v>
      </c>
      <c r="I161" s="10">
        <v>0.69860578405910134</v>
      </c>
      <c r="J161" s="10">
        <v>0.80004147596598985</v>
      </c>
      <c r="K161" s="10">
        <v>0.91620535911808387</v>
      </c>
    </row>
    <row r="162" spans="1:11" x14ac:dyDescent="0.25">
      <c r="A162" t="str">
        <f t="shared" si="3"/>
        <v>2013Colorectal cancer registration, 25+ yearsFTotal</v>
      </c>
      <c r="B162" s="9">
        <v>2013</v>
      </c>
      <c r="C162" s="9" t="s">
        <v>128</v>
      </c>
      <c r="D162" s="9" t="s">
        <v>96</v>
      </c>
      <c r="E162" s="9" t="s">
        <v>6</v>
      </c>
      <c r="F162" s="10">
        <v>40.258275129656106</v>
      </c>
      <c r="G162" s="10">
        <v>41.460086786979389</v>
      </c>
      <c r="H162" s="10">
        <v>42.688663240800032</v>
      </c>
      <c r="I162" s="10"/>
      <c r="J162" s="10"/>
      <c r="K162" s="10"/>
    </row>
    <row r="163" spans="1:11" x14ac:dyDescent="0.25">
      <c r="A163" t="str">
        <f t="shared" si="3"/>
        <v>2013Colorectal cancer registration, 25+ yearsFnonMaori</v>
      </c>
      <c r="B163" s="9">
        <v>2013</v>
      </c>
      <c r="C163" s="9" t="s">
        <v>128</v>
      </c>
      <c r="D163" s="9" t="s">
        <v>96</v>
      </c>
      <c r="E163" s="9" t="s">
        <v>60</v>
      </c>
      <c r="F163" s="10">
        <v>40.787165843336759</v>
      </c>
      <c r="G163" s="10">
        <v>42.04052692935462</v>
      </c>
      <c r="H163" s="10">
        <v>43.322612333079455</v>
      </c>
      <c r="I163" s="10"/>
      <c r="J163" s="10"/>
      <c r="K163" s="10"/>
    </row>
    <row r="164" spans="1:11" x14ac:dyDescent="0.25">
      <c r="A164" t="str">
        <f t="shared" si="3"/>
        <v>1996Liver cancer registration, 25+ yearsFMaori</v>
      </c>
      <c r="B164" s="9">
        <v>1996</v>
      </c>
      <c r="C164" s="9" t="s">
        <v>127</v>
      </c>
      <c r="D164" s="9" t="s">
        <v>96</v>
      </c>
      <c r="E164" s="9" t="s">
        <v>7</v>
      </c>
      <c r="F164" s="10">
        <v>2.3648658018458404</v>
      </c>
      <c r="G164" s="10">
        <v>4.2252954738041666</v>
      </c>
      <c r="H164" s="10">
        <v>6.9689823212409081</v>
      </c>
      <c r="I164" s="10">
        <v>1.3042862095993404</v>
      </c>
      <c r="J164" s="10">
        <v>2.2599941539527482</v>
      </c>
      <c r="K164" s="10">
        <v>3.9159913969109414</v>
      </c>
    </row>
    <row r="165" spans="1:11" x14ac:dyDescent="0.25">
      <c r="A165" t="str">
        <f t="shared" si="3"/>
        <v>1996Liver cancer registration, 25+ yearsFTotal</v>
      </c>
      <c r="B165" s="9">
        <v>1996</v>
      </c>
      <c r="C165" s="9" t="s">
        <v>127</v>
      </c>
      <c r="D165" s="9" t="s">
        <v>96</v>
      </c>
      <c r="E165" s="9" t="s">
        <v>6</v>
      </c>
      <c r="F165" s="10">
        <v>1.739169920175623</v>
      </c>
      <c r="G165" s="10">
        <v>2.066116833304251</v>
      </c>
      <c r="H165" s="10">
        <v>2.4366687072245616</v>
      </c>
      <c r="I165" s="10"/>
      <c r="J165" s="10"/>
      <c r="K165" s="10"/>
    </row>
    <row r="166" spans="1:11" x14ac:dyDescent="0.25">
      <c r="A166" t="str">
        <f t="shared" si="3"/>
        <v>1996Liver cancer registration, 25+ yearsFnonMaori</v>
      </c>
      <c r="B166" s="9">
        <v>1996</v>
      </c>
      <c r="C166" s="9" t="s">
        <v>127</v>
      </c>
      <c r="D166" s="9" t="s">
        <v>96</v>
      </c>
      <c r="E166" s="9" t="s">
        <v>60</v>
      </c>
      <c r="F166" s="10">
        <v>1.5574305636088115</v>
      </c>
      <c r="G166" s="10">
        <v>1.8696046033632834</v>
      </c>
      <c r="H166" s="10">
        <v>2.2260024704179067</v>
      </c>
      <c r="I166" s="10"/>
      <c r="J166" s="10"/>
      <c r="K166" s="10"/>
    </row>
    <row r="167" spans="1:11" x14ac:dyDescent="0.25">
      <c r="A167" t="str">
        <f t="shared" si="3"/>
        <v>1997Liver cancer registration, 25+ yearsFMaori</v>
      </c>
      <c r="B167" s="9">
        <v>1997</v>
      </c>
      <c r="C167" s="9" t="s">
        <v>127</v>
      </c>
      <c r="D167" s="9" t="s">
        <v>96</v>
      </c>
      <c r="E167" s="9" t="s">
        <v>7</v>
      </c>
      <c r="F167" s="10">
        <v>2.2780624119324711</v>
      </c>
      <c r="G167" s="10">
        <v>4.0702042334363009</v>
      </c>
      <c r="H167" s="10">
        <v>6.713182905790827</v>
      </c>
      <c r="I167" s="10">
        <v>1.3984825594117707</v>
      </c>
      <c r="J167" s="10">
        <v>2.4331720523845592</v>
      </c>
      <c r="K167" s="10">
        <v>4.233392970589132</v>
      </c>
    </row>
    <row r="168" spans="1:11" x14ac:dyDescent="0.25">
      <c r="A168" t="str">
        <f t="shared" si="3"/>
        <v>1997Liver cancer registration, 25+ yearsFTotal</v>
      </c>
      <c r="B168" s="9">
        <v>1997</v>
      </c>
      <c r="C168" s="9" t="s">
        <v>127</v>
      </c>
      <c r="D168" s="9" t="s">
        <v>96</v>
      </c>
      <c r="E168" s="9" t="s">
        <v>6</v>
      </c>
      <c r="F168" s="10">
        <v>1.5429726258628473</v>
      </c>
      <c r="G168" s="10">
        <v>1.8508528468622338</v>
      </c>
      <c r="H168" s="10">
        <v>2.2021637365474689</v>
      </c>
      <c r="I168" s="10"/>
      <c r="J168" s="10"/>
      <c r="K168" s="10"/>
    </row>
    <row r="169" spans="1:11" x14ac:dyDescent="0.25">
      <c r="A169" t="str">
        <f t="shared" si="3"/>
        <v>1997Liver cancer registration, 25+ yearsFnonMaori</v>
      </c>
      <c r="B169" s="9">
        <v>1997</v>
      </c>
      <c r="C169" s="9" t="s">
        <v>127</v>
      </c>
      <c r="D169" s="9" t="s">
        <v>96</v>
      </c>
      <c r="E169" s="9" t="s">
        <v>60</v>
      </c>
      <c r="F169" s="10">
        <v>1.3773763230248659</v>
      </c>
      <c r="G169" s="10">
        <v>1.6727975440320451</v>
      </c>
      <c r="H169" s="10">
        <v>2.0128101232884732</v>
      </c>
      <c r="I169" s="10"/>
      <c r="J169" s="10"/>
      <c r="K169" s="10"/>
    </row>
    <row r="170" spans="1:11" x14ac:dyDescent="0.25">
      <c r="A170" t="str">
        <f t="shared" si="3"/>
        <v>1998Liver cancer registration, 25+ yearsFMaori</v>
      </c>
      <c r="B170" s="9">
        <v>1998</v>
      </c>
      <c r="C170" s="9" t="s">
        <v>127</v>
      </c>
      <c r="D170" s="9" t="s">
        <v>96</v>
      </c>
      <c r="E170" s="9" t="s">
        <v>7</v>
      </c>
      <c r="F170" s="10">
        <v>1.6093767350415726</v>
      </c>
      <c r="G170" s="10">
        <v>3.114633801198917</v>
      </c>
      <c r="H170" s="10">
        <v>5.4406384431464794</v>
      </c>
      <c r="I170" s="10">
        <v>0.99658916291868482</v>
      </c>
      <c r="J170" s="10">
        <v>1.8293824521349409</v>
      </c>
      <c r="K170" s="10">
        <v>3.3580940679487532</v>
      </c>
    </row>
    <row r="171" spans="1:11" x14ac:dyDescent="0.25">
      <c r="A171" t="str">
        <f t="shared" si="3"/>
        <v>1998Liver cancer registration, 25+ yearsFTotal</v>
      </c>
      <c r="B171" s="9">
        <v>1998</v>
      </c>
      <c r="C171" s="9" t="s">
        <v>127</v>
      </c>
      <c r="D171" s="9" t="s">
        <v>96</v>
      </c>
      <c r="E171" s="9" t="s">
        <v>6</v>
      </c>
      <c r="F171" s="10">
        <v>1.5062616754960567</v>
      </c>
      <c r="G171" s="10">
        <v>1.8054715631089788</v>
      </c>
      <c r="H171" s="10">
        <v>2.1467115904097591</v>
      </c>
      <c r="I171" s="10"/>
      <c r="J171" s="10"/>
      <c r="K171" s="10"/>
    </row>
    <row r="172" spans="1:11" x14ac:dyDescent="0.25">
      <c r="A172" t="str">
        <f t="shared" si="3"/>
        <v>1998Liver cancer registration, 25+ yearsFnonMaori</v>
      </c>
      <c r="B172" s="9">
        <v>1998</v>
      </c>
      <c r="C172" s="9" t="s">
        <v>127</v>
      </c>
      <c r="D172" s="9" t="s">
        <v>96</v>
      </c>
      <c r="E172" s="9" t="s">
        <v>60</v>
      </c>
      <c r="F172" s="10">
        <v>1.4068584578605103</v>
      </c>
      <c r="G172" s="10">
        <v>1.702560226028216</v>
      </c>
      <c r="H172" s="10">
        <v>2.0420588146021541</v>
      </c>
      <c r="I172" s="10"/>
      <c r="J172" s="10"/>
      <c r="K172" s="10"/>
    </row>
    <row r="173" spans="1:11" x14ac:dyDescent="0.25">
      <c r="A173" t="str">
        <f t="shared" si="3"/>
        <v>1999Liver cancer registration, 25+ yearsFMaori</v>
      </c>
      <c r="B173" s="9">
        <v>1999</v>
      </c>
      <c r="C173" s="9" t="s">
        <v>127</v>
      </c>
      <c r="D173" s="9" t="s">
        <v>96</v>
      </c>
      <c r="E173" s="9" t="s">
        <v>7</v>
      </c>
      <c r="F173" s="10">
        <v>2.2619761642383986</v>
      </c>
      <c r="G173" s="10">
        <v>3.9573652399199051</v>
      </c>
      <c r="H173" s="10">
        <v>6.4265132200943809</v>
      </c>
      <c r="I173" s="10">
        <v>1.2143274963563282</v>
      </c>
      <c r="J173" s="10">
        <v>2.0687627653299523</v>
      </c>
      <c r="K173" s="10">
        <v>3.5244029242995807</v>
      </c>
    </row>
    <row r="174" spans="1:11" x14ac:dyDescent="0.25">
      <c r="A174" t="str">
        <f t="shared" si="3"/>
        <v>1999Liver cancer registration, 25+ yearsFTotal</v>
      </c>
      <c r="B174" s="9">
        <v>1999</v>
      </c>
      <c r="C174" s="9" t="s">
        <v>127</v>
      </c>
      <c r="D174" s="9" t="s">
        <v>96</v>
      </c>
      <c r="E174" s="9" t="s">
        <v>6</v>
      </c>
      <c r="F174" s="10">
        <v>1.7619919852758381</v>
      </c>
      <c r="G174" s="10">
        <v>2.0867442368789586</v>
      </c>
      <c r="H174" s="10">
        <v>2.4540087237695518</v>
      </c>
      <c r="I174" s="10"/>
      <c r="J174" s="10"/>
      <c r="K174" s="10"/>
    </row>
    <row r="175" spans="1:11" x14ac:dyDescent="0.25">
      <c r="A175" t="str">
        <f t="shared" si="3"/>
        <v>1999Liver cancer registration, 25+ yearsFnonMaori</v>
      </c>
      <c r="B175" s="9">
        <v>1999</v>
      </c>
      <c r="C175" s="9" t="s">
        <v>127</v>
      </c>
      <c r="D175" s="9" t="s">
        <v>96</v>
      </c>
      <c r="E175" s="9" t="s">
        <v>60</v>
      </c>
      <c r="F175" s="10">
        <v>1.5982346181574063</v>
      </c>
      <c r="G175" s="10">
        <v>1.9129139919959526</v>
      </c>
      <c r="H175" s="10">
        <v>2.271430029319752</v>
      </c>
      <c r="I175" s="10"/>
      <c r="J175" s="10"/>
      <c r="K175" s="10"/>
    </row>
    <row r="176" spans="1:11" x14ac:dyDescent="0.25">
      <c r="A176" t="str">
        <f t="shared" si="3"/>
        <v>2000Liver cancer registration, 25+ yearsFMaori</v>
      </c>
      <c r="B176" s="9">
        <v>2000</v>
      </c>
      <c r="C176" s="9" t="s">
        <v>127</v>
      </c>
      <c r="D176" s="9" t="s">
        <v>96</v>
      </c>
      <c r="E176" s="9" t="s">
        <v>7</v>
      </c>
      <c r="F176" s="10">
        <v>2.3601071384277259</v>
      </c>
      <c r="G176" s="10">
        <v>4.0514297657820748</v>
      </c>
      <c r="H176" s="10">
        <v>6.4867315231925593</v>
      </c>
      <c r="I176" s="10">
        <v>1.1943540282148495</v>
      </c>
      <c r="J176" s="10">
        <v>1.9969900552165047</v>
      </c>
      <c r="K176" s="10">
        <v>3.3390177337905977</v>
      </c>
    </row>
    <row r="177" spans="1:11" x14ac:dyDescent="0.25">
      <c r="A177" t="str">
        <f t="shared" si="3"/>
        <v>2000Liver cancer registration, 25+ yearsFTotal</v>
      </c>
      <c r="B177" s="9">
        <v>2000</v>
      </c>
      <c r="C177" s="9" t="s">
        <v>127</v>
      </c>
      <c r="D177" s="9" t="s">
        <v>96</v>
      </c>
      <c r="E177" s="9" t="s">
        <v>6</v>
      </c>
      <c r="F177" s="10">
        <v>1.9278100528817839</v>
      </c>
      <c r="G177" s="10">
        <v>2.26169374847517</v>
      </c>
      <c r="H177" s="10">
        <v>2.6367895661340182</v>
      </c>
      <c r="I177" s="10"/>
      <c r="J177" s="10"/>
      <c r="K177" s="10"/>
    </row>
    <row r="178" spans="1:11" x14ac:dyDescent="0.25">
      <c r="A178" t="str">
        <f t="shared" si="3"/>
        <v>2000Liver cancer registration, 25+ yearsFnonMaori</v>
      </c>
      <c r="B178" s="9">
        <v>2000</v>
      </c>
      <c r="C178" s="9" t="s">
        <v>127</v>
      </c>
      <c r="D178" s="9" t="s">
        <v>96</v>
      </c>
      <c r="E178" s="9" t="s">
        <v>60</v>
      </c>
      <c r="F178" s="10">
        <v>1.7130384784906136</v>
      </c>
      <c r="G178" s="10">
        <v>2.0287681229052676</v>
      </c>
      <c r="H178" s="10">
        <v>2.3858288831607726</v>
      </c>
      <c r="I178" s="10"/>
      <c r="J178" s="10"/>
      <c r="K178" s="10"/>
    </row>
    <row r="179" spans="1:11" x14ac:dyDescent="0.25">
      <c r="A179" t="str">
        <f t="shared" si="3"/>
        <v>2001Liver cancer registration, 25+ yearsFMaori</v>
      </c>
      <c r="B179" s="9">
        <v>2001</v>
      </c>
      <c r="C179" s="9" t="s">
        <v>127</v>
      </c>
      <c r="D179" s="9" t="s">
        <v>96</v>
      </c>
      <c r="E179" s="9" t="s">
        <v>7</v>
      </c>
      <c r="F179" s="10">
        <v>3.7001402123223386</v>
      </c>
      <c r="G179" s="10">
        <v>5.7176169343159131</v>
      </c>
      <c r="H179" s="10">
        <v>8.4403304973428632</v>
      </c>
      <c r="I179" s="10">
        <v>2.0164811324888907</v>
      </c>
      <c r="J179" s="10">
        <v>3.1294630654800994</v>
      </c>
      <c r="K179" s="10">
        <v>4.8567471921327563</v>
      </c>
    </row>
    <row r="180" spans="1:11" x14ac:dyDescent="0.25">
      <c r="A180" t="str">
        <f t="shared" si="3"/>
        <v>2001Liver cancer registration, 25+ yearsFTotal</v>
      </c>
      <c r="B180" s="9">
        <v>2001</v>
      </c>
      <c r="C180" s="9" t="s">
        <v>127</v>
      </c>
      <c r="D180" s="9" t="s">
        <v>96</v>
      </c>
      <c r="E180" s="9" t="s">
        <v>6</v>
      </c>
      <c r="F180" s="10">
        <v>1.8987129127590414</v>
      </c>
      <c r="G180" s="10">
        <v>2.2231033871144477</v>
      </c>
      <c r="H180" s="10">
        <v>2.5870205148633496</v>
      </c>
      <c r="I180" s="10"/>
      <c r="J180" s="10"/>
      <c r="K180" s="10"/>
    </row>
    <row r="181" spans="1:11" x14ac:dyDescent="0.25">
      <c r="A181" t="str">
        <f t="shared" si="3"/>
        <v>2001Liver cancer registration, 25+ yearsFnonMaori</v>
      </c>
      <c r="B181" s="9">
        <v>2001</v>
      </c>
      <c r="C181" s="9" t="s">
        <v>127</v>
      </c>
      <c r="D181" s="9" t="s">
        <v>96</v>
      </c>
      <c r="E181" s="9" t="s">
        <v>60</v>
      </c>
      <c r="F181" s="10">
        <v>1.5388905291567752</v>
      </c>
      <c r="G181" s="10">
        <v>1.8270280922579791</v>
      </c>
      <c r="H181" s="10">
        <v>2.1534495107439473</v>
      </c>
      <c r="I181" s="10"/>
      <c r="J181" s="10"/>
      <c r="K181" s="10"/>
    </row>
    <row r="182" spans="1:11" x14ac:dyDescent="0.25">
      <c r="A182" t="str">
        <f t="shared" si="3"/>
        <v>2002Liver cancer registration, 25+ yearsFMaori</v>
      </c>
      <c r="B182" s="9">
        <v>2002</v>
      </c>
      <c r="C182" s="9" t="s">
        <v>127</v>
      </c>
      <c r="D182" s="9" t="s">
        <v>96</v>
      </c>
      <c r="E182" s="9" t="s">
        <v>7</v>
      </c>
      <c r="F182" s="10">
        <v>3.3413383945468116</v>
      </c>
      <c r="G182" s="10">
        <v>5.2149836012278143</v>
      </c>
      <c r="H182" s="10">
        <v>7.7594822229028235</v>
      </c>
      <c r="I182" s="10">
        <v>2.0415424611587945</v>
      </c>
      <c r="J182" s="10">
        <v>3.2086540303180056</v>
      </c>
      <c r="K182" s="10">
        <v>5.0429814133927939</v>
      </c>
    </row>
    <row r="183" spans="1:11" x14ac:dyDescent="0.25">
      <c r="A183" t="str">
        <f t="shared" si="3"/>
        <v>2002Liver cancer registration, 25+ yearsFTotal</v>
      </c>
      <c r="B183" s="9">
        <v>2002</v>
      </c>
      <c r="C183" s="9" t="s">
        <v>127</v>
      </c>
      <c r="D183" s="9" t="s">
        <v>96</v>
      </c>
      <c r="E183" s="9" t="s">
        <v>6</v>
      </c>
      <c r="F183" s="10">
        <v>1.6714052568491236</v>
      </c>
      <c r="G183" s="10">
        <v>1.9714043556811545</v>
      </c>
      <c r="H183" s="10">
        <v>2.3097048692856657</v>
      </c>
      <c r="I183" s="10"/>
      <c r="J183" s="10"/>
      <c r="K183" s="10"/>
    </row>
    <row r="184" spans="1:11" x14ac:dyDescent="0.25">
      <c r="A184" t="str">
        <f t="shared" si="3"/>
        <v>2002Liver cancer registration, 25+ yearsFnonMaori</v>
      </c>
      <c r="B184" s="9">
        <v>2002</v>
      </c>
      <c r="C184" s="9" t="s">
        <v>127</v>
      </c>
      <c r="D184" s="9" t="s">
        <v>96</v>
      </c>
      <c r="E184" s="9" t="s">
        <v>60</v>
      </c>
      <c r="F184" s="10">
        <v>1.3569360780379347</v>
      </c>
      <c r="G184" s="10">
        <v>1.625286974523384</v>
      </c>
      <c r="H184" s="10">
        <v>1.9311760196742704</v>
      </c>
      <c r="I184" s="10"/>
      <c r="J184" s="10"/>
      <c r="K184" s="10"/>
    </row>
    <row r="185" spans="1:11" x14ac:dyDescent="0.25">
      <c r="A185" t="str">
        <f t="shared" si="3"/>
        <v>2003Liver cancer registration, 25+ yearsFMaori</v>
      </c>
      <c r="B185" s="9">
        <v>2003</v>
      </c>
      <c r="C185" s="9" t="s">
        <v>127</v>
      </c>
      <c r="D185" s="9" t="s">
        <v>96</v>
      </c>
      <c r="E185" s="9" t="s">
        <v>7</v>
      </c>
      <c r="F185" s="10">
        <v>3.7770195908539037</v>
      </c>
      <c r="G185" s="10">
        <v>5.6840645149486164</v>
      </c>
      <c r="H185" s="10">
        <v>8.2150558185468654</v>
      </c>
      <c r="I185" s="10">
        <v>1.9219388779193722</v>
      </c>
      <c r="J185" s="10">
        <v>2.9261298947910035</v>
      </c>
      <c r="K185" s="10">
        <v>4.4549991987564166</v>
      </c>
    </row>
    <row r="186" spans="1:11" x14ac:dyDescent="0.25">
      <c r="A186" t="str">
        <f t="shared" si="3"/>
        <v>2003Liver cancer registration, 25+ yearsFTotal</v>
      </c>
      <c r="B186" s="9">
        <v>2003</v>
      </c>
      <c r="C186" s="9" t="s">
        <v>127</v>
      </c>
      <c r="D186" s="9" t="s">
        <v>96</v>
      </c>
      <c r="E186" s="9" t="s">
        <v>6</v>
      </c>
      <c r="F186" s="10">
        <v>1.930230526829511</v>
      </c>
      <c r="G186" s="10">
        <v>2.2535343384524049</v>
      </c>
      <c r="H186" s="10">
        <v>2.6154993687080186</v>
      </c>
      <c r="I186" s="10"/>
      <c r="J186" s="10"/>
      <c r="K186" s="10"/>
    </row>
    <row r="187" spans="1:11" x14ac:dyDescent="0.25">
      <c r="A187" t="str">
        <f t="shared" si="3"/>
        <v>2003Liver cancer registration, 25+ yearsFnonMaori</v>
      </c>
      <c r="B187" s="9">
        <v>2003</v>
      </c>
      <c r="C187" s="9" t="s">
        <v>127</v>
      </c>
      <c r="D187" s="9" t="s">
        <v>96</v>
      </c>
      <c r="E187" s="9" t="s">
        <v>60</v>
      </c>
      <c r="F187" s="10">
        <v>1.6392165711417328</v>
      </c>
      <c r="G187" s="10">
        <v>1.942519546062256</v>
      </c>
      <c r="H187" s="10">
        <v>2.2856731020141661</v>
      </c>
      <c r="I187" s="10"/>
      <c r="J187" s="10"/>
      <c r="K187" s="10"/>
    </row>
    <row r="188" spans="1:11" x14ac:dyDescent="0.25">
      <c r="A188" t="str">
        <f t="shared" si="3"/>
        <v>2004Liver cancer registration, 25+ yearsFMaori</v>
      </c>
      <c r="B188" s="9">
        <v>2004</v>
      </c>
      <c r="C188" s="9" t="s">
        <v>127</v>
      </c>
      <c r="D188" s="9" t="s">
        <v>96</v>
      </c>
      <c r="E188" s="9" t="s">
        <v>7</v>
      </c>
      <c r="F188" s="10">
        <v>3.4991323933438685</v>
      </c>
      <c r="G188" s="10">
        <v>5.3097100696869441</v>
      </c>
      <c r="H188" s="10">
        <v>7.725349380831652</v>
      </c>
      <c r="I188" s="10">
        <v>1.5854774119006776</v>
      </c>
      <c r="J188" s="10">
        <v>2.4178348956511186</v>
      </c>
      <c r="K188" s="10">
        <v>3.6871705258923453</v>
      </c>
    </row>
    <row r="189" spans="1:11" x14ac:dyDescent="0.25">
      <c r="A189" t="str">
        <f t="shared" si="3"/>
        <v>2004Liver cancer registration, 25+ yearsFTotal</v>
      </c>
      <c r="B189" s="9">
        <v>2004</v>
      </c>
      <c r="C189" s="9" t="s">
        <v>127</v>
      </c>
      <c r="D189" s="9" t="s">
        <v>96</v>
      </c>
      <c r="E189" s="9" t="s">
        <v>6</v>
      </c>
      <c r="F189" s="10">
        <v>2.1275089304517567</v>
      </c>
      <c r="G189" s="10">
        <v>2.465653641416663</v>
      </c>
      <c r="H189" s="10">
        <v>2.8422706499856063</v>
      </c>
      <c r="I189" s="10"/>
      <c r="J189" s="10"/>
      <c r="K189" s="10"/>
    </row>
    <row r="190" spans="1:11" x14ac:dyDescent="0.25">
      <c r="A190" t="str">
        <f t="shared" si="3"/>
        <v>2004Liver cancer registration, 25+ yearsFnonMaori</v>
      </c>
      <c r="B190" s="9">
        <v>2004</v>
      </c>
      <c r="C190" s="9" t="s">
        <v>127</v>
      </c>
      <c r="D190" s="9" t="s">
        <v>96</v>
      </c>
      <c r="E190" s="9" t="s">
        <v>60</v>
      </c>
      <c r="F190" s="10">
        <v>1.8718653680377286</v>
      </c>
      <c r="G190" s="10">
        <v>2.1960598216351941</v>
      </c>
      <c r="H190" s="10">
        <v>2.5602704292735434</v>
      </c>
      <c r="I190" s="10"/>
      <c r="J190" s="10"/>
      <c r="K190" s="10"/>
    </row>
    <row r="191" spans="1:11" x14ac:dyDescent="0.25">
      <c r="A191" t="str">
        <f t="shared" si="3"/>
        <v>2005Liver cancer registration, 25+ yearsFMaori</v>
      </c>
      <c r="B191" s="9">
        <v>2005</v>
      </c>
      <c r="C191" s="9" t="s">
        <v>127</v>
      </c>
      <c r="D191" s="9" t="s">
        <v>96</v>
      </c>
      <c r="E191" s="9" t="s">
        <v>7</v>
      </c>
      <c r="F191" s="10">
        <v>3.9526364119809156</v>
      </c>
      <c r="G191" s="10">
        <v>5.817393161578182</v>
      </c>
      <c r="H191" s="10">
        <v>8.2573252341351076</v>
      </c>
      <c r="I191" s="10">
        <v>1.6354442474021176</v>
      </c>
      <c r="J191" s="10">
        <v>2.4216668734558664</v>
      </c>
      <c r="K191" s="10">
        <v>3.5858577602441346</v>
      </c>
    </row>
    <row r="192" spans="1:11" x14ac:dyDescent="0.25">
      <c r="A192" t="str">
        <f t="shared" si="3"/>
        <v>2005Liver cancer registration, 25+ yearsFTotal</v>
      </c>
      <c r="B192" s="9">
        <v>2005</v>
      </c>
      <c r="C192" s="9" t="s">
        <v>127</v>
      </c>
      <c r="D192" s="9" t="s">
        <v>96</v>
      </c>
      <c r="E192" s="9" t="s">
        <v>6</v>
      </c>
      <c r="F192" s="10">
        <v>2.3608601894684402</v>
      </c>
      <c r="G192" s="10">
        <v>2.7041565181095009</v>
      </c>
      <c r="H192" s="10">
        <v>3.083337758171329</v>
      </c>
      <c r="I192" s="10"/>
      <c r="J192" s="10"/>
      <c r="K192" s="10"/>
    </row>
    <row r="193" spans="1:11" x14ac:dyDescent="0.25">
      <c r="A193" t="str">
        <f t="shared" si="3"/>
        <v>2005Liver cancer registration, 25+ yearsFnonMaori</v>
      </c>
      <c r="B193" s="9">
        <v>2005</v>
      </c>
      <c r="C193" s="9" t="s">
        <v>127</v>
      </c>
      <c r="D193" s="9" t="s">
        <v>96</v>
      </c>
      <c r="E193" s="9" t="s">
        <v>60</v>
      </c>
      <c r="F193" s="10">
        <v>2.0744371985131416</v>
      </c>
      <c r="G193" s="10">
        <v>2.4022268402575149</v>
      </c>
      <c r="H193" s="10">
        <v>2.7671041291424991</v>
      </c>
      <c r="I193" s="10"/>
      <c r="J193" s="10"/>
      <c r="K193" s="10"/>
    </row>
    <row r="194" spans="1:11" x14ac:dyDescent="0.25">
      <c r="A194" t="str">
        <f t="shared" si="3"/>
        <v>2006Liver cancer registration, 25+ yearsFMaori</v>
      </c>
      <c r="B194" s="9">
        <v>2006</v>
      </c>
      <c r="C194" s="9" t="s">
        <v>127</v>
      </c>
      <c r="D194" s="9" t="s">
        <v>96</v>
      </c>
      <c r="E194" s="9" t="s">
        <v>7</v>
      </c>
      <c r="F194" s="10">
        <v>3.9641074160194929</v>
      </c>
      <c r="G194" s="10">
        <v>5.7954849506678379</v>
      </c>
      <c r="H194" s="10">
        <v>8.1814955369045936</v>
      </c>
      <c r="I194" s="10">
        <v>1.7452102579868864</v>
      </c>
      <c r="J194" s="10">
        <v>2.576860307867519</v>
      </c>
      <c r="K194" s="10">
        <v>3.804818941370776</v>
      </c>
    </row>
    <row r="195" spans="1:11" x14ac:dyDescent="0.25">
      <c r="A195" t="str">
        <f t="shared" si="3"/>
        <v>2006Liver cancer registration, 25+ yearsFTotal</v>
      </c>
      <c r="B195" s="9">
        <v>2006</v>
      </c>
      <c r="C195" s="9" t="s">
        <v>127</v>
      </c>
      <c r="D195" s="9" t="s">
        <v>96</v>
      </c>
      <c r="E195" s="9" t="s">
        <v>6</v>
      </c>
      <c r="F195" s="10">
        <v>2.2465047610413822</v>
      </c>
      <c r="G195" s="10">
        <v>2.5707677524897572</v>
      </c>
      <c r="H195" s="10">
        <v>2.9286878296238767</v>
      </c>
      <c r="I195" s="10"/>
      <c r="J195" s="10"/>
      <c r="K195" s="10"/>
    </row>
    <row r="196" spans="1:11" x14ac:dyDescent="0.25">
      <c r="A196" t="str">
        <f t="shared" si="3"/>
        <v>2006Liver cancer registration, 25+ yearsFnonMaori</v>
      </c>
      <c r="B196" s="9">
        <v>2006</v>
      </c>
      <c r="C196" s="9" t="s">
        <v>127</v>
      </c>
      <c r="D196" s="9" t="s">
        <v>96</v>
      </c>
      <c r="E196" s="9" t="s">
        <v>60</v>
      </c>
      <c r="F196" s="10">
        <v>1.9436883248573691</v>
      </c>
      <c r="G196" s="10">
        <v>2.2490489426118301</v>
      </c>
      <c r="H196" s="10">
        <v>2.588770206704444</v>
      </c>
      <c r="I196" s="10"/>
      <c r="J196" s="10"/>
      <c r="K196" s="10"/>
    </row>
    <row r="197" spans="1:11" x14ac:dyDescent="0.25">
      <c r="A197" t="str">
        <f t="shared" si="3"/>
        <v>2007Liver cancer registration, 25+ yearsFMaori</v>
      </c>
      <c r="B197" s="9">
        <v>2007</v>
      </c>
      <c r="C197" s="9" t="s">
        <v>127</v>
      </c>
      <c r="D197" s="9" t="s">
        <v>96</v>
      </c>
      <c r="E197" s="9" t="s">
        <v>7</v>
      </c>
      <c r="F197" s="10">
        <v>3.1194458746794673</v>
      </c>
      <c r="G197" s="10">
        <v>4.6944770012590205</v>
      </c>
      <c r="H197" s="10">
        <v>6.7848263338326982</v>
      </c>
      <c r="I197" s="10">
        <v>1.4376313895260557</v>
      </c>
      <c r="J197" s="10">
        <v>2.1704996324279398</v>
      </c>
      <c r="K197" s="10">
        <v>3.2769656315885811</v>
      </c>
    </row>
    <row r="198" spans="1:11" x14ac:dyDescent="0.25">
      <c r="A198" t="str">
        <f t="shared" ref="A198:A217" si="4">B198&amp;C198&amp;D198&amp;E198</f>
        <v>2007Liver cancer registration, 25+ yearsFTotal</v>
      </c>
      <c r="B198" s="9">
        <v>2007</v>
      </c>
      <c r="C198" s="9" t="s">
        <v>127</v>
      </c>
      <c r="D198" s="9" t="s">
        <v>96</v>
      </c>
      <c r="E198" s="9" t="s">
        <v>6</v>
      </c>
      <c r="F198" s="10">
        <v>2.089778508165077</v>
      </c>
      <c r="G198" s="10">
        <v>2.382927079187394</v>
      </c>
      <c r="H198" s="10">
        <v>2.7056841544588353</v>
      </c>
      <c r="I198" s="10"/>
      <c r="J198" s="10"/>
      <c r="K198" s="10"/>
    </row>
    <row r="199" spans="1:11" x14ac:dyDescent="0.25">
      <c r="A199" t="str">
        <f t="shared" si="4"/>
        <v>2007Liver cancer registration, 25+ yearsFnonMaori</v>
      </c>
      <c r="B199" s="9">
        <v>2007</v>
      </c>
      <c r="C199" s="9" t="s">
        <v>127</v>
      </c>
      <c r="D199" s="9" t="s">
        <v>96</v>
      </c>
      <c r="E199" s="9" t="s">
        <v>60</v>
      </c>
      <c r="F199" s="10">
        <v>1.8802022568966881</v>
      </c>
      <c r="G199" s="10">
        <v>2.162855469368469</v>
      </c>
      <c r="H199" s="10">
        <v>2.4760073198860013</v>
      </c>
      <c r="I199" s="10"/>
      <c r="J199" s="10"/>
      <c r="K199" s="10"/>
    </row>
    <row r="200" spans="1:11" x14ac:dyDescent="0.25">
      <c r="A200" t="str">
        <f t="shared" si="4"/>
        <v>2008Liver cancer registration, 25+ yearsFMaori</v>
      </c>
      <c r="B200" s="9">
        <v>2008</v>
      </c>
      <c r="C200" s="9" t="s">
        <v>127</v>
      </c>
      <c r="D200" s="9" t="s">
        <v>96</v>
      </c>
      <c r="E200" s="9" t="s">
        <v>7</v>
      </c>
      <c r="F200" s="10">
        <v>3.2545538940253023</v>
      </c>
      <c r="G200" s="10">
        <v>4.8237352160499753</v>
      </c>
      <c r="H200" s="10">
        <v>6.886181959932193</v>
      </c>
      <c r="I200" s="10">
        <v>1.6407571199390314</v>
      </c>
      <c r="J200" s="10">
        <v>2.4562378801406082</v>
      </c>
      <c r="K200" s="10">
        <v>3.6770247409085206</v>
      </c>
    </row>
    <row r="201" spans="1:11" x14ac:dyDescent="0.25">
      <c r="A201" t="str">
        <f t="shared" si="4"/>
        <v>2008Liver cancer registration, 25+ yearsFTotal</v>
      </c>
      <c r="B201" s="9">
        <v>2008</v>
      </c>
      <c r="C201" s="9" t="s">
        <v>127</v>
      </c>
      <c r="D201" s="9" t="s">
        <v>96</v>
      </c>
      <c r="E201" s="9" t="s">
        <v>6</v>
      </c>
      <c r="F201" s="10">
        <v>1.9456584194533526</v>
      </c>
      <c r="G201" s="10">
        <v>2.222461638305786</v>
      </c>
      <c r="H201" s="10">
        <v>2.5276013690231327</v>
      </c>
      <c r="I201" s="10"/>
      <c r="J201" s="10"/>
      <c r="K201" s="10"/>
    </row>
    <row r="202" spans="1:11" x14ac:dyDescent="0.25">
      <c r="A202" t="str">
        <f t="shared" si="4"/>
        <v>2008Liver cancer registration, 25+ yearsFnonMaori</v>
      </c>
      <c r="B202" s="9">
        <v>2008</v>
      </c>
      <c r="C202" s="9" t="s">
        <v>127</v>
      </c>
      <c r="D202" s="9" t="s">
        <v>96</v>
      </c>
      <c r="E202" s="9" t="s">
        <v>60</v>
      </c>
      <c r="F202" s="10">
        <v>1.7023709987044626</v>
      </c>
      <c r="G202" s="10">
        <v>1.9638713558858716</v>
      </c>
      <c r="H202" s="10">
        <v>2.2541738116180459</v>
      </c>
      <c r="I202" s="10"/>
      <c r="J202" s="10"/>
      <c r="K202" s="10"/>
    </row>
    <row r="203" spans="1:11" x14ac:dyDescent="0.25">
      <c r="A203" t="str">
        <f t="shared" si="4"/>
        <v>2009Liver cancer registration, 25+ yearsFMaori</v>
      </c>
      <c r="B203" s="9">
        <v>2009</v>
      </c>
      <c r="C203" s="9" t="s">
        <v>127</v>
      </c>
      <c r="D203" s="9" t="s">
        <v>96</v>
      </c>
      <c r="E203" s="9" t="s">
        <v>7</v>
      </c>
      <c r="F203" s="10">
        <v>3.6619134141493217</v>
      </c>
      <c r="G203" s="10">
        <v>5.2877396373241545</v>
      </c>
      <c r="H203" s="10">
        <v>7.3890861398289012</v>
      </c>
      <c r="I203" s="10">
        <v>1.8295552850194732</v>
      </c>
      <c r="J203" s="10">
        <v>2.6765822136710025</v>
      </c>
      <c r="K203" s="10">
        <v>3.915756143145853</v>
      </c>
    </row>
    <row r="204" spans="1:11" x14ac:dyDescent="0.25">
      <c r="A204" t="str">
        <f t="shared" si="4"/>
        <v>2009Liver cancer registration, 25+ yearsFTotal</v>
      </c>
      <c r="B204" s="9">
        <v>2009</v>
      </c>
      <c r="C204" s="9" t="s">
        <v>127</v>
      </c>
      <c r="D204" s="9" t="s">
        <v>96</v>
      </c>
      <c r="E204" s="9" t="s">
        <v>6</v>
      </c>
      <c r="F204" s="10">
        <v>2.0314499564256683</v>
      </c>
      <c r="G204" s="10">
        <v>2.3088017311323306</v>
      </c>
      <c r="H204" s="10">
        <v>2.613450013163459</v>
      </c>
      <c r="I204" s="10"/>
      <c r="J204" s="10"/>
      <c r="K204" s="10"/>
    </row>
    <row r="205" spans="1:11" x14ac:dyDescent="0.25">
      <c r="A205" t="str">
        <f t="shared" si="4"/>
        <v>2009Liver cancer registration, 25+ yearsFnonMaori</v>
      </c>
      <c r="B205" s="9">
        <v>2009</v>
      </c>
      <c r="C205" s="9" t="s">
        <v>127</v>
      </c>
      <c r="D205" s="9" t="s">
        <v>96</v>
      </c>
      <c r="E205" s="9" t="s">
        <v>60</v>
      </c>
      <c r="F205" s="10">
        <v>1.7208657945026717</v>
      </c>
      <c r="G205" s="10">
        <v>1.9755565924021745</v>
      </c>
      <c r="H205" s="10">
        <v>2.2573226219430871</v>
      </c>
      <c r="I205" s="10"/>
      <c r="J205" s="10"/>
      <c r="K205" s="10"/>
    </row>
    <row r="206" spans="1:11" x14ac:dyDescent="0.25">
      <c r="A206" t="str">
        <f t="shared" si="4"/>
        <v>2010Liver cancer registration, 25+ yearsFMaori</v>
      </c>
      <c r="B206" s="9">
        <v>2010</v>
      </c>
      <c r="C206" s="9" t="s">
        <v>127</v>
      </c>
      <c r="D206" s="9" t="s">
        <v>96</v>
      </c>
      <c r="E206" s="9" t="s">
        <v>7</v>
      </c>
      <c r="F206" s="10">
        <v>4.3613835863525265</v>
      </c>
      <c r="G206" s="10">
        <v>6.0775901006789992</v>
      </c>
      <c r="H206" s="10">
        <v>8.2449372301779267</v>
      </c>
      <c r="I206" s="10">
        <v>2.0029049075582366</v>
      </c>
      <c r="J206" s="10">
        <v>2.8519181178712754</v>
      </c>
      <c r="K206" s="10">
        <v>4.060820321698646</v>
      </c>
    </row>
    <row r="207" spans="1:11" x14ac:dyDescent="0.25">
      <c r="A207" t="str">
        <f t="shared" si="4"/>
        <v>2010Liver cancer registration, 25+ yearsFTotal</v>
      </c>
      <c r="B207" s="9">
        <v>2010</v>
      </c>
      <c r="C207" s="9" t="s">
        <v>127</v>
      </c>
      <c r="D207" s="9" t="s">
        <v>96</v>
      </c>
      <c r="E207" s="9" t="s">
        <v>6</v>
      </c>
      <c r="F207" s="10">
        <v>2.2012615961732926</v>
      </c>
      <c r="G207" s="10">
        <v>2.5038001505310379</v>
      </c>
      <c r="H207" s="10">
        <v>2.8363039072050222</v>
      </c>
      <c r="I207" s="10"/>
      <c r="J207" s="10"/>
      <c r="K207" s="10"/>
    </row>
    <row r="208" spans="1:11" x14ac:dyDescent="0.25">
      <c r="A208" t="str">
        <f t="shared" si="4"/>
        <v>2010Liver cancer registration, 25+ yearsFnonMaori</v>
      </c>
      <c r="B208" s="9">
        <v>2010</v>
      </c>
      <c r="C208" s="9" t="s">
        <v>127</v>
      </c>
      <c r="D208" s="9" t="s">
        <v>96</v>
      </c>
      <c r="E208" s="9" t="s">
        <v>60</v>
      </c>
      <c r="F208" s="10">
        <v>1.8499615060963952</v>
      </c>
      <c r="G208" s="10">
        <v>2.1310535048654988</v>
      </c>
      <c r="H208" s="10">
        <v>2.4427858114234957</v>
      </c>
      <c r="I208" s="10"/>
      <c r="J208" s="10"/>
      <c r="K208" s="10"/>
    </row>
    <row r="209" spans="1:11" x14ac:dyDescent="0.25">
      <c r="A209" t="str">
        <f t="shared" si="4"/>
        <v>2011Liver cancer registration, 25+ yearsFMaori</v>
      </c>
      <c r="B209" s="9">
        <v>2011</v>
      </c>
      <c r="C209" s="9" t="s">
        <v>127</v>
      </c>
      <c r="D209" s="9" t="s">
        <v>96</v>
      </c>
      <c r="E209" s="9" t="s">
        <v>7</v>
      </c>
      <c r="F209" s="10">
        <v>4.4018301681900232</v>
      </c>
      <c r="G209" s="10">
        <v>6.0823545797078316</v>
      </c>
      <c r="H209" s="10">
        <v>8.1928917031151745</v>
      </c>
      <c r="I209" s="10">
        <v>1.8400163945459158</v>
      </c>
      <c r="J209" s="10">
        <v>2.6012466965292989</v>
      </c>
      <c r="K209" s="10">
        <v>3.6774043950159703</v>
      </c>
    </row>
    <row r="210" spans="1:11" x14ac:dyDescent="0.25">
      <c r="A210" t="str">
        <f t="shared" si="4"/>
        <v>2011Liver cancer registration, 25+ yearsFTotal</v>
      </c>
      <c r="B210" s="9">
        <v>2011</v>
      </c>
      <c r="C210" s="9" t="s">
        <v>127</v>
      </c>
      <c r="D210" s="9" t="s">
        <v>96</v>
      </c>
      <c r="E210" s="9" t="s">
        <v>6</v>
      </c>
      <c r="F210" s="10">
        <v>2.3771191432591734</v>
      </c>
      <c r="G210" s="10">
        <v>2.6954186156406221</v>
      </c>
      <c r="H210" s="10">
        <v>3.044467041405059</v>
      </c>
      <c r="I210" s="10"/>
      <c r="J210" s="10"/>
      <c r="K210" s="10"/>
    </row>
    <row r="211" spans="1:11" x14ac:dyDescent="0.25">
      <c r="A211" t="str">
        <f t="shared" si="4"/>
        <v>2011Liver cancer registration, 25+ yearsFnonMaori</v>
      </c>
      <c r="B211" s="9">
        <v>2011</v>
      </c>
      <c r="C211" s="9" t="s">
        <v>127</v>
      </c>
      <c r="D211" s="9" t="s">
        <v>96</v>
      </c>
      <c r="E211" s="9" t="s">
        <v>60</v>
      </c>
      <c r="F211" s="10">
        <v>2.0367968741367379</v>
      </c>
      <c r="G211" s="10">
        <v>2.3382459602248358</v>
      </c>
      <c r="H211" s="10">
        <v>2.6717409776981227</v>
      </c>
      <c r="I211" s="10"/>
      <c r="J211" s="10"/>
      <c r="K211" s="10"/>
    </row>
    <row r="212" spans="1:11" x14ac:dyDescent="0.25">
      <c r="A212" t="str">
        <f t="shared" si="4"/>
        <v>2012Liver cancer registration, 25+ yearsFMaori</v>
      </c>
      <c r="B212" s="9">
        <v>2012</v>
      </c>
      <c r="C212" s="9" t="s">
        <v>127</v>
      </c>
      <c r="D212" s="9" t="s">
        <v>96</v>
      </c>
      <c r="E212" s="9" t="s">
        <v>7</v>
      </c>
      <c r="F212" s="10">
        <v>4.8613923596904449</v>
      </c>
      <c r="G212" s="10">
        <v>6.5711762433789076</v>
      </c>
      <c r="H212" s="10">
        <v>8.6874434797071363</v>
      </c>
      <c r="I212" s="10">
        <v>1.8612519259523452</v>
      </c>
      <c r="J212" s="10">
        <v>2.5809775342805348</v>
      </c>
      <c r="K212" s="10">
        <v>3.5790131038023629</v>
      </c>
    </row>
    <row r="213" spans="1:11" x14ac:dyDescent="0.25">
      <c r="A213" t="str">
        <f t="shared" si="4"/>
        <v>2012Liver cancer registration, 25+ yearsFTotal</v>
      </c>
      <c r="B213" s="9">
        <v>2012</v>
      </c>
      <c r="C213" s="9" t="s">
        <v>127</v>
      </c>
      <c r="D213" s="9" t="s">
        <v>96</v>
      </c>
      <c r="E213" s="9" t="s">
        <v>6</v>
      </c>
      <c r="F213" s="10">
        <v>2.5815602204865886</v>
      </c>
      <c r="G213" s="10">
        <v>2.9160593599623659</v>
      </c>
      <c r="H213" s="10">
        <v>3.2818703086150602</v>
      </c>
      <c r="I213" s="10"/>
      <c r="J213" s="10"/>
      <c r="K213" s="10"/>
    </row>
    <row r="214" spans="1:11" x14ac:dyDescent="0.25">
      <c r="A214" t="str">
        <f t="shared" si="4"/>
        <v>2012Liver cancer registration, 25+ yearsFnonMaori</v>
      </c>
      <c r="B214" s="9">
        <v>2012</v>
      </c>
      <c r="C214" s="9" t="s">
        <v>127</v>
      </c>
      <c r="D214" s="9" t="s">
        <v>96</v>
      </c>
      <c r="E214" s="9" t="s">
        <v>60</v>
      </c>
      <c r="F214" s="10">
        <v>2.2248636007158531</v>
      </c>
      <c r="G214" s="10">
        <v>2.546002883055186</v>
      </c>
      <c r="H214" s="10">
        <v>2.9004750236848693</v>
      </c>
      <c r="I214" s="10"/>
      <c r="J214" s="10"/>
      <c r="K214" s="10"/>
    </row>
    <row r="215" spans="1:11" x14ac:dyDescent="0.25">
      <c r="A215" t="str">
        <f t="shared" si="4"/>
        <v>2013Liver cancer registration, 25+ yearsFMaori</v>
      </c>
      <c r="B215" s="9">
        <v>2013</v>
      </c>
      <c r="C215" s="9" t="s">
        <v>127</v>
      </c>
      <c r="D215" s="9" t="s">
        <v>96</v>
      </c>
      <c r="E215" s="9" t="s">
        <v>7</v>
      </c>
      <c r="F215" s="10">
        <v>4.761663115009906</v>
      </c>
      <c r="G215" s="10">
        <v>6.3952223733449509</v>
      </c>
      <c r="H215" s="10">
        <v>8.4085363583786155</v>
      </c>
      <c r="I215" s="10">
        <v>1.8753661836785036</v>
      </c>
      <c r="J215" s="10">
        <v>2.581967655373699</v>
      </c>
      <c r="K215" s="10">
        <v>3.5548028067348434</v>
      </c>
    </row>
    <row r="216" spans="1:11" x14ac:dyDescent="0.25">
      <c r="A216" t="str">
        <f t="shared" si="4"/>
        <v>2013Liver cancer registration, 25+ yearsFTotal</v>
      </c>
      <c r="B216" s="9">
        <v>2013</v>
      </c>
      <c r="C216" s="9" t="s">
        <v>127</v>
      </c>
      <c r="D216" s="9" t="s">
        <v>96</v>
      </c>
      <c r="E216" s="9" t="s">
        <v>6</v>
      </c>
      <c r="F216" s="10">
        <v>2.5472481146813704</v>
      </c>
      <c r="G216" s="10">
        <v>2.859712692893396</v>
      </c>
      <c r="H216" s="10">
        <v>3.1999280913747312</v>
      </c>
      <c r="I216" s="10"/>
      <c r="J216" s="10"/>
      <c r="K216" s="10"/>
    </row>
    <row r="217" spans="1:11" x14ac:dyDescent="0.25">
      <c r="A217" t="str">
        <f t="shared" si="4"/>
        <v>2013Liver cancer registration, 25+ yearsFnonMaori</v>
      </c>
      <c r="B217" s="9">
        <v>2013</v>
      </c>
      <c r="C217" s="9" t="s">
        <v>127</v>
      </c>
      <c r="D217" s="9" t="s">
        <v>96</v>
      </c>
      <c r="E217" s="9" t="s">
        <v>60</v>
      </c>
      <c r="F217" s="10">
        <v>2.1810494028882639</v>
      </c>
      <c r="G217" s="10">
        <v>2.4768793520844254</v>
      </c>
      <c r="H217" s="10">
        <v>2.801642182036197</v>
      </c>
      <c r="I217" s="10"/>
      <c r="J217" s="10"/>
      <c r="K217" s="10"/>
    </row>
    <row r="218" spans="1:11" x14ac:dyDescent="0.25">
      <c r="A218" t="str">
        <f t="shared" ref="A218:A241" si="5">B218&amp;C218&amp;D218&amp;E218</f>
        <v>1996Lung cancer registration, 25+ yearsFMaori</v>
      </c>
      <c r="B218" s="9">
        <v>1996</v>
      </c>
      <c r="C218" s="9" t="s">
        <v>125</v>
      </c>
      <c r="D218" s="9" t="s">
        <v>96</v>
      </c>
      <c r="E218" s="9" t="s">
        <v>7</v>
      </c>
      <c r="F218" s="10">
        <v>80.787117518780803</v>
      </c>
      <c r="G218" s="10">
        <v>90.473673218729346</v>
      </c>
      <c r="H218" s="10">
        <v>101.00185941431273</v>
      </c>
      <c r="I218" s="10">
        <v>3.5616094442420998</v>
      </c>
      <c r="J218" s="10">
        <v>4.0373768192073971</v>
      </c>
      <c r="K218" s="10">
        <v>4.5766982133949066</v>
      </c>
    </row>
    <row r="219" spans="1:11" x14ac:dyDescent="0.25">
      <c r="A219" t="str">
        <f t="shared" si="5"/>
        <v>1996Lung cancer registration, 25+ yearsFTotal</v>
      </c>
      <c r="B219" s="9">
        <v>1996</v>
      </c>
      <c r="C219" s="9" t="s">
        <v>125</v>
      </c>
      <c r="D219" s="9" t="s">
        <v>96</v>
      </c>
      <c r="E219" s="9" t="s">
        <v>6</v>
      </c>
      <c r="F219" s="10">
        <v>25.782935484944886</v>
      </c>
      <c r="G219" s="10">
        <v>27.038230532285471</v>
      </c>
      <c r="H219" s="10">
        <v>28.338838485657675</v>
      </c>
      <c r="I219" s="10"/>
      <c r="J219" s="10"/>
      <c r="K219" s="10"/>
    </row>
    <row r="220" spans="1:11" x14ac:dyDescent="0.25">
      <c r="A220" t="str">
        <f t="shared" si="5"/>
        <v>1996Lung cancer registration, 25+ yearsFnonMaori</v>
      </c>
      <c r="B220" s="9">
        <v>1996</v>
      </c>
      <c r="C220" s="9" t="s">
        <v>125</v>
      </c>
      <c r="D220" s="9" t="s">
        <v>96</v>
      </c>
      <c r="E220" s="9" t="s">
        <v>60</v>
      </c>
      <c r="F220" s="10">
        <v>21.260098802016547</v>
      </c>
      <c r="G220" s="10">
        <v>22.40902379691445</v>
      </c>
      <c r="H220" s="10">
        <v>23.603902661491649</v>
      </c>
      <c r="I220" s="10"/>
      <c r="J220" s="10"/>
      <c r="K220" s="10"/>
    </row>
    <row r="221" spans="1:11" x14ac:dyDescent="0.25">
      <c r="A221" t="str">
        <f t="shared" si="5"/>
        <v>1997Lung cancer registration, 25+ yearsFMaori</v>
      </c>
      <c r="B221" s="9">
        <v>1997</v>
      </c>
      <c r="C221" s="9" t="s">
        <v>125</v>
      </c>
      <c r="D221" s="9" t="s">
        <v>96</v>
      </c>
      <c r="E221" s="9" t="s">
        <v>7</v>
      </c>
      <c r="F221" s="10">
        <v>85.174102708474067</v>
      </c>
      <c r="G221" s="10">
        <v>94.882211826616583</v>
      </c>
      <c r="H221" s="10">
        <v>105.39366319946217</v>
      </c>
      <c r="I221" s="10">
        <v>3.9837220636004966</v>
      </c>
      <c r="J221" s="10">
        <v>4.4980613275159298</v>
      </c>
      <c r="K221" s="10">
        <v>5.0788070510642358</v>
      </c>
    </row>
    <row r="222" spans="1:11" x14ac:dyDescent="0.25">
      <c r="A222" t="str">
        <f t="shared" si="5"/>
        <v>1997Lung cancer registration, 25+ yearsFTotal</v>
      </c>
      <c r="B222" s="9">
        <v>1997</v>
      </c>
      <c r="C222" s="9" t="s">
        <v>125</v>
      </c>
      <c r="D222" s="9" t="s">
        <v>96</v>
      </c>
      <c r="E222" s="9" t="s">
        <v>6</v>
      </c>
      <c r="F222" s="10">
        <v>24.979519486193759</v>
      </c>
      <c r="G222" s="10">
        <v>26.194614157288655</v>
      </c>
      <c r="H222" s="10">
        <v>27.453532116277842</v>
      </c>
      <c r="I222" s="10"/>
      <c r="J222" s="10"/>
      <c r="K222" s="10"/>
    </row>
    <row r="223" spans="1:11" x14ac:dyDescent="0.25">
      <c r="A223" t="str">
        <f t="shared" si="5"/>
        <v>1997Lung cancer registration, 25+ yearsFnonMaori</v>
      </c>
      <c r="B223" s="9">
        <v>1997</v>
      </c>
      <c r="C223" s="9" t="s">
        <v>125</v>
      </c>
      <c r="D223" s="9" t="s">
        <v>96</v>
      </c>
      <c r="E223" s="9" t="s">
        <v>60</v>
      </c>
      <c r="F223" s="10">
        <v>20.001870080356401</v>
      </c>
      <c r="G223" s="10">
        <v>21.094023606613568</v>
      </c>
      <c r="H223" s="10">
        <v>22.230305858884748</v>
      </c>
      <c r="I223" s="10"/>
      <c r="J223" s="10"/>
      <c r="K223" s="10"/>
    </row>
    <row r="224" spans="1:11" x14ac:dyDescent="0.25">
      <c r="A224" t="str">
        <f t="shared" si="5"/>
        <v>1998Lung cancer registration, 25+ yearsFMaori</v>
      </c>
      <c r="B224" s="9">
        <v>1998</v>
      </c>
      <c r="C224" s="9" t="s">
        <v>125</v>
      </c>
      <c r="D224" s="9" t="s">
        <v>96</v>
      </c>
      <c r="E224" s="9" t="s">
        <v>7</v>
      </c>
      <c r="F224" s="10">
        <v>87.464422417655754</v>
      </c>
      <c r="G224" s="10">
        <v>97.066259104704656</v>
      </c>
      <c r="H224" s="10">
        <v>107.43438845712714</v>
      </c>
      <c r="I224" s="10">
        <v>4.0878692835306296</v>
      </c>
      <c r="J224" s="10">
        <v>4.5987422661915449</v>
      </c>
      <c r="K224" s="10">
        <v>5.1734605399590885</v>
      </c>
    </row>
    <row r="225" spans="1:11" x14ac:dyDescent="0.25">
      <c r="A225" t="str">
        <f t="shared" si="5"/>
        <v>1998Lung cancer registration, 25+ yearsFTotal</v>
      </c>
      <c r="B225" s="9">
        <v>1998</v>
      </c>
      <c r="C225" s="9" t="s">
        <v>125</v>
      </c>
      <c r="D225" s="9" t="s">
        <v>96</v>
      </c>
      <c r="E225" s="9" t="s">
        <v>6</v>
      </c>
      <c r="F225" s="10">
        <v>25.217388010061004</v>
      </c>
      <c r="G225" s="10">
        <v>26.415547414914478</v>
      </c>
      <c r="H225" s="10">
        <v>27.655930716945555</v>
      </c>
      <c r="I225" s="10"/>
      <c r="J225" s="10"/>
      <c r="K225" s="10"/>
    </row>
    <row r="226" spans="1:11" x14ac:dyDescent="0.25">
      <c r="A226" t="str">
        <f t="shared" si="5"/>
        <v>1998Lung cancer registration, 25+ yearsFnonMaori</v>
      </c>
      <c r="B226" s="9">
        <v>1998</v>
      </c>
      <c r="C226" s="9" t="s">
        <v>125</v>
      </c>
      <c r="D226" s="9" t="s">
        <v>96</v>
      </c>
      <c r="E226" s="9" t="s">
        <v>60</v>
      </c>
      <c r="F226" s="10">
        <v>20.035304661957557</v>
      </c>
      <c r="G226" s="10">
        <v>21.107131795209352</v>
      </c>
      <c r="H226" s="10">
        <v>22.221404717405111</v>
      </c>
      <c r="I226" s="10"/>
      <c r="J226" s="10"/>
      <c r="K226" s="10"/>
    </row>
    <row r="227" spans="1:11" x14ac:dyDescent="0.25">
      <c r="A227" t="str">
        <f t="shared" si="5"/>
        <v>1999Lung cancer registration, 25+ yearsFMaori</v>
      </c>
      <c r="B227" s="9">
        <v>1999</v>
      </c>
      <c r="C227" s="9" t="s">
        <v>125</v>
      </c>
      <c r="D227" s="9" t="s">
        <v>96</v>
      </c>
      <c r="E227" s="9" t="s">
        <v>7</v>
      </c>
      <c r="F227" s="10">
        <v>88.524672607589977</v>
      </c>
      <c r="G227" s="10">
        <v>97.959774013476618</v>
      </c>
      <c r="H227" s="10">
        <v>108.12666744456183</v>
      </c>
      <c r="I227" s="10">
        <v>4.0135344149308603</v>
      </c>
      <c r="J227" s="10">
        <v>4.5007149539184796</v>
      </c>
      <c r="K227" s="10">
        <v>5.0470316190809026</v>
      </c>
    </row>
    <row r="228" spans="1:11" x14ac:dyDescent="0.25">
      <c r="A228" t="str">
        <f t="shared" si="5"/>
        <v>1999Lung cancer registration, 25+ yearsFTotal</v>
      </c>
      <c r="B228" s="9">
        <v>1999</v>
      </c>
      <c r="C228" s="9" t="s">
        <v>125</v>
      </c>
      <c r="D228" s="9" t="s">
        <v>96</v>
      </c>
      <c r="E228" s="9" t="s">
        <v>6</v>
      </c>
      <c r="F228" s="10">
        <v>26.111792682755453</v>
      </c>
      <c r="G228" s="10">
        <v>27.317696383466235</v>
      </c>
      <c r="H228" s="10">
        <v>28.564924502088147</v>
      </c>
      <c r="I228" s="10"/>
      <c r="J228" s="10"/>
      <c r="K228" s="10"/>
    </row>
    <row r="229" spans="1:11" x14ac:dyDescent="0.25">
      <c r="A229" t="str">
        <f t="shared" si="5"/>
        <v>1999Lung cancer registration, 25+ yearsFnonMaori</v>
      </c>
      <c r="B229" s="9">
        <v>1999</v>
      </c>
      <c r="C229" s="9" t="s">
        <v>125</v>
      </c>
      <c r="D229" s="9" t="s">
        <v>96</v>
      </c>
      <c r="E229" s="9" t="s">
        <v>60</v>
      </c>
      <c r="F229" s="10">
        <v>20.689696025246509</v>
      </c>
      <c r="G229" s="10">
        <v>21.765380615404094</v>
      </c>
      <c r="H229" s="10">
        <v>22.882485200171722</v>
      </c>
      <c r="I229" s="10"/>
      <c r="J229" s="10"/>
      <c r="K229" s="10"/>
    </row>
    <row r="230" spans="1:11" x14ac:dyDescent="0.25">
      <c r="A230" t="str">
        <f t="shared" si="5"/>
        <v>2000Lung cancer registration, 25+ yearsFMaori</v>
      </c>
      <c r="B230" s="9">
        <v>2000</v>
      </c>
      <c r="C230" s="9" t="s">
        <v>125</v>
      </c>
      <c r="D230" s="9" t="s">
        <v>96</v>
      </c>
      <c r="E230" s="9" t="s">
        <v>7</v>
      </c>
      <c r="F230" s="10">
        <v>81.251892632990163</v>
      </c>
      <c r="G230" s="10">
        <v>90.095153975223567</v>
      </c>
      <c r="H230" s="10">
        <v>99.638319971478964</v>
      </c>
      <c r="I230" s="10">
        <v>3.5218785678327378</v>
      </c>
      <c r="J230" s="10">
        <v>3.9528857953569991</v>
      </c>
      <c r="K230" s="10">
        <v>4.4366396541464228</v>
      </c>
    </row>
    <row r="231" spans="1:11" x14ac:dyDescent="0.25">
      <c r="A231" t="str">
        <f t="shared" si="5"/>
        <v>2000Lung cancer registration, 25+ yearsFTotal</v>
      </c>
      <c r="B231" s="9">
        <v>2000</v>
      </c>
      <c r="C231" s="9" t="s">
        <v>125</v>
      </c>
      <c r="D231" s="9" t="s">
        <v>96</v>
      </c>
      <c r="E231" s="9" t="s">
        <v>6</v>
      </c>
      <c r="F231" s="10">
        <v>26.628802456501571</v>
      </c>
      <c r="G231" s="10">
        <v>27.830837550867859</v>
      </c>
      <c r="H231" s="10">
        <v>29.073148879255733</v>
      </c>
      <c r="I231" s="10"/>
      <c r="J231" s="10"/>
      <c r="K231" s="10"/>
    </row>
    <row r="232" spans="1:11" x14ac:dyDescent="0.25">
      <c r="A232" t="str">
        <f t="shared" si="5"/>
        <v>2000Lung cancer registration, 25+ yearsFnonMaori</v>
      </c>
      <c r="B232" s="9">
        <v>2000</v>
      </c>
      <c r="C232" s="9" t="s">
        <v>125</v>
      </c>
      <c r="D232" s="9" t="s">
        <v>96</v>
      </c>
      <c r="E232" s="9" t="s">
        <v>60</v>
      </c>
      <c r="F232" s="10">
        <v>21.701058480249305</v>
      </c>
      <c r="G232" s="10">
        <v>22.792248154765311</v>
      </c>
      <c r="H232" s="10">
        <v>23.924096758165621</v>
      </c>
      <c r="I232" s="10"/>
      <c r="J232" s="10"/>
      <c r="K232" s="10"/>
    </row>
    <row r="233" spans="1:11" x14ac:dyDescent="0.25">
      <c r="A233" t="str">
        <f t="shared" si="5"/>
        <v>2001Lung cancer registration, 25+ yearsFMaori</v>
      </c>
      <c r="B233" s="9">
        <v>2001</v>
      </c>
      <c r="C233" s="9" t="s">
        <v>125</v>
      </c>
      <c r="D233" s="9" t="s">
        <v>96</v>
      </c>
      <c r="E233" s="9" t="s">
        <v>7</v>
      </c>
      <c r="F233" s="10">
        <v>84.824244638357456</v>
      </c>
      <c r="G233" s="10">
        <v>93.661503546559445</v>
      </c>
      <c r="H233" s="10">
        <v>103.16927273295686</v>
      </c>
      <c r="I233" s="10">
        <v>3.5127085725109413</v>
      </c>
      <c r="J233" s="10">
        <v>3.9259573595269477</v>
      </c>
      <c r="K233" s="10">
        <v>4.3878223515155543</v>
      </c>
    </row>
    <row r="234" spans="1:11" x14ac:dyDescent="0.25">
      <c r="A234" t="str">
        <f t="shared" si="5"/>
        <v>2001Lung cancer registration, 25+ yearsFTotal</v>
      </c>
      <c r="B234" s="9">
        <v>2001</v>
      </c>
      <c r="C234" s="9" t="s">
        <v>125</v>
      </c>
      <c r="D234" s="9" t="s">
        <v>96</v>
      </c>
      <c r="E234" s="9" t="s">
        <v>6</v>
      </c>
      <c r="F234" s="10">
        <v>28.13912748285194</v>
      </c>
      <c r="G234" s="10">
        <v>29.377042258266037</v>
      </c>
      <c r="H234" s="10">
        <v>30.655396014285568</v>
      </c>
      <c r="I234" s="10"/>
      <c r="J234" s="10"/>
      <c r="K234" s="10"/>
    </row>
    <row r="235" spans="1:11" x14ac:dyDescent="0.25">
      <c r="A235" t="str">
        <f t="shared" si="5"/>
        <v>2001Lung cancer registration, 25+ yearsFnonMaori</v>
      </c>
      <c r="B235" s="9">
        <v>2001</v>
      </c>
      <c r="C235" s="9" t="s">
        <v>125</v>
      </c>
      <c r="D235" s="9" t="s">
        <v>96</v>
      </c>
      <c r="E235" s="9" t="s">
        <v>60</v>
      </c>
      <c r="F235" s="10">
        <v>22.738538853668178</v>
      </c>
      <c r="G235" s="10">
        <v>23.856984416622662</v>
      </c>
      <c r="H235" s="10">
        <v>25.01621107121003</v>
      </c>
      <c r="I235" s="10"/>
      <c r="J235" s="10"/>
      <c r="K235" s="10"/>
    </row>
    <row r="236" spans="1:11" x14ac:dyDescent="0.25">
      <c r="A236" t="str">
        <f t="shared" si="5"/>
        <v>2002Lung cancer registration, 25+ yearsFMaori</v>
      </c>
      <c r="B236" s="9">
        <v>2002</v>
      </c>
      <c r="C236" s="9" t="s">
        <v>125</v>
      </c>
      <c r="D236" s="9" t="s">
        <v>96</v>
      </c>
      <c r="E236" s="9" t="s">
        <v>7</v>
      </c>
      <c r="F236" s="10">
        <v>91.542359526404383</v>
      </c>
      <c r="G236" s="10">
        <v>100.49866733648228</v>
      </c>
      <c r="H236" s="10">
        <v>110.09442250797085</v>
      </c>
      <c r="I236" s="10">
        <v>3.7130882524155462</v>
      </c>
      <c r="J236" s="10">
        <v>4.1287624357967889</v>
      </c>
      <c r="K236" s="10">
        <v>4.5909706671143438</v>
      </c>
    </row>
    <row r="237" spans="1:11" x14ac:dyDescent="0.25">
      <c r="A237" t="str">
        <f t="shared" si="5"/>
        <v>2002Lung cancer registration, 25+ yearsFTotal</v>
      </c>
      <c r="B237" s="9">
        <v>2002</v>
      </c>
      <c r="C237" s="9" t="s">
        <v>125</v>
      </c>
      <c r="D237" s="9" t="s">
        <v>96</v>
      </c>
      <c r="E237" s="9" t="s">
        <v>6</v>
      </c>
      <c r="F237" s="10">
        <v>29.013729617916013</v>
      </c>
      <c r="G237" s="10">
        <v>30.255754921996033</v>
      </c>
      <c r="H237" s="10">
        <v>31.537276407115744</v>
      </c>
      <c r="I237" s="10"/>
      <c r="J237" s="10"/>
      <c r="K237" s="10"/>
    </row>
    <row r="238" spans="1:11" x14ac:dyDescent="0.25">
      <c r="A238" t="str">
        <f t="shared" si="5"/>
        <v>2002Lung cancer registration, 25+ yearsFnonMaori</v>
      </c>
      <c r="B238" s="9">
        <v>2002</v>
      </c>
      <c r="C238" s="9" t="s">
        <v>125</v>
      </c>
      <c r="D238" s="9" t="s">
        <v>96</v>
      </c>
      <c r="E238" s="9" t="s">
        <v>60</v>
      </c>
      <c r="F238" s="10">
        <v>23.220534596221917</v>
      </c>
      <c r="G238" s="10">
        <v>24.341111628305047</v>
      </c>
      <c r="H238" s="10">
        <v>25.501787770539174</v>
      </c>
      <c r="I238" s="10"/>
      <c r="J238" s="10"/>
      <c r="K238" s="10"/>
    </row>
    <row r="239" spans="1:11" x14ac:dyDescent="0.25">
      <c r="A239" t="str">
        <f t="shared" si="5"/>
        <v>2003Lung cancer registration, 25+ yearsFMaori</v>
      </c>
      <c r="B239" s="9">
        <v>2003</v>
      </c>
      <c r="C239" s="9" t="s">
        <v>125</v>
      </c>
      <c r="D239" s="9" t="s">
        <v>96</v>
      </c>
      <c r="E239" s="9" t="s">
        <v>7</v>
      </c>
      <c r="F239" s="10">
        <v>94.574732270297261</v>
      </c>
      <c r="G239" s="10">
        <v>103.46337197523826</v>
      </c>
      <c r="H239" s="10">
        <v>112.96238993767265</v>
      </c>
      <c r="I239" s="10">
        <v>3.9017108904352527</v>
      </c>
      <c r="J239" s="10">
        <v>4.3255037750799312</v>
      </c>
      <c r="K239" s="10">
        <v>4.7953278532494137</v>
      </c>
    </row>
    <row r="240" spans="1:11" x14ac:dyDescent="0.25">
      <c r="A240" t="str">
        <f t="shared" si="5"/>
        <v>2003Lung cancer registration, 25+ yearsFTotal</v>
      </c>
      <c r="B240" s="9">
        <v>2003</v>
      </c>
      <c r="C240" s="9" t="s">
        <v>125</v>
      </c>
      <c r="D240" s="9" t="s">
        <v>96</v>
      </c>
      <c r="E240" s="9" t="s">
        <v>6</v>
      </c>
      <c r="F240" s="10">
        <v>28.89846888033188</v>
      </c>
      <c r="G240" s="10">
        <v>30.127912807968162</v>
      </c>
      <c r="H240" s="10">
        <v>31.396214520629869</v>
      </c>
      <c r="I240" s="10"/>
      <c r="J240" s="10"/>
      <c r="K240" s="10"/>
    </row>
    <row r="241" spans="1:11" x14ac:dyDescent="0.25">
      <c r="A241" t="str">
        <f t="shared" si="5"/>
        <v>2003Lung cancer registration, 25+ yearsFnonMaori</v>
      </c>
      <c r="B241" s="9">
        <v>2003</v>
      </c>
      <c r="C241" s="9" t="s">
        <v>125</v>
      </c>
      <c r="D241" s="9" t="s">
        <v>96</v>
      </c>
      <c r="E241" s="9" t="s">
        <v>60</v>
      </c>
      <c r="F241" s="10">
        <v>22.815443038403547</v>
      </c>
      <c r="G241" s="10">
        <v>23.919380806303039</v>
      </c>
      <c r="H241" s="10">
        <v>25.062925004177586</v>
      </c>
      <c r="I241" s="10"/>
      <c r="J241" s="10"/>
      <c r="K241" s="10"/>
    </row>
    <row r="242" spans="1:11" x14ac:dyDescent="0.25">
      <c r="A242" t="str">
        <f t="shared" ref="A242:A290" si="6">B242&amp;C242&amp;D242&amp;E242</f>
        <v>2004Lung cancer registration, 25+ yearsFMaori</v>
      </c>
      <c r="B242" s="9">
        <v>2004</v>
      </c>
      <c r="C242" s="9" t="s">
        <v>125</v>
      </c>
      <c r="D242" s="9" t="s">
        <v>96</v>
      </c>
      <c r="E242" s="9" t="s">
        <v>7</v>
      </c>
      <c r="F242" s="10">
        <v>88.061511029879441</v>
      </c>
      <c r="G242" s="10">
        <v>96.437478955387022</v>
      </c>
      <c r="H242" s="10">
        <v>105.39532304823844</v>
      </c>
      <c r="I242" s="10">
        <v>3.7656213326614161</v>
      </c>
      <c r="J242" s="10">
        <v>4.1787061268130214</v>
      </c>
      <c r="K242" s="10">
        <v>4.6371058987822922</v>
      </c>
    </row>
    <row r="243" spans="1:11" x14ac:dyDescent="0.25">
      <c r="A243" t="str">
        <f t="shared" si="6"/>
        <v>2004Lung cancer registration, 25+ yearsFTotal</v>
      </c>
      <c r="B243" s="9">
        <v>2004</v>
      </c>
      <c r="C243" s="9" t="s">
        <v>125</v>
      </c>
      <c r="D243" s="9" t="s">
        <v>96</v>
      </c>
      <c r="E243" s="9" t="s">
        <v>6</v>
      </c>
      <c r="F243" s="10">
        <v>27.532467865126364</v>
      </c>
      <c r="G243" s="10">
        <v>28.70326285409968</v>
      </c>
      <c r="H243" s="10">
        <v>29.911045323835395</v>
      </c>
      <c r="I243" s="10"/>
      <c r="J243" s="10"/>
      <c r="K243" s="10"/>
    </row>
    <row r="244" spans="1:11" x14ac:dyDescent="0.25">
      <c r="A244" t="str">
        <f t="shared" si="6"/>
        <v>2004Lung cancer registration, 25+ yearsFnonMaori</v>
      </c>
      <c r="B244" s="9">
        <v>2004</v>
      </c>
      <c r="C244" s="9" t="s">
        <v>125</v>
      </c>
      <c r="D244" s="9" t="s">
        <v>96</v>
      </c>
      <c r="E244" s="9" t="s">
        <v>60</v>
      </c>
      <c r="F244" s="10">
        <v>22.017052391548521</v>
      </c>
      <c r="G244" s="10">
        <v>23.078310852392271</v>
      </c>
      <c r="H244" s="10">
        <v>24.17750209291388</v>
      </c>
      <c r="I244" s="10"/>
      <c r="J244" s="10"/>
      <c r="K244" s="10"/>
    </row>
    <row r="245" spans="1:11" x14ac:dyDescent="0.25">
      <c r="A245" t="str">
        <f t="shared" si="6"/>
        <v>2005Lung cancer registration, 25+ yearsFMaori</v>
      </c>
      <c r="B245" s="9">
        <v>2005</v>
      </c>
      <c r="C245" s="9" t="s">
        <v>125</v>
      </c>
      <c r="D245" s="9" t="s">
        <v>96</v>
      </c>
      <c r="E245" s="9" t="s">
        <v>7</v>
      </c>
      <c r="F245" s="10">
        <v>84.21216847931916</v>
      </c>
      <c r="G245" s="10">
        <v>92.213219506510001</v>
      </c>
      <c r="H245" s="10">
        <v>100.76951010271785</v>
      </c>
      <c r="I245" s="10">
        <v>3.662468891588313</v>
      </c>
      <c r="J245" s="10">
        <v>4.0623486444508679</v>
      </c>
      <c r="K245" s="10">
        <v>4.5058885133397126</v>
      </c>
    </row>
    <row r="246" spans="1:11" x14ac:dyDescent="0.25">
      <c r="A246" t="str">
        <f t="shared" si="6"/>
        <v>2005Lung cancer registration, 25+ yearsFTotal</v>
      </c>
      <c r="B246" s="9">
        <v>2005</v>
      </c>
      <c r="C246" s="9" t="s">
        <v>125</v>
      </c>
      <c r="D246" s="9" t="s">
        <v>96</v>
      </c>
      <c r="E246" s="9" t="s">
        <v>6</v>
      </c>
      <c r="F246" s="10">
        <v>27.096205510542926</v>
      </c>
      <c r="G246" s="10">
        <v>28.238077848299969</v>
      </c>
      <c r="H246" s="10">
        <v>29.415703744142526</v>
      </c>
      <c r="I246" s="10"/>
      <c r="J246" s="10"/>
      <c r="K246" s="10"/>
    </row>
    <row r="247" spans="1:11" x14ac:dyDescent="0.25">
      <c r="A247" t="str">
        <f t="shared" si="6"/>
        <v>2005Lung cancer registration, 25+ yearsFnonMaori</v>
      </c>
      <c r="B247" s="9">
        <v>2005</v>
      </c>
      <c r="C247" s="9" t="s">
        <v>125</v>
      </c>
      <c r="D247" s="9" t="s">
        <v>96</v>
      </c>
      <c r="E247" s="9" t="s">
        <v>60</v>
      </c>
      <c r="F247" s="10">
        <v>21.666797616726665</v>
      </c>
      <c r="G247" s="10">
        <v>22.699484356782726</v>
      </c>
      <c r="H247" s="10">
        <v>23.76867594504008</v>
      </c>
      <c r="I247" s="10"/>
      <c r="J247" s="10"/>
      <c r="K247" s="10"/>
    </row>
    <row r="248" spans="1:11" x14ac:dyDescent="0.25">
      <c r="A248" t="str">
        <f t="shared" si="6"/>
        <v>2006Lung cancer registration, 25+ yearsFMaori</v>
      </c>
      <c r="B248" s="9">
        <v>2006</v>
      </c>
      <c r="C248" s="9" t="s">
        <v>125</v>
      </c>
      <c r="D248" s="9" t="s">
        <v>96</v>
      </c>
      <c r="E248" s="9" t="s">
        <v>7</v>
      </c>
      <c r="F248" s="10">
        <v>89.604661709290141</v>
      </c>
      <c r="G248" s="10">
        <v>97.653960932117414</v>
      </c>
      <c r="H248" s="10">
        <v>106.23227362193971</v>
      </c>
      <c r="I248" s="10">
        <v>3.7794003683300845</v>
      </c>
      <c r="J248" s="10">
        <v>4.1729200593713491</v>
      </c>
      <c r="K248" s="10">
        <v>4.607413908253859</v>
      </c>
    </row>
    <row r="249" spans="1:11" x14ac:dyDescent="0.25">
      <c r="A249" t="str">
        <f t="shared" si="6"/>
        <v>2006Lung cancer registration, 25+ yearsFTotal</v>
      </c>
      <c r="B249" s="9">
        <v>2006</v>
      </c>
      <c r="C249" s="9" t="s">
        <v>125</v>
      </c>
      <c r="D249" s="9" t="s">
        <v>96</v>
      </c>
      <c r="E249" s="9" t="s">
        <v>6</v>
      </c>
      <c r="F249" s="10">
        <v>28.239527106737189</v>
      </c>
      <c r="G249" s="10">
        <v>29.386668526176642</v>
      </c>
      <c r="H249" s="10">
        <v>30.568450548923796</v>
      </c>
      <c r="I249" s="10"/>
      <c r="J249" s="10"/>
      <c r="K249" s="10"/>
    </row>
    <row r="250" spans="1:11" x14ac:dyDescent="0.25">
      <c r="A250" t="str">
        <f t="shared" si="6"/>
        <v>2006Lung cancer registration, 25+ yearsFnonMaori</v>
      </c>
      <c r="B250" s="9">
        <v>2006</v>
      </c>
      <c r="C250" s="9" t="s">
        <v>125</v>
      </c>
      <c r="D250" s="9" t="s">
        <v>96</v>
      </c>
      <c r="E250" s="9" t="s">
        <v>60</v>
      </c>
      <c r="F250" s="10">
        <v>22.369315327278439</v>
      </c>
      <c r="G250" s="10">
        <v>23.401828825551238</v>
      </c>
      <c r="H250" s="10">
        <v>24.469706250291814</v>
      </c>
      <c r="I250" s="10"/>
      <c r="J250" s="10"/>
      <c r="K250" s="10"/>
    </row>
    <row r="251" spans="1:11" x14ac:dyDescent="0.25">
      <c r="A251" t="str">
        <f t="shared" si="6"/>
        <v>2007Lung cancer registration, 25+ yearsFMaori</v>
      </c>
      <c r="B251" s="9">
        <v>2007</v>
      </c>
      <c r="C251" s="9" t="s">
        <v>125</v>
      </c>
      <c r="D251" s="9" t="s">
        <v>96</v>
      </c>
      <c r="E251" s="9" t="s">
        <v>7</v>
      </c>
      <c r="F251" s="10">
        <v>89.617343678853899</v>
      </c>
      <c r="G251" s="10">
        <v>97.440022800780611</v>
      </c>
      <c r="H251" s="10">
        <v>105.76268359742568</v>
      </c>
      <c r="I251" s="10">
        <v>3.7172857729330566</v>
      </c>
      <c r="J251" s="10">
        <v>4.0941214781174233</v>
      </c>
      <c r="K251" s="10">
        <v>4.5091584832222287</v>
      </c>
    </row>
    <row r="252" spans="1:11" x14ac:dyDescent="0.25">
      <c r="A252" t="str">
        <f t="shared" si="6"/>
        <v>2007Lung cancer registration, 25+ yearsFTotal</v>
      </c>
      <c r="B252" s="9">
        <v>2007</v>
      </c>
      <c r="C252" s="9" t="s">
        <v>125</v>
      </c>
      <c r="D252" s="9" t="s">
        <v>96</v>
      </c>
      <c r="E252" s="9" t="s">
        <v>6</v>
      </c>
      <c r="F252" s="10">
        <v>28.653728117230845</v>
      </c>
      <c r="G252" s="10">
        <v>29.786703391880597</v>
      </c>
      <c r="H252" s="10">
        <v>30.95299235548099</v>
      </c>
      <c r="I252" s="10"/>
      <c r="J252" s="10"/>
      <c r="K252" s="10"/>
    </row>
    <row r="253" spans="1:11" x14ac:dyDescent="0.25">
      <c r="A253" t="str">
        <f t="shared" si="6"/>
        <v>2007Lung cancer registration, 25+ yearsFnonMaori</v>
      </c>
      <c r="B253" s="9">
        <v>2007</v>
      </c>
      <c r="C253" s="9" t="s">
        <v>125</v>
      </c>
      <c r="D253" s="9" t="s">
        <v>96</v>
      </c>
      <c r="E253" s="9" t="s">
        <v>60</v>
      </c>
      <c r="F253" s="10">
        <v>22.776554823404869</v>
      </c>
      <c r="G253" s="10">
        <v>23.799983298391499</v>
      </c>
      <c r="H253" s="10">
        <v>24.857548554698155</v>
      </c>
      <c r="I253" s="10"/>
      <c r="J253" s="10"/>
      <c r="K253" s="10"/>
    </row>
    <row r="254" spans="1:11" x14ac:dyDescent="0.25">
      <c r="A254" t="str">
        <f t="shared" si="6"/>
        <v>2008Lung cancer registration, 25+ yearsFMaori</v>
      </c>
      <c r="B254" s="9">
        <v>2008</v>
      </c>
      <c r="C254" s="9" t="s">
        <v>125</v>
      </c>
      <c r="D254" s="9" t="s">
        <v>96</v>
      </c>
      <c r="E254" s="9" t="s">
        <v>7</v>
      </c>
      <c r="F254" s="10">
        <v>92.202669541571396</v>
      </c>
      <c r="G254" s="10">
        <v>99.93342402344787</v>
      </c>
      <c r="H254" s="10">
        <v>108.13931211588175</v>
      </c>
      <c r="I254" s="10">
        <v>3.8508715141295493</v>
      </c>
      <c r="J254" s="10">
        <v>4.2295289964393712</v>
      </c>
      <c r="K254" s="10">
        <v>4.6454199954695303</v>
      </c>
    </row>
    <row r="255" spans="1:11" x14ac:dyDescent="0.25">
      <c r="A255" t="str">
        <f t="shared" si="6"/>
        <v>2008Lung cancer registration, 25+ yearsFTotal</v>
      </c>
      <c r="B255" s="9">
        <v>2008</v>
      </c>
      <c r="C255" s="9" t="s">
        <v>125</v>
      </c>
      <c r="D255" s="9" t="s">
        <v>96</v>
      </c>
      <c r="E255" s="9" t="s">
        <v>6</v>
      </c>
      <c r="F255" s="10">
        <v>28.775174300634404</v>
      </c>
      <c r="G255" s="10">
        <v>29.888991050894287</v>
      </c>
      <c r="H255" s="10">
        <v>31.034877226412515</v>
      </c>
      <c r="I255" s="10"/>
      <c r="J255" s="10"/>
      <c r="K255" s="10"/>
    </row>
    <row r="256" spans="1:11" x14ac:dyDescent="0.25">
      <c r="A256" t="str">
        <f t="shared" si="6"/>
        <v>2008Lung cancer registration, 25+ yearsFnonMaori</v>
      </c>
      <c r="B256" s="9">
        <v>2008</v>
      </c>
      <c r="C256" s="9" t="s">
        <v>125</v>
      </c>
      <c r="D256" s="9" t="s">
        <v>96</v>
      </c>
      <c r="E256" s="9" t="s">
        <v>60</v>
      </c>
      <c r="F256" s="10">
        <v>22.62723236079221</v>
      </c>
      <c r="G256" s="10">
        <v>23.62755382634256</v>
      </c>
      <c r="H256" s="10">
        <v>24.660710997422143</v>
      </c>
      <c r="I256" s="10"/>
      <c r="J256" s="10"/>
      <c r="K256" s="10"/>
    </row>
    <row r="257" spans="1:11" x14ac:dyDescent="0.25">
      <c r="A257" t="str">
        <f t="shared" si="6"/>
        <v>2009Lung cancer registration, 25+ yearsFMaori</v>
      </c>
      <c r="B257" s="9">
        <v>2009</v>
      </c>
      <c r="C257" s="9" t="s">
        <v>125</v>
      </c>
      <c r="D257" s="9" t="s">
        <v>96</v>
      </c>
      <c r="E257" s="9" t="s">
        <v>7</v>
      </c>
      <c r="F257" s="10">
        <v>93.303284639915262</v>
      </c>
      <c r="G257" s="10">
        <v>100.86992006932724</v>
      </c>
      <c r="H257" s="10">
        <v>108.88675805190906</v>
      </c>
      <c r="I257" s="10">
        <v>3.9044232591894259</v>
      </c>
      <c r="J257" s="10">
        <v>4.2786360136067625</v>
      </c>
      <c r="K257" s="10">
        <v>4.6887145480055672</v>
      </c>
    </row>
    <row r="258" spans="1:11" x14ac:dyDescent="0.25">
      <c r="A258" t="str">
        <f t="shared" si="6"/>
        <v>2009Lung cancer registration, 25+ yearsFTotal</v>
      </c>
      <c r="B258" s="9">
        <v>2009</v>
      </c>
      <c r="C258" s="9" t="s">
        <v>125</v>
      </c>
      <c r="D258" s="9" t="s">
        <v>96</v>
      </c>
      <c r="E258" s="9" t="s">
        <v>6</v>
      </c>
      <c r="F258" s="10">
        <v>28.862840003458995</v>
      </c>
      <c r="G258" s="10">
        <v>29.960461306148421</v>
      </c>
      <c r="H258" s="10">
        <v>31.089138527838383</v>
      </c>
      <c r="I258" s="10"/>
      <c r="J258" s="10"/>
      <c r="K258" s="10"/>
    </row>
    <row r="259" spans="1:11" x14ac:dyDescent="0.25">
      <c r="A259" t="str">
        <f t="shared" si="6"/>
        <v>2009Lung cancer registration, 25+ yearsFnonMaori</v>
      </c>
      <c r="B259" s="9">
        <v>2009</v>
      </c>
      <c r="C259" s="9" t="s">
        <v>125</v>
      </c>
      <c r="D259" s="9" t="s">
        <v>96</v>
      </c>
      <c r="E259" s="9" t="s">
        <v>60</v>
      </c>
      <c r="F259" s="10">
        <v>22.589839414535991</v>
      </c>
      <c r="G259" s="10">
        <v>23.575251493360124</v>
      </c>
      <c r="H259" s="10">
        <v>24.592586643259796</v>
      </c>
      <c r="I259" s="10"/>
      <c r="J259" s="10"/>
      <c r="K259" s="10"/>
    </row>
    <row r="260" spans="1:11" x14ac:dyDescent="0.25">
      <c r="A260" t="str">
        <f t="shared" si="6"/>
        <v>2010Lung cancer registration, 25+ yearsFMaori</v>
      </c>
      <c r="B260" s="9">
        <v>2010</v>
      </c>
      <c r="C260" s="9" t="s">
        <v>125</v>
      </c>
      <c r="D260" s="9" t="s">
        <v>96</v>
      </c>
      <c r="E260" s="9" t="s">
        <v>7</v>
      </c>
      <c r="F260" s="10">
        <v>92.932627137574514</v>
      </c>
      <c r="G260" s="10">
        <v>100.31584295312963</v>
      </c>
      <c r="H260" s="10">
        <v>108.12963780347201</v>
      </c>
      <c r="I260" s="10">
        <v>3.906727365369143</v>
      </c>
      <c r="J260" s="10">
        <v>4.2754254780429308</v>
      </c>
      <c r="K260" s="10">
        <v>4.6789195428208314</v>
      </c>
    </row>
    <row r="261" spans="1:11" x14ac:dyDescent="0.25">
      <c r="A261" t="str">
        <f t="shared" si="6"/>
        <v>2010Lung cancer registration, 25+ yearsFTotal</v>
      </c>
      <c r="B261" s="9">
        <v>2010</v>
      </c>
      <c r="C261" s="9" t="s">
        <v>125</v>
      </c>
      <c r="D261" s="9" t="s">
        <v>96</v>
      </c>
      <c r="E261" s="9" t="s">
        <v>6</v>
      </c>
      <c r="F261" s="10">
        <v>28.812974490623276</v>
      </c>
      <c r="G261" s="10">
        <v>29.895311950153179</v>
      </c>
      <c r="H261" s="10">
        <v>31.007903348608711</v>
      </c>
      <c r="I261" s="10"/>
      <c r="J261" s="10"/>
      <c r="K261" s="10"/>
    </row>
    <row r="262" spans="1:11" x14ac:dyDescent="0.25">
      <c r="A262" t="str">
        <f t="shared" si="6"/>
        <v>2010Lung cancer registration, 25+ yearsFnonMaori</v>
      </c>
      <c r="B262" s="9">
        <v>2010</v>
      </c>
      <c r="C262" s="9" t="s">
        <v>125</v>
      </c>
      <c r="D262" s="9" t="s">
        <v>96</v>
      </c>
      <c r="E262" s="9" t="s">
        <v>60</v>
      </c>
      <c r="F262" s="10">
        <v>22.491953061834259</v>
      </c>
      <c r="G262" s="10">
        <v>23.463359019661603</v>
      </c>
      <c r="H262" s="10">
        <v>24.465926449292933</v>
      </c>
      <c r="I262" s="10"/>
      <c r="J262" s="10"/>
      <c r="K262" s="10"/>
    </row>
    <row r="263" spans="1:11" x14ac:dyDescent="0.25">
      <c r="A263" t="str">
        <f t="shared" si="6"/>
        <v>2011Lung cancer registration, 25+ yearsFMaori</v>
      </c>
      <c r="B263" s="9">
        <v>2011</v>
      </c>
      <c r="C263" s="9" t="s">
        <v>125</v>
      </c>
      <c r="D263" s="9" t="s">
        <v>96</v>
      </c>
      <c r="E263" s="9" t="s">
        <v>7</v>
      </c>
      <c r="F263" s="10">
        <v>92.123795441459265</v>
      </c>
      <c r="G263" s="10">
        <v>99.272870319288785</v>
      </c>
      <c r="H263" s="10">
        <v>106.82943415362841</v>
      </c>
      <c r="I263" s="10">
        <v>3.7828216033900577</v>
      </c>
      <c r="J263" s="10">
        <v>4.1317827294795295</v>
      </c>
      <c r="K263" s="10">
        <v>4.5129351350658995</v>
      </c>
    </row>
    <row r="264" spans="1:11" x14ac:dyDescent="0.25">
      <c r="A264" t="str">
        <f t="shared" si="6"/>
        <v>2011Lung cancer registration, 25+ yearsFTotal</v>
      </c>
      <c r="B264" s="9">
        <v>2011</v>
      </c>
      <c r="C264" s="9" t="s">
        <v>125</v>
      </c>
      <c r="D264" s="9" t="s">
        <v>96</v>
      </c>
      <c r="E264" s="9" t="s">
        <v>6</v>
      </c>
      <c r="F264" s="10">
        <v>29.340963455834771</v>
      </c>
      <c r="G264" s="10">
        <v>30.421535437897958</v>
      </c>
      <c r="H264" s="10">
        <v>31.531727257053152</v>
      </c>
      <c r="I264" s="10"/>
      <c r="J264" s="10"/>
      <c r="K264" s="10"/>
    </row>
    <row r="265" spans="1:11" x14ac:dyDescent="0.25">
      <c r="A265" t="str">
        <f t="shared" si="6"/>
        <v>2011Lung cancer registration, 25+ yearsFnonMaori</v>
      </c>
      <c r="B265" s="9">
        <v>2011</v>
      </c>
      <c r="C265" s="9" t="s">
        <v>125</v>
      </c>
      <c r="D265" s="9" t="s">
        <v>96</v>
      </c>
      <c r="E265" s="9" t="s">
        <v>60</v>
      </c>
      <c r="F265" s="10">
        <v>23.049805983451396</v>
      </c>
      <c r="G265" s="10">
        <v>24.026643417378807</v>
      </c>
      <c r="H265" s="10">
        <v>25.034237293025981</v>
      </c>
      <c r="I265" s="10"/>
      <c r="J265" s="10"/>
      <c r="K265" s="10"/>
    </row>
    <row r="266" spans="1:11" x14ac:dyDescent="0.25">
      <c r="A266" t="str">
        <f t="shared" si="6"/>
        <v>2012Lung cancer registration, 25+ yearsFMaori</v>
      </c>
      <c r="B266" s="9">
        <v>2012</v>
      </c>
      <c r="C266" s="9" t="s">
        <v>125</v>
      </c>
      <c r="D266" s="9" t="s">
        <v>96</v>
      </c>
      <c r="E266" s="9" t="s">
        <v>7</v>
      </c>
      <c r="F266" s="10">
        <v>87.264021632132227</v>
      </c>
      <c r="G266" s="10">
        <v>94.03596390610295</v>
      </c>
      <c r="H266" s="10">
        <v>101.1938990166188</v>
      </c>
      <c r="I266" s="10">
        <v>3.5844041212616924</v>
      </c>
      <c r="J266" s="10">
        <v>3.9142025995784224</v>
      </c>
      <c r="K266" s="10">
        <v>4.2743456017324206</v>
      </c>
    </row>
    <row r="267" spans="1:11" x14ac:dyDescent="0.25">
      <c r="A267" t="str">
        <f t="shared" si="6"/>
        <v>2012Lung cancer registration, 25+ yearsFTotal</v>
      </c>
      <c r="B267" s="9">
        <v>2012</v>
      </c>
      <c r="C267" s="9" t="s">
        <v>125</v>
      </c>
      <c r="D267" s="9" t="s">
        <v>96</v>
      </c>
      <c r="E267" s="9" t="s">
        <v>6</v>
      </c>
      <c r="F267" s="10">
        <v>29.028879110144612</v>
      </c>
      <c r="G267" s="10">
        <v>30.08356028632258</v>
      </c>
      <c r="H267" s="10">
        <v>31.166766912850957</v>
      </c>
      <c r="I267" s="10"/>
      <c r="J267" s="10"/>
      <c r="K267" s="10"/>
    </row>
    <row r="268" spans="1:11" x14ac:dyDescent="0.25">
      <c r="A268" t="str">
        <f t="shared" si="6"/>
        <v>2012Lung cancer registration, 25+ yearsFnonMaori</v>
      </c>
      <c r="B268" s="9">
        <v>2012</v>
      </c>
      <c r="C268" s="9" t="s">
        <v>125</v>
      </c>
      <c r="D268" s="9" t="s">
        <v>96</v>
      </c>
      <c r="E268" s="9" t="s">
        <v>60</v>
      </c>
      <c r="F268" s="10">
        <v>23.064104237507102</v>
      </c>
      <c r="G268" s="10">
        <v>24.024296523698354</v>
      </c>
      <c r="H268" s="10">
        <v>25.014194869392686</v>
      </c>
      <c r="I268" s="10"/>
      <c r="J268" s="10"/>
      <c r="K268" s="10"/>
    </row>
    <row r="269" spans="1:11" x14ac:dyDescent="0.25">
      <c r="A269" t="str">
        <f t="shared" si="6"/>
        <v>2013Lung cancer registration, 25+ yearsFMaori</v>
      </c>
      <c r="B269" s="9">
        <v>2013</v>
      </c>
      <c r="C269" s="9" t="s">
        <v>125</v>
      </c>
      <c r="D269" s="9" t="s">
        <v>96</v>
      </c>
      <c r="E269" s="9" t="s">
        <v>7</v>
      </c>
      <c r="F269" s="10">
        <v>85.970720321814909</v>
      </c>
      <c r="G269" s="10">
        <v>92.540864023264817</v>
      </c>
      <c r="H269" s="10">
        <v>99.479944833304856</v>
      </c>
      <c r="I269" s="10">
        <v>3.4755511909634769</v>
      </c>
      <c r="J269" s="10">
        <v>3.7910482720209289</v>
      </c>
      <c r="K269" s="10">
        <v>4.1351849566079082</v>
      </c>
    </row>
    <row r="270" spans="1:11" x14ac:dyDescent="0.25">
      <c r="A270" t="str">
        <f t="shared" si="6"/>
        <v>2013Lung cancer registration, 25+ yearsFTotal</v>
      </c>
      <c r="B270" s="9">
        <v>2013</v>
      </c>
      <c r="C270" s="9" t="s">
        <v>125</v>
      </c>
      <c r="D270" s="9" t="s">
        <v>96</v>
      </c>
      <c r="E270" s="9" t="s">
        <v>6</v>
      </c>
      <c r="F270" s="10">
        <v>29.436450366414185</v>
      </c>
      <c r="G270" s="10">
        <v>30.487976099018269</v>
      </c>
      <c r="H270" s="10">
        <v>31.567469859211123</v>
      </c>
      <c r="I270" s="10"/>
      <c r="J270" s="10"/>
      <c r="K270" s="10"/>
    </row>
    <row r="271" spans="1:11" x14ac:dyDescent="0.25">
      <c r="A271" t="str">
        <f t="shared" si="6"/>
        <v>2013Lung cancer registration, 25+ yearsFnonMaori</v>
      </c>
      <c r="B271" s="9">
        <v>2013</v>
      </c>
      <c r="C271" s="9" t="s">
        <v>125</v>
      </c>
      <c r="D271" s="9" t="s">
        <v>96</v>
      </c>
      <c r="E271" s="9" t="s">
        <v>60</v>
      </c>
      <c r="F271" s="10">
        <v>23.451116377054259</v>
      </c>
      <c r="G271" s="10">
        <v>24.410362882014478</v>
      </c>
      <c r="H271" s="10">
        <v>25.398774635771201</v>
      </c>
      <c r="I271" s="10"/>
      <c r="J271" s="10"/>
      <c r="K271" s="10"/>
    </row>
    <row r="272" spans="1:11" x14ac:dyDescent="0.25">
      <c r="A272" t="str">
        <f t="shared" si="6"/>
        <v>1996Breast cancer registration, 25+ yearsFMaori</v>
      </c>
      <c r="B272" s="9">
        <v>1996</v>
      </c>
      <c r="C272" s="9" t="s">
        <v>130</v>
      </c>
      <c r="D272" s="9" t="s">
        <v>96</v>
      </c>
      <c r="E272" s="9" t="s">
        <v>7</v>
      </c>
      <c r="F272" s="10">
        <v>143.625835530481</v>
      </c>
      <c r="G272" s="10">
        <v>156.45242447522051</v>
      </c>
      <c r="H272" s="10">
        <v>170.11720664670131</v>
      </c>
      <c r="I272" s="10">
        <v>1.1928198650888928</v>
      </c>
      <c r="J272" s="10">
        <v>1.3037615347059637</v>
      </c>
      <c r="K272" s="10">
        <v>1.4250216559330822</v>
      </c>
    </row>
    <row r="273" spans="1:11" x14ac:dyDescent="0.25">
      <c r="A273" t="str">
        <f t="shared" si="6"/>
        <v>1996Breast cancer registration, 25+ yearsFTotal</v>
      </c>
      <c r="B273" s="9">
        <v>1996</v>
      </c>
      <c r="C273" s="9" t="s">
        <v>130</v>
      </c>
      <c r="D273" s="9" t="s">
        <v>96</v>
      </c>
      <c r="E273" s="9" t="s">
        <v>6</v>
      </c>
      <c r="F273" s="10">
        <v>120.17088353411405</v>
      </c>
      <c r="G273" s="10">
        <v>123.26288784736813</v>
      </c>
      <c r="H273" s="10">
        <v>126.41432380462555</v>
      </c>
      <c r="I273" s="10"/>
      <c r="J273" s="10"/>
      <c r="K273" s="10"/>
    </row>
    <row r="274" spans="1:11" x14ac:dyDescent="0.25">
      <c r="A274" t="str">
        <f t="shared" si="6"/>
        <v>1996Breast cancer registration, 25+ yearsFnonMaori</v>
      </c>
      <c r="B274" s="9">
        <v>1996</v>
      </c>
      <c r="C274" s="9" t="s">
        <v>130</v>
      </c>
      <c r="D274" s="9" t="s">
        <v>96</v>
      </c>
      <c r="E274" s="9" t="s">
        <v>60</v>
      </c>
      <c r="F274" s="10">
        <v>116.84469436990744</v>
      </c>
      <c r="G274" s="10">
        <v>120.00079793004869</v>
      </c>
      <c r="H274" s="10">
        <v>123.22055856586192</v>
      </c>
      <c r="I274" s="10"/>
      <c r="J274" s="10"/>
      <c r="K274" s="10"/>
    </row>
    <row r="275" spans="1:11" x14ac:dyDescent="0.25">
      <c r="A275" t="str">
        <f t="shared" si="6"/>
        <v>1997Breast cancer registration, 25+ yearsFMaori</v>
      </c>
      <c r="B275" s="9">
        <v>1997</v>
      </c>
      <c r="C275" s="9" t="s">
        <v>130</v>
      </c>
      <c r="D275" s="9" t="s">
        <v>96</v>
      </c>
      <c r="E275" s="9" t="s">
        <v>7</v>
      </c>
      <c r="F275" s="10">
        <v>153.10277602158123</v>
      </c>
      <c r="G275" s="10">
        <v>166.05161196572735</v>
      </c>
      <c r="H275" s="10">
        <v>179.80303448398857</v>
      </c>
      <c r="I275" s="10">
        <v>1.2285037621823847</v>
      </c>
      <c r="J275" s="10">
        <v>1.3370881572230504</v>
      </c>
      <c r="K275" s="10">
        <v>1.4552700571385908</v>
      </c>
    </row>
    <row r="276" spans="1:11" x14ac:dyDescent="0.25">
      <c r="A276" t="str">
        <f t="shared" si="6"/>
        <v>1997Breast cancer registration, 25+ yearsFTotal</v>
      </c>
      <c r="B276" s="9">
        <v>1997</v>
      </c>
      <c r="C276" s="9" t="s">
        <v>130</v>
      </c>
      <c r="D276" s="9" t="s">
        <v>96</v>
      </c>
      <c r="E276" s="9" t="s">
        <v>6</v>
      </c>
      <c r="F276" s="10">
        <v>124.61954924080588</v>
      </c>
      <c r="G276" s="10">
        <v>127.74062818770769</v>
      </c>
      <c r="H276" s="10">
        <v>130.92011326199395</v>
      </c>
      <c r="I276" s="10"/>
      <c r="J276" s="10"/>
      <c r="K276" s="10"/>
    </row>
    <row r="277" spans="1:11" x14ac:dyDescent="0.25">
      <c r="A277" t="str">
        <f t="shared" si="6"/>
        <v>1997Breast cancer registration, 25+ yearsFnonMaori</v>
      </c>
      <c r="B277" s="9">
        <v>1997</v>
      </c>
      <c r="C277" s="9" t="s">
        <v>130</v>
      </c>
      <c r="D277" s="9" t="s">
        <v>96</v>
      </c>
      <c r="E277" s="9" t="s">
        <v>60</v>
      </c>
      <c r="F277" s="10">
        <v>120.99954130330079</v>
      </c>
      <c r="G277" s="10">
        <v>124.18897816774766</v>
      </c>
      <c r="H277" s="10">
        <v>127.44120509725145</v>
      </c>
      <c r="I277" s="10"/>
      <c r="J277" s="10"/>
      <c r="K277" s="10"/>
    </row>
    <row r="278" spans="1:11" x14ac:dyDescent="0.25">
      <c r="A278" t="str">
        <f t="shared" si="6"/>
        <v>1998Breast cancer registration, 25+ yearsFMaori</v>
      </c>
      <c r="B278" s="9">
        <v>1998</v>
      </c>
      <c r="C278" s="9" t="s">
        <v>130</v>
      </c>
      <c r="D278" s="9" t="s">
        <v>96</v>
      </c>
      <c r="E278" s="9" t="s">
        <v>7</v>
      </c>
      <c r="F278" s="10">
        <v>160.52698035330272</v>
      </c>
      <c r="G278" s="10">
        <v>173.47235969704499</v>
      </c>
      <c r="H278" s="10">
        <v>187.18376638270712</v>
      </c>
      <c r="I278" s="10">
        <v>1.2521071374656527</v>
      </c>
      <c r="J278" s="10">
        <v>1.3579359067671222</v>
      </c>
      <c r="K278" s="10">
        <v>1.4727093806204181</v>
      </c>
    </row>
    <row r="279" spans="1:11" x14ac:dyDescent="0.25">
      <c r="A279" t="str">
        <f t="shared" si="6"/>
        <v>1998Breast cancer registration, 25+ yearsFTotal</v>
      </c>
      <c r="B279" s="9">
        <v>1998</v>
      </c>
      <c r="C279" s="9" t="s">
        <v>130</v>
      </c>
      <c r="D279" s="9" t="s">
        <v>96</v>
      </c>
      <c r="E279" s="9" t="s">
        <v>6</v>
      </c>
      <c r="F279" s="10">
        <v>128.71829414022102</v>
      </c>
      <c r="G279" s="10">
        <v>131.86623905319428</v>
      </c>
      <c r="H279" s="10">
        <v>135.0717191507951</v>
      </c>
      <c r="I279" s="10"/>
      <c r="J279" s="10"/>
      <c r="K279" s="10"/>
    </row>
    <row r="280" spans="1:11" x14ac:dyDescent="0.25">
      <c r="A280" t="str">
        <f t="shared" si="6"/>
        <v>1998Breast cancer registration, 25+ yearsFnonMaori</v>
      </c>
      <c r="B280" s="9">
        <v>1998</v>
      </c>
      <c r="C280" s="9" t="s">
        <v>130</v>
      </c>
      <c r="D280" s="9" t="s">
        <v>96</v>
      </c>
      <c r="E280" s="9" t="s">
        <v>60</v>
      </c>
      <c r="F280" s="10">
        <v>124.53411620837728</v>
      </c>
      <c r="G280" s="10">
        <v>127.74708941163189</v>
      </c>
      <c r="H280" s="10">
        <v>131.02198571065293</v>
      </c>
      <c r="I280" s="10"/>
      <c r="J280" s="10"/>
      <c r="K280" s="10"/>
    </row>
    <row r="281" spans="1:11" x14ac:dyDescent="0.25">
      <c r="A281" t="str">
        <f t="shared" si="6"/>
        <v>1999Breast cancer registration, 25+ yearsFMaori</v>
      </c>
      <c r="B281" s="9">
        <v>1999</v>
      </c>
      <c r="C281" s="9" t="s">
        <v>130</v>
      </c>
      <c r="D281" s="9" t="s">
        <v>96</v>
      </c>
      <c r="E281" s="9" t="s">
        <v>7</v>
      </c>
      <c r="F281" s="10">
        <v>160.60021863523633</v>
      </c>
      <c r="G281" s="10">
        <v>173.26163311441655</v>
      </c>
      <c r="H281" s="10">
        <v>186.65592857731752</v>
      </c>
      <c r="I281" s="10">
        <v>1.2304721358966784</v>
      </c>
      <c r="J281" s="10">
        <v>1.3321880674839837</v>
      </c>
      <c r="K281" s="10">
        <v>1.4423122599630596</v>
      </c>
    </row>
    <row r="282" spans="1:11" x14ac:dyDescent="0.25">
      <c r="A282" t="str">
        <f t="shared" si="6"/>
        <v>1999Breast cancer registration, 25+ yearsFTotal</v>
      </c>
      <c r="B282" s="9">
        <v>1999</v>
      </c>
      <c r="C282" s="9" t="s">
        <v>130</v>
      </c>
      <c r="D282" s="9" t="s">
        <v>96</v>
      </c>
      <c r="E282" s="9" t="s">
        <v>6</v>
      </c>
      <c r="F282" s="10">
        <v>131.26888032233228</v>
      </c>
      <c r="G282" s="10">
        <v>134.42583211807303</v>
      </c>
      <c r="H282" s="10">
        <v>137.63953210136671</v>
      </c>
      <c r="I282" s="10"/>
      <c r="J282" s="10"/>
      <c r="K282" s="10"/>
    </row>
    <row r="283" spans="1:11" x14ac:dyDescent="0.25">
      <c r="A283" t="str">
        <f t="shared" si="6"/>
        <v>1999Breast cancer registration, 25+ yearsFnonMaori</v>
      </c>
      <c r="B283" s="9">
        <v>1999</v>
      </c>
      <c r="C283" s="9" t="s">
        <v>130</v>
      </c>
      <c r="D283" s="9" t="s">
        <v>96</v>
      </c>
      <c r="E283" s="9" t="s">
        <v>60</v>
      </c>
      <c r="F283" s="10">
        <v>126.83818290391191</v>
      </c>
      <c r="G283" s="10">
        <v>130.05793802195245</v>
      </c>
      <c r="H283" s="10">
        <v>133.33875668389641</v>
      </c>
      <c r="I283" s="10"/>
      <c r="J283" s="10"/>
      <c r="K283" s="10"/>
    </row>
    <row r="284" spans="1:11" x14ac:dyDescent="0.25">
      <c r="A284" t="str">
        <f t="shared" si="6"/>
        <v>2000Breast cancer registration, 25+ yearsFMaori</v>
      </c>
      <c r="B284" s="9">
        <v>2000</v>
      </c>
      <c r="C284" s="9" t="s">
        <v>130</v>
      </c>
      <c r="D284" s="9" t="s">
        <v>96</v>
      </c>
      <c r="E284" s="9" t="s">
        <v>7</v>
      </c>
      <c r="F284" s="10">
        <v>151.59972952669787</v>
      </c>
      <c r="G284" s="10">
        <v>163.6345437987475</v>
      </c>
      <c r="H284" s="10">
        <v>176.3706824385136</v>
      </c>
      <c r="I284" s="10">
        <v>1.1590098260937978</v>
      </c>
      <c r="J284" s="10">
        <v>1.2552987360886132</v>
      </c>
      <c r="K284" s="10">
        <v>1.3595871936103359</v>
      </c>
    </row>
    <row r="285" spans="1:11" x14ac:dyDescent="0.25">
      <c r="A285" t="str">
        <f t="shared" si="6"/>
        <v>2000Breast cancer registration, 25+ yearsFTotal</v>
      </c>
      <c r="B285" s="9">
        <v>2000</v>
      </c>
      <c r="C285" s="9" t="s">
        <v>130</v>
      </c>
      <c r="D285" s="9" t="s">
        <v>96</v>
      </c>
      <c r="E285" s="9" t="s">
        <v>6</v>
      </c>
      <c r="F285" s="10">
        <v>130.88531294753398</v>
      </c>
      <c r="G285" s="10">
        <v>134.00797158295899</v>
      </c>
      <c r="H285" s="10">
        <v>137.18631845489696</v>
      </c>
      <c r="I285" s="10"/>
      <c r="J285" s="10"/>
      <c r="K285" s="10"/>
    </row>
    <row r="286" spans="1:11" x14ac:dyDescent="0.25">
      <c r="A286" t="str">
        <f t="shared" si="6"/>
        <v>2000Breast cancer registration, 25+ yearsFnonMaori</v>
      </c>
      <c r="B286" s="9">
        <v>2000</v>
      </c>
      <c r="C286" s="9" t="s">
        <v>130</v>
      </c>
      <c r="D286" s="9" t="s">
        <v>96</v>
      </c>
      <c r="E286" s="9" t="s">
        <v>60</v>
      </c>
      <c r="F286" s="10">
        <v>127.1580856055846</v>
      </c>
      <c r="G286" s="10">
        <v>130.35506138452476</v>
      </c>
      <c r="H286" s="10">
        <v>133.61209309314742</v>
      </c>
      <c r="I286" s="10"/>
      <c r="J286" s="10"/>
      <c r="K286" s="10"/>
    </row>
    <row r="287" spans="1:11" x14ac:dyDescent="0.25">
      <c r="A287" t="str">
        <f t="shared" si="6"/>
        <v>2001Breast cancer registration, 25+ yearsFMaori</v>
      </c>
      <c r="B287" s="9">
        <v>2001</v>
      </c>
      <c r="C287" s="9" t="s">
        <v>130</v>
      </c>
      <c r="D287" s="9" t="s">
        <v>96</v>
      </c>
      <c r="E287" s="9" t="s">
        <v>7</v>
      </c>
      <c r="F287" s="10">
        <v>148.41250723106023</v>
      </c>
      <c r="G287" s="10">
        <v>160.08635123976993</v>
      </c>
      <c r="H287" s="10">
        <v>172.4344089667124</v>
      </c>
      <c r="I287" s="10">
        <v>1.1608256554699037</v>
      </c>
      <c r="J287" s="10">
        <v>1.256560608773295</v>
      </c>
      <c r="K287" s="10">
        <v>1.3601909607016351</v>
      </c>
    </row>
    <row r="288" spans="1:11" x14ac:dyDescent="0.25">
      <c r="A288" t="str">
        <f t="shared" si="6"/>
        <v>2001Breast cancer registration, 25+ yearsFTotal</v>
      </c>
      <c r="B288" s="9">
        <v>2001</v>
      </c>
      <c r="C288" s="9" t="s">
        <v>130</v>
      </c>
      <c r="D288" s="9" t="s">
        <v>96</v>
      </c>
      <c r="E288" s="9" t="s">
        <v>6</v>
      </c>
      <c r="F288" s="10">
        <v>127.63823017499354</v>
      </c>
      <c r="G288" s="10">
        <v>130.67943852166746</v>
      </c>
      <c r="H288" s="10">
        <v>133.7748122004889</v>
      </c>
      <c r="I288" s="10"/>
      <c r="J288" s="10"/>
      <c r="K288" s="10"/>
    </row>
    <row r="289" spans="1:11" x14ac:dyDescent="0.25">
      <c r="A289" t="str">
        <f t="shared" si="6"/>
        <v>2001Breast cancer registration, 25+ yearsFnonMaori</v>
      </c>
      <c r="B289" s="9">
        <v>2001</v>
      </c>
      <c r="C289" s="9" t="s">
        <v>130</v>
      </c>
      <c r="D289" s="9" t="s">
        <v>96</v>
      </c>
      <c r="E289" s="9" t="s">
        <v>60</v>
      </c>
      <c r="F289" s="10">
        <v>124.27738425904435</v>
      </c>
      <c r="G289" s="10">
        <v>127.40042153323002</v>
      </c>
      <c r="H289" s="10">
        <v>130.58209761907122</v>
      </c>
      <c r="I289" s="10"/>
      <c r="J289" s="10"/>
      <c r="K289" s="10"/>
    </row>
    <row r="290" spans="1:11" x14ac:dyDescent="0.25">
      <c r="A290" t="str">
        <f t="shared" si="6"/>
        <v>2002Breast cancer registration, 25+ yearsFMaori</v>
      </c>
      <c r="B290" s="9">
        <v>2002</v>
      </c>
      <c r="C290" s="9" t="s">
        <v>130</v>
      </c>
      <c r="D290" s="9" t="s">
        <v>96</v>
      </c>
      <c r="E290" s="9" t="s">
        <v>7</v>
      </c>
      <c r="F290" s="10">
        <v>145.74400588456393</v>
      </c>
      <c r="G290" s="10">
        <v>157.07937460652161</v>
      </c>
      <c r="H290" s="10">
        <v>169.06225017524676</v>
      </c>
      <c r="I290" s="10">
        <v>1.1654047126238858</v>
      </c>
      <c r="J290" s="10">
        <v>1.2606398166524155</v>
      </c>
      <c r="K290" s="10">
        <v>1.3636573888150447</v>
      </c>
    </row>
    <row r="291" spans="1:11" x14ac:dyDescent="0.25">
      <c r="A291" t="str">
        <f t="shared" ref="A291:A339" si="7">B291&amp;C291&amp;D291&amp;E291</f>
        <v>2002Breast cancer registration, 25+ yearsFTotal</v>
      </c>
      <c r="B291" s="9">
        <v>2002</v>
      </c>
      <c r="C291" s="9" t="s">
        <v>130</v>
      </c>
      <c r="D291" s="9" t="s">
        <v>96</v>
      </c>
      <c r="E291" s="9" t="s">
        <v>6</v>
      </c>
      <c r="F291" s="10">
        <v>124.75592315168167</v>
      </c>
      <c r="G291" s="10">
        <v>127.72007547993131</v>
      </c>
      <c r="H291" s="10">
        <v>130.73687307597083</v>
      </c>
      <c r="I291" s="10"/>
      <c r="J291" s="10"/>
      <c r="K291" s="10"/>
    </row>
    <row r="292" spans="1:11" x14ac:dyDescent="0.25">
      <c r="A292" t="str">
        <f t="shared" si="7"/>
        <v>2002Breast cancer registration, 25+ yearsFnonMaori</v>
      </c>
      <c r="B292" s="9">
        <v>2002</v>
      </c>
      <c r="C292" s="9" t="s">
        <v>130</v>
      </c>
      <c r="D292" s="9" t="s">
        <v>96</v>
      </c>
      <c r="E292" s="9" t="s">
        <v>60</v>
      </c>
      <c r="F292" s="10">
        <v>121.55419026743998</v>
      </c>
      <c r="G292" s="10">
        <v>124.6028980931606</v>
      </c>
      <c r="H292" s="10">
        <v>127.70873951537666</v>
      </c>
      <c r="I292" s="10"/>
      <c r="J292" s="10"/>
      <c r="K292" s="10"/>
    </row>
    <row r="293" spans="1:11" x14ac:dyDescent="0.25">
      <c r="A293" t="str">
        <f t="shared" si="7"/>
        <v>2003Breast cancer registration, 25+ yearsFMaori</v>
      </c>
      <c r="B293" s="9">
        <v>2003</v>
      </c>
      <c r="C293" s="9" t="s">
        <v>130</v>
      </c>
      <c r="D293" s="9" t="s">
        <v>96</v>
      </c>
      <c r="E293" s="9" t="s">
        <v>7</v>
      </c>
      <c r="F293" s="10">
        <v>151.21230480293022</v>
      </c>
      <c r="G293" s="10">
        <v>162.51906357272642</v>
      </c>
      <c r="H293" s="10">
        <v>174.4473683956158</v>
      </c>
      <c r="I293" s="10">
        <v>1.2208461193782272</v>
      </c>
      <c r="J293" s="10">
        <v>1.3172609978722571</v>
      </c>
      <c r="K293" s="10">
        <v>1.42129012737423</v>
      </c>
    </row>
    <row r="294" spans="1:11" x14ac:dyDescent="0.25">
      <c r="A294" t="str">
        <f t="shared" si="7"/>
        <v>2003Breast cancer registration, 25+ yearsFTotal</v>
      </c>
      <c r="B294" s="9">
        <v>2003</v>
      </c>
      <c r="C294" s="9" t="s">
        <v>130</v>
      </c>
      <c r="D294" s="9" t="s">
        <v>96</v>
      </c>
      <c r="E294" s="9" t="s">
        <v>6</v>
      </c>
      <c r="F294" s="10">
        <v>124.25763452229847</v>
      </c>
      <c r="G294" s="10">
        <v>127.18469987211614</v>
      </c>
      <c r="H294" s="10">
        <v>130.16331067892625</v>
      </c>
      <c r="I294" s="10"/>
      <c r="J294" s="10"/>
      <c r="K294" s="10"/>
    </row>
    <row r="295" spans="1:11" x14ac:dyDescent="0.25">
      <c r="A295" t="str">
        <f t="shared" si="7"/>
        <v>2003Breast cancer registration, 25+ yearsFnonMaori</v>
      </c>
      <c r="B295" s="9">
        <v>2003</v>
      </c>
      <c r="C295" s="9" t="s">
        <v>130</v>
      </c>
      <c r="D295" s="9" t="s">
        <v>96</v>
      </c>
      <c r="E295" s="9" t="s">
        <v>60</v>
      </c>
      <c r="F295" s="10">
        <v>120.37307297643551</v>
      </c>
      <c r="G295" s="10">
        <v>123.37650916199591</v>
      </c>
      <c r="H295" s="10">
        <v>126.43594121829395</v>
      </c>
      <c r="I295" s="10"/>
      <c r="J295" s="10"/>
      <c r="K295" s="10"/>
    </row>
    <row r="296" spans="1:11" x14ac:dyDescent="0.25">
      <c r="A296" t="str">
        <f t="shared" si="7"/>
        <v>2004Breast cancer registration, 25+ yearsFMaori</v>
      </c>
      <c r="B296" s="9">
        <v>2004</v>
      </c>
      <c r="C296" s="9" t="s">
        <v>130</v>
      </c>
      <c r="D296" s="9" t="s">
        <v>96</v>
      </c>
      <c r="E296" s="9" t="s">
        <v>7</v>
      </c>
      <c r="F296" s="10">
        <v>154.37417080885521</v>
      </c>
      <c r="G296" s="10">
        <v>165.58234651506146</v>
      </c>
      <c r="H296" s="10">
        <v>177.38918701910268</v>
      </c>
      <c r="I296" s="10">
        <v>1.227778683580764</v>
      </c>
      <c r="J296" s="10">
        <v>1.3222223244789255</v>
      </c>
      <c r="K296" s="10">
        <v>1.4239307936603791</v>
      </c>
    </row>
    <row r="297" spans="1:11" x14ac:dyDescent="0.25">
      <c r="A297" t="str">
        <f t="shared" si="7"/>
        <v>2004Breast cancer registration, 25+ yearsFTotal</v>
      </c>
      <c r="B297" s="9">
        <v>2004</v>
      </c>
      <c r="C297" s="9" t="s">
        <v>130</v>
      </c>
      <c r="D297" s="9" t="s">
        <v>96</v>
      </c>
      <c r="E297" s="9" t="s">
        <v>6</v>
      </c>
      <c r="F297" s="10">
        <v>126.07195011798494</v>
      </c>
      <c r="G297" s="10">
        <v>128.9928234818893</v>
      </c>
      <c r="H297" s="10">
        <v>131.9642922810045</v>
      </c>
      <c r="I297" s="10"/>
      <c r="J297" s="10"/>
      <c r="K297" s="10"/>
    </row>
    <row r="298" spans="1:11" x14ac:dyDescent="0.25">
      <c r="A298" t="str">
        <f t="shared" si="7"/>
        <v>2004Breast cancer registration, 25+ yearsFnonMaori</v>
      </c>
      <c r="B298" s="9">
        <v>2004</v>
      </c>
      <c r="C298" s="9" t="s">
        <v>130</v>
      </c>
      <c r="D298" s="9" t="s">
        <v>96</v>
      </c>
      <c r="E298" s="9" t="s">
        <v>60</v>
      </c>
      <c r="F298" s="10">
        <v>122.22665244742316</v>
      </c>
      <c r="G298" s="10">
        <v>125.23033641888915</v>
      </c>
      <c r="H298" s="10">
        <v>128.28918303470542</v>
      </c>
      <c r="I298" s="10"/>
      <c r="J298" s="10"/>
      <c r="K298" s="10"/>
    </row>
    <row r="299" spans="1:11" x14ac:dyDescent="0.25">
      <c r="A299" t="str">
        <f t="shared" si="7"/>
        <v>2005Breast cancer registration, 25+ yearsFMaori</v>
      </c>
      <c r="B299" s="9">
        <v>2005</v>
      </c>
      <c r="C299" s="9" t="s">
        <v>130</v>
      </c>
      <c r="D299" s="9" t="s">
        <v>96</v>
      </c>
      <c r="E299" s="9" t="s">
        <v>7</v>
      </c>
      <c r="F299" s="10">
        <v>162.3462868673185</v>
      </c>
      <c r="G299" s="10">
        <v>173.5965212392658</v>
      </c>
      <c r="H299" s="10">
        <v>185.42091633723845</v>
      </c>
      <c r="I299" s="10">
        <v>1.2787630140479866</v>
      </c>
      <c r="J299" s="10">
        <v>1.3733098942693409</v>
      </c>
      <c r="K299" s="10">
        <v>1.4748472117033684</v>
      </c>
    </row>
    <row r="300" spans="1:11" x14ac:dyDescent="0.25">
      <c r="A300" t="str">
        <f t="shared" si="7"/>
        <v>2005Breast cancer registration, 25+ yearsFTotal</v>
      </c>
      <c r="B300" s="9">
        <v>2005</v>
      </c>
      <c r="C300" s="9" t="s">
        <v>130</v>
      </c>
      <c r="D300" s="9" t="s">
        <v>96</v>
      </c>
      <c r="E300" s="9" t="s">
        <v>6</v>
      </c>
      <c r="F300" s="10">
        <v>127.84549428888263</v>
      </c>
      <c r="G300" s="10">
        <v>130.76272350729633</v>
      </c>
      <c r="H300" s="10">
        <v>133.72972761101613</v>
      </c>
      <c r="I300" s="10"/>
      <c r="J300" s="10"/>
      <c r="K300" s="10"/>
    </row>
    <row r="301" spans="1:11" x14ac:dyDescent="0.25">
      <c r="A301" t="str">
        <f t="shared" si="7"/>
        <v>2005Breast cancer registration, 25+ yearsFnonMaori</v>
      </c>
      <c r="B301" s="9">
        <v>2005</v>
      </c>
      <c r="C301" s="9" t="s">
        <v>130</v>
      </c>
      <c r="D301" s="9" t="s">
        <v>96</v>
      </c>
      <c r="E301" s="9" t="s">
        <v>60</v>
      </c>
      <c r="F301" s="10">
        <v>123.40916126910074</v>
      </c>
      <c r="G301" s="10">
        <v>126.40739134237904</v>
      </c>
      <c r="H301" s="10">
        <v>129.46006229804973</v>
      </c>
      <c r="I301" s="10"/>
      <c r="J301" s="10"/>
      <c r="K301" s="10"/>
    </row>
    <row r="302" spans="1:11" x14ac:dyDescent="0.25">
      <c r="A302" t="str">
        <f t="shared" si="7"/>
        <v>2006Breast cancer registration, 25+ yearsFMaori</v>
      </c>
      <c r="B302" s="9">
        <v>2006</v>
      </c>
      <c r="C302" s="9" t="s">
        <v>130</v>
      </c>
      <c r="D302" s="9" t="s">
        <v>96</v>
      </c>
      <c r="E302" s="9" t="s">
        <v>7</v>
      </c>
      <c r="F302" s="10">
        <v>163.28565747763699</v>
      </c>
      <c r="G302" s="10">
        <v>174.36638717482651</v>
      </c>
      <c r="H302" s="10">
        <v>186.00115969410348</v>
      </c>
      <c r="I302" s="10">
        <v>1.278178228604012</v>
      </c>
      <c r="J302" s="10">
        <v>1.3710737312584333</v>
      </c>
      <c r="K302" s="10">
        <v>1.4707206980047149</v>
      </c>
    </row>
    <row r="303" spans="1:11" x14ac:dyDescent="0.25">
      <c r="A303" t="str">
        <f t="shared" si="7"/>
        <v>2006Breast cancer registration, 25+ yearsFTotal</v>
      </c>
      <c r="B303" s="9">
        <v>2006</v>
      </c>
      <c r="C303" s="9" t="s">
        <v>130</v>
      </c>
      <c r="D303" s="9" t="s">
        <v>96</v>
      </c>
      <c r="E303" s="9" t="s">
        <v>6</v>
      </c>
      <c r="F303" s="10">
        <v>128.79652547932631</v>
      </c>
      <c r="G303" s="10">
        <v>131.69011441977423</v>
      </c>
      <c r="H303" s="10">
        <v>134.63231884924693</v>
      </c>
      <c r="I303" s="10"/>
      <c r="J303" s="10"/>
      <c r="K303" s="10"/>
    </row>
    <row r="304" spans="1:11" x14ac:dyDescent="0.25">
      <c r="A304" t="str">
        <f t="shared" si="7"/>
        <v>2006Breast cancer registration, 25+ yearsFnonMaori</v>
      </c>
      <c r="B304" s="9">
        <v>2006</v>
      </c>
      <c r="C304" s="9" t="s">
        <v>130</v>
      </c>
      <c r="D304" s="9" t="s">
        <v>96</v>
      </c>
      <c r="E304" s="9" t="s">
        <v>60</v>
      </c>
      <c r="F304" s="10">
        <v>124.20231199689292</v>
      </c>
      <c r="G304" s="10">
        <v>127.17506228843375</v>
      </c>
      <c r="H304" s="10">
        <v>130.20099664446067</v>
      </c>
      <c r="I304" s="10"/>
      <c r="J304" s="10"/>
      <c r="K304" s="10"/>
    </row>
    <row r="305" spans="1:11" x14ac:dyDescent="0.25">
      <c r="A305" t="str">
        <f t="shared" si="7"/>
        <v>2007Breast cancer registration, 25+ yearsFMaori</v>
      </c>
      <c r="B305" s="9">
        <v>2007</v>
      </c>
      <c r="C305" s="9" t="s">
        <v>130</v>
      </c>
      <c r="D305" s="9" t="s">
        <v>96</v>
      </c>
      <c r="E305" s="9" t="s">
        <v>7</v>
      </c>
      <c r="F305" s="10">
        <v>166.48064059001587</v>
      </c>
      <c r="G305" s="10">
        <v>177.43357893143585</v>
      </c>
      <c r="H305" s="10">
        <v>188.91782163746814</v>
      </c>
      <c r="I305" s="10">
        <v>1.3030022998900568</v>
      </c>
      <c r="J305" s="10">
        <v>1.3953325200070497</v>
      </c>
      <c r="K305" s="10">
        <v>1.4942052224723634</v>
      </c>
    </row>
    <row r="306" spans="1:11" x14ac:dyDescent="0.25">
      <c r="A306" t="str">
        <f t="shared" si="7"/>
        <v>2007Breast cancer registration, 25+ yearsFTotal</v>
      </c>
      <c r="B306" s="9">
        <v>2007</v>
      </c>
      <c r="C306" s="9" t="s">
        <v>130</v>
      </c>
      <c r="D306" s="9" t="s">
        <v>96</v>
      </c>
      <c r="E306" s="9" t="s">
        <v>6</v>
      </c>
      <c r="F306" s="10">
        <v>129.27917843073124</v>
      </c>
      <c r="G306" s="10">
        <v>132.14643106927798</v>
      </c>
      <c r="H306" s="10">
        <v>135.06124457609801</v>
      </c>
      <c r="I306" s="10"/>
      <c r="J306" s="10"/>
      <c r="K306" s="10"/>
    </row>
    <row r="307" spans="1:11" x14ac:dyDescent="0.25">
      <c r="A307" t="str">
        <f t="shared" si="7"/>
        <v>2007Breast cancer registration, 25+ yearsFnonMaori</v>
      </c>
      <c r="B307" s="9">
        <v>2007</v>
      </c>
      <c r="C307" s="9" t="s">
        <v>130</v>
      </c>
      <c r="D307" s="9" t="s">
        <v>96</v>
      </c>
      <c r="E307" s="9" t="s">
        <v>60</v>
      </c>
      <c r="F307" s="10">
        <v>124.22033269087484</v>
      </c>
      <c r="G307" s="10">
        <v>127.16221860187089</v>
      </c>
      <c r="H307" s="10">
        <v>130.15618673009007</v>
      </c>
      <c r="I307" s="10"/>
      <c r="J307" s="10"/>
      <c r="K307" s="10"/>
    </row>
    <row r="308" spans="1:11" x14ac:dyDescent="0.25">
      <c r="A308" t="str">
        <f t="shared" si="7"/>
        <v>2008Breast cancer registration, 25+ yearsFMaori</v>
      </c>
      <c r="B308" s="9">
        <v>2008</v>
      </c>
      <c r="C308" s="9" t="s">
        <v>130</v>
      </c>
      <c r="D308" s="9" t="s">
        <v>96</v>
      </c>
      <c r="E308" s="9" t="s">
        <v>7</v>
      </c>
      <c r="F308" s="10">
        <v>171.77466742557274</v>
      </c>
      <c r="G308" s="10">
        <v>182.67892268782376</v>
      </c>
      <c r="H308" s="10">
        <v>194.0939230095932</v>
      </c>
      <c r="I308" s="10">
        <v>1.3462328521730309</v>
      </c>
      <c r="J308" s="10">
        <v>1.438939274491045</v>
      </c>
      <c r="K308" s="10">
        <v>1.5380297935313558</v>
      </c>
    </row>
    <row r="309" spans="1:11" x14ac:dyDescent="0.25">
      <c r="A309" t="str">
        <f t="shared" si="7"/>
        <v>2008Breast cancer registration, 25+ yearsFTotal</v>
      </c>
      <c r="B309" s="9">
        <v>2008</v>
      </c>
      <c r="C309" s="9" t="s">
        <v>130</v>
      </c>
      <c r="D309" s="9" t="s">
        <v>96</v>
      </c>
      <c r="E309" s="9" t="s">
        <v>6</v>
      </c>
      <c r="F309" s="10">
        <v>129.80757175109704</v>
      </c>
      <c r="G309" s="10">
        <v>132.64746420878905</v>
      </c>
      <c r="H309" s="10">
        <v>135.53382888863516</v>
      </c>
      <c r="I309" s="10"/>
      <c r="J309" s="10"/>
      <c r="K309" s="10"/>
    </row>
    <row r="310" spans="1:11" x14ac:dyDescent="0.25">
      <c r="A310" t="str">
        <f t="shared" si="7"/>
        <v>2008Breast cancer registration, 25+ yearsFnonMaori</v>
      </c>
      <c r="B310" s="9">
        <v>2008</v>
      </c>
      <c r="C310" s="9" t="s">
        <v>130</v>
      </c>
      <c r="D310" s="9" t="s">
        <v>96</v>
      </c>
      <c r="E310" s="9" t="s">
        <v>60</v>
      </c>
      <c r="F310" s="10">
        <v>124.04740069739297</v>
      </c>
      <c r="G310" s="10">
        <v>126.95387910128284</v>
      </c>
      <c r="H310" s="10">
        <v>129.91126869672721</v>
      </c>
      <c r="I310" s="10"/>
      <c r="J310" s="10"/>
      <c r="K310" s="10"/>
    </row>
    <row r="311" spans="1:11" x14ac:dyDescent="0.25">
      <c r="A311" t="str">
        <f t="shared" si="7"/>
        <v>2009Breast cancer registration, 25+ yearsFMaori</v>
      </c>
      <c r="B311" s="9">
        <v>2009</v>
      </c>
      <c r="C311" s="9" t="s">
        <v>130</v>
      </c>
      <c r="D311" s="9" t="s">
        <v>96</v>
      </c>
      <c r="E311" s="9" t="s">
        <v>7</v>
      </c>
      <c r="F311" s="10">
        <v>171.66995289880052</v>
      </c>
      <c r="G311" s="10">
        <v>182.35047099467002</v>
      </c>
      <c r="H311" s="10">
        <v>193.52149003129438</v>
      </c>
      <c r="I311" s="10">
        <v>1.3604540699626801</v>
      </c>
      <c r="J311" s="10">
        <v>1.45280083030076</v>
      </c>
      <c r="K311" s="10">
        <v>1.5514160302232594</v>
      </c>
    </row>
    <row r="312" spans="1:11" x14ac:dyDescent="0.25">
      <c r="A312" t="str">
        <f t="shared" si="7"/>
        <v>2009Breast cancer registration, 25+ yearsFTotal</v>
      </c>
      <c r="B312" s="9">
        <v>2009</v>
      </c>
      <c r="C312" s="9" t="s">
        <v>130</v>
      </c>
      <c r="D312" s="9" t="s">
        <v>96</v>
      </c>
      <c r="E312" s="9" t="s">
        <v>6</v>
      </c>
      <c r="F312" s="10">
        <v>128.78070592835317</v>
      </c>
      <c r="G312" s="10">
        <v>131.57325398926261</v>
      </c>
      <c r="H312" s="10">
        <v>134.4110988936238</v>
      </c>
      <c r="I312" s="10"/>
      <c r="J312" s="10"/>
      <c r="K312" s="10"/>
    </row>
    <row r="313" spans="1:11" x14ac:dyDescent="0.25">
      <c r="A313" t="str">
        <f t="shared" si="7"/>
        <v>2009Breast cancer registration, 25+ yearsFnonMaori</v>
      </c>
      <c r="B313" s="9">
        <v>2009</v>
      </c>
      <c r="C313" s="9" t="s">
        <v>130</v>
      </c>
      <c r="D313" s="9" t="s">
        <v>96</v>
      </c>
      <c r="E313" s="9" t="s">
        <v>60</v>
      </c>
      <c r="F313" s="10">
        <v>122.66340521953029</v>
      </c>
      <c r="G313" s="10">
        <v>125.51649695637886</v>
      </c>
      <c r="H313" s="10">
        <v>128.41920308952152</v>
      </c>
      <c r="I313" s="10"/>
      <c r="J313" s="10"/>
      <c r="K313" s="10"/>
    </row>
    <row r="314" spans="1:11" x14ac:dyDescent="0.25">
      <c r="A314" t="str">
        <f t="shared" si="7"/>
        <v>2010Breast cancer registration, 25+ yearsFMaori</v>
      </c>
      <c r="B314" s="9">
        <v>2010</v>
      </c>
      <c r="C314" s="9" t="s">
        <v>130</v>
      </c>
      <c r="D314" s="9" t="s">
        <v>96</v>
      </c>
      <c r="E314" s="9" t="s">
        <v>7</v>
      </c>
      <c r="F314" s="10">
        <v>168.81961372368653</v>
      </c>
      <c r="G314" s="10">
        <v>179.24777589199229</v>
      </c>
      <c r="H314" s="10">
        <v>190.15149748819954</v>
      </c>
      <c r="I314" s="10">
        <v>1.3132167077457924</v>
      </c>
      <c r="J314" s="10">
        <v>1.4019917700898912</v>
      </c>
      <c r="K314" s="10">
        <v>1.4967681356825049</v>
      </c>
    </row>
    <row r="315" spans="1:11" x14ac:dyDescent="0.25">
      <c r="A315" t="str">
        <f t="shared" si="7"/>
        <v>2010Breast cancer registration, 25+ yearsFTotal</v>
      </c>
      <c r="B315" s="9">
        <v>2010</v>
      </c>
      <c r="C315" s="9" t="s">
        <v>130</v>
      </c>
      <c r="D315" s="9" t="s">
        <v>96</v>
      </c>
      <c r="E315" s="9" t="s">
        <v>6</v>
      </c>
      <c r="F315" s="10">
        <v>130.70040574507681</v>
      </c>
      <c r="G315" s="10">
        <v>133.4913803309073</v>
      </c>
      <c r="H315" s="10">
        <v>136.32694104307745</v>
      </c>
      <c r="I315" s="10"/>
      <c r="J315" s="10"/>
      <c r="K315" s="10"/>
    </row>
    <row r="316" spans="1:11" x14ac:dyDescent="0.25">
      <c r="A316" t="str">
        <f t="shared" si="7"/>
        <v>2010Breast cancer registration, 25+ yearsFnonMaori</v>
      </c>
      <c r="B316" s="9">
        <v>2010</v>
      </c>
      <c r="C316" s="9" t="s">
        <v>130</v>
      </c>
      <c r="D316" s="9" t="s">
        <v>96</v>
      </c>
      <c r="E316" s="9" t="s">
        <v>60</v>
      </c>
      <c r="F316" s="10">
        <v>124.99284646390865</v>
      </c>
      <c r="G316" s="10">
        <v>127.85223117286878</v>
      </c>
      <c r="H316" s="10">
        <v>130.7605268524745</v>
      </c>
      <c r="I316" s="10"/>
      <c r="J316" s="10"/>
      <c r="K316" s="10"/>
    </row>
    <row r="317" spans="1:11" x14ac:dyDescent="0.25">
      <c r="A317" t="str">
        <f t="shared" si="7"/>
        <v>2011Breast cancer registration, 25+ yearsFMaori</v>
      </c>
      <c r="B317" s="9">
        <v>2011</v>
      </c>
      <c r="C317" s="9" t="s">
        <v>130</v>
      </c>
      <c r="D317" s="9" t="s">
        <v>96</v>
      </c>
      <c r="E317" s="9" t="s">
        <v>7</v>
      </c>
      <c r="F317" s="10">
        <v>162.52138339979061</v>
      </c>
      <c r="G317" s="10">
        <v>172.56049736604069</v>
      </c>
      <c r="H317" s="10">
        <v>183.057428847724</v>
      </c>
      <c r="I317" s="10">
        <v>1.2466298884092786</v>
      </c>
      <c r="J317" s="10">
        <v>1.331165573152405</v>
      </c>
      <c r="K317" s="10">
        <v>1.4214337387717184</v>
      </c>
    </row>
    <row r="318" spans="1:11" x14ac:dyDescent="0.25">
      <c r="A318" t="str">
        <f t="shared" si="7"/>
        <v>2011Breast cancer registration, 25+ yearsFTotal</v>
      </c>
      <c r="B318" s="9">
        <v>2011</v>
      </c>
      <c r="C318" s="9" t="s">
        <v>130</v>
      </c>
      <c r="D318" s="9" t="s">
        <v>96</v>
      </c>
      <c r="E318" s="9" t="s">
        <v>6</v>
      </c>
      <c r="F318" s="10">
        <v>131.50709741015709</v>
      </c>
      <c r="G318" s="10">
        <v>134.27894149491289</v>
      </c>
      <c r="H318" s="10">
        <v>137.09449681103095</v>
      </c>
      <c r="I318" s="10"/>
      <c r="J318" s="10"/>
      <c r="K318" s="10"/>
    </row>
    <row r="319" spans="1:11" x14ac:dyDescent="0.25">
      <c r="A319" t="str">
        <f t="shared" si="7"/>
        <v>2011Breast cancer registration, 25+ yearsFnonMaori</v>
      </c>
      <c r="B319" s="9">
        <v>2011</v>
      </c>
      <c r="C319" s="9" t="s">
        <v>130</v>
      </c>
      <c r="D319" s="9" t="s">
        <v>96</v>
      </c>
      <c r="E319" s="9" t="s">
        <v>60</v>
      </c>
      <c r="F319" s="10">
        <v>126.77392282804104</v>
      </c>
      <c r="G319" s="10">
        <v>129.63112992577689</v>
      </c>
      <c r="H319" s="10">
        <v>132.53649279942536</v>
      </c>
      <c r="I319" s="10"/>
      <c r="J319" s="10"/>
      <c r="K319" s="10"/>
    </row>
    <row r="320" spans="1:11" x14ac:dyDescent="0.25">
      <c r="A320" t="str">
        <f t="shared" si="7"/>
        <v>2012Breast cancer registration, 25+ yearsFMaori</v>
      </c>
      <c r="B320" s="9">
        <v>2012</v>
      </c>
      <c r="C320" s="9" t="s">
        <v>130</v>
      </c>
      <c r="D320" s="9" t="s">
        <v>96</v>
      </c>
      <c r="E320" s="9" t="s">
        <v>7</v>
      </c>
      <c r="F320" s="10">
        <v>161.73575390404173</v>
      </c>
      <c r="G320" s="10">
        <v>171.56436679283516</v>
      </c>
      <c r="H320" s="10">
        <v>181.83407435260827</v>
      </c>
      <c r="I320" s="10">
        <v>1.1914330688290595</v>
      </c>
      <c r="J320" s="10">
        <v>1.2711850745753965</v>
      </c>
      <c r="K320" s="10">
        <v>1.3562755106431403</v>
      </c>
    </row>
    <row r="321" spans="1:11" x14ac:dyDescent="0.25">
      <c r="A321" t="str">
        <f t="shared" si="7"/>
        <v>2012Breast cancer registration, 25+ yearsFTotal</v>
      </c>
      <c r="B321" s="9">
        <v>2012</v>
      </c>
      <c r="C321" s="9" t="s">
        <v>130</v>
      </c>
      <c r="D321" s="9" t="s">
        <v>96</v>
      </c>
      <c r="E321" s="9" t="s">
        <v>6</v>
      </c>
      <c r="F321" s="10">
        <v>135.93950061737252</v>
      </c>
      <c r="G321" s="10">
        <v>138.7419728942167</v>
      </c>
      <c r="H321" s="10">
        <v>141.58767743741529</v>
      </c>
      <c r="I321" s="10"/>
      <c r="J321" s="10"/>
      <c r="K321" s="10"/>
    </row>
    <row r="322" spans="1:11" x14ac:dyDescent="0.25">
      <c r="A322" t="str">
        <f t="shared" si="7"/>
        <v>2012Breast cancer registration, 25+ yearsFnonMaori</v>
      </c>
      <c r="B322" s="9">
        <v>2012</v>
      </c>
      <c r="C322" s="9" t="s">
        <v>130</v>
      </c>
      <c r="D322" s="9" t="s">
        <v>96</v>
      </c>
      <c r="E322" s="9" t="s">
        <v>60</v>
      </c>
      <c r="F322" s="10">
        <v>132.05572262678729</v>
      </c>
      <c r="G322" s="10">
        <v>134.96411358522391</v>
      </c>
      <c r="H322" s="10">
        <v>137.92041353358024</v>
      </c>
      <c r="I322" s="10"/>
      <c r="J322" s="10"/>
      <c r="K322" s="10"/>
    </row>
    <row r="323" spans="1:11" x14ac:dyDescent="0.25">
      <c r="A323" t="str">
        <f t="shared" si="7"/>
        <v>2013Breast cancer registration, 25+ yearsFMaori</v>
      </c>
      <c r="B323" s="9">
        <v>2013</v>
      </c>
      <c r="C323" s="9" t="s">
        <v>130</v>
      </c>
      <c r="D323" s="9" t="s">
        <v>96</v>
      </c>
      <c r="E323" s="9" t="s">
        <v>7</v>
      </c>
      <c r="F323" s="10">
        <v>165.33635108776085</v>
      </c>
      <c r="G323" s="10">
        <v>175.08354954631292</v>
      </c>
      <c r="H323" s="10">
        <v>185.25536846863955</v>
      </c>
      <c r="I323" s="10">
        <v>1.2192373955274447</v>
      </c>
      <c r="J323" s="10">
        <v>1.2990944355506995</v>
      </c>
      <c r="K323" s="10">
        <v>1.3841819145882668</v>
      </c>
    </row>
    <row r="324" spans="1:11" x14ac:dyDescent="0.25">
      <c r="A324" t="str">
        <f t="shared" si="7"/>
        <v>2013Breast cancer registration, 25+ yearsFTotal</v>
      </c>
      <c r="B324" s="9">
        <v>2013</v>
      </c>
      <c r="C324" s="9" t="s">
        <v>130</v>
      </c>
      <c r="D324" s="9" t="s">
        <v>96</v>
      </c>
      <c r="E324" s="9" t="s">
        <v>6</v>
      </c>
      <c r="F324" s="10">
        <v>136.22797473271243</v>
      </c>
      <c r="G324" s="10">
        <v>138.99788114827845</v>
      </c>
      <c r="H324" s="10">
        <v>141.80993542594757</v>
      </c>
      <c r="I324" s="10"/>
      <c r="J324" s="10"/>
      <c r="K324" s="10"/>
    </row>
    <row r="325" spans="1:11" x14ac:dyDescent="0.25">
      <c r="A325" t="str">
        <f t="shared" si="7"/>
        <v>2013Breast cancer registration, 25+ yearsFnonMaori</v>
      </c>
      <c r="B325" s="9">
        <v>2013</v>
      </c>
      <c r="C325" s="9" t="s">
        <v>130</v>
      </c>
      <c r="D325" s="9" t="s">
        <v>96</v>
      </c>
      <c r="E325" s="9" t="s">
        <v>60</v>
      </c>
      <c r="F325" s="10">
        <v>131.90204093473113</v>
      </c>
      <c r="G325" s="10">
        <v>134.7735351295637</v>
      </c>
      <c r="H325" s="10">
        <v>137.69178878934014</v>
      </c>
      <c r="I325" s="10"/>
      <c r="J325" s="10"/>
      <c r="K325" s="10"/>
    </row>
    <row r="326" spans="1:11" x14ac:dyDescent="0.25">
      <c r="A326" t="str">
        <f t="shared" si="7"/>
        <v>1996Cervical cancer registration, 25+ yearsFMaori</v>
      </c>
      <c r="B326" s="9">
        <v>1996</v>
      </c>
      <c r="C326" s="9" t="s">
        <v>129</v>
      </c>
      <c r="D326" s="9" t="s">
        <v>96</v>
      </c>
      <c r="E326" s="9" t="s">
        <v>7</v>
      </c>
      <c r="F326" s="10">
        <v>31.227139194376914</v>
      </c>
      <c r="G326" s="10">
        <v>37.322155888768719</v>
      </c>
      <c r="H326" s="10">
        <v>44.259315032787086</v>
      </c>
      <c r="I326" s="10">
        <v>2.2605797073730058</v>
      </c>
      <c r="J326" s="10">
        <v>2.7528054536222726</v>
      </c>
      <c r="K326" s="10">
        <v>3.3522099843578452</v>
      </c>
    </row>
    <row r="327" spans="1:11" x14ac:dyDescent="0.25">
      <c r="A327" t="str">
        <f t="shared" si="7"/>
        <v>1996Cervical cancer registration, 25+ yearsFTotal</v>
      </c>
      <c r="B327" s="9">
        <v>1996</v>
      </c>
      <c r="C327" s="9" t="s">
        <v>129</v>
      </c>
      <c r="D327" s="9" t="s">
        <v>96</v>
      </c>
      <c r="E327" s="9" t="s">
        <v>6</v>
      </c>
      <c r="F327" s="10">
        <v>14.717928449134289</v>
      </c>
      <c r="G327" s="10">
        <v>15.960540039256529</v>
      </c>
      <c r="H327" s="10">
        <v>17.280039567609176</v>
      </c>
      <c r="I327" s="10"/>
      <c r="J327" s="10"/>
      <c r="K327" s="10"/>
    </row>
    <row r="328" spans="1:11" x14ac:dyDescent="0.25">
      <c r="A328" t="str">
        <f t="shared" si="7"/>
        <v>1996Cervical cancer registration, 25+ yearsFnonMaori</v>
      </c>
      <c r="B328" s="9">
        <v>1996</v>
      </c>
      <c r="C328" s="9" t="s">
        <v>129</v>
      </c>
      <c r="D328" s="9" t="s">
        <v>96</v>
      </c>
      <c r="E328" s="9" t="s">
        <v>60</v>
      </c>
      <c r="F328" s="10">
        <v>12.368312077510527</v>
      </c>
      <c r="G328" s="10">
        <v>13.557861795012956</v>
      </c>
      <c r="H328" s="10">
        <v>14.83094372920494</v>
      </c>
      <c r="I328" s="10"/>
      <c r="J328" s="10"/>
      <c r="K328" s="10"/>
    </row>
    <row r="329" spans="1:11" x14ac:dyDescent="0.25">
      <c r="A329" t="str">
        <f t="shared" si="7"/>
        <v>1997Cervical cancer registration, 25+ yearsFMaori</v>
      </c>
      <c r="B329" s="9">
        <v>1997</v>
      </c>
      <c r="C329" s="9" t="s">
        <v>129</v>
      </c>
      <c r="D329" s="9" t="s">
        <v>96</v>
      </c>
      <c r="E329" s="9" t="s">
        <v>7</v>
      </c>
      <c r="F329" s="10">
        <v>28.290556886320054</v>
      </c>
      <c r="G329" s="10">
        <v>33.961164383351623</v>
      </c>
      <c r="H329" s="10">
        <v>40.435092895906799</v>
      </c>
      <c r="I329" s="10">
        <v>2.0360808101918511</v>
      </c>
      <c r="J329" s="10">
        <v>2.4873272719970019</v>
      </c>
      <c r="K329" s="10">
        <v>3.0385812424788252</v>
      </c>
    </row>
    <row r="330" spans="1:11" x14ac:dyDescent="0.25">
      <c r="A330" t="str">
        <f t="shared" si="7"/>
        <v>1997Cervical cancer registration, 25+ yearsFTotal</v>
      </c>
      <c r="B330" s="9">
        <v>1997</v>
      </c>
      <c r="C330" s="9" t="s">
        <v>129</v>
      </c>
      <c r="D330" s="9" t="s">
        <v>96</v>
      </c>
      <c r="E330" s="9" t="s">
        <v>6</v>
      </c>
      <c r="F330" s="10">
        <v>14.564928452467525</v>
      </c>
      <c r="G330" s="10">
        <v>15.787180645649517</v>
      </c>
      <c r="H330" s="10">
        <v>17.084615673760513</v>
      </c>
      <c r="I330" s="10"/>
      <c r="J330" s="10"/>
      <c r="K330" s="10"/>
    </row>
    <row r="331" spans="1:11" x14ac:dyDescent="0.25">
      <c r="A331" t="str">
        <f t="shared" si="7"/>
        <v>1997Cervical cancer registration, 25+ yearsFnonMaori</v>
      </c>
      <c r="B331" s="9">
        <v>1997</v>
      </c>
      <c r="C331" s="9" t="s">
        <v>129</v>
      </c>
      <c r="D331" s="9" t="s">
        <v>96</v>
      </c>
      <c r="E331" s="9" t="s">
        <v>60</v>
      </c>
      <c r="F331" s="10">
        <v>12.471356148158343</v>
      </c>
      <c r="G331" s="10">
        <v>13.653677489768043</v>
      </c>
      <c r="H331" s="10">
        <v>14.917873092227628</v>
      </c>
      <c r="I331" s="10"/>
      <c r="J331" s="10"/>
      <c r="K331" s="10"/>
    </row>
    <row r="332" spans="1:11" x14ac:dyDescent="0.25">
      <c r="A332" t="str">
        <f t="shared" si="7"/>
        <v>1998Cervical cancer registration, 25+ yearsFMaori</v>
      </c>
      <c r="B332" s="9">
        <v>1998</v>
      </c>
      <c r="C332" s="9" t="s">
        <v>129</v>
      </c>
      <c r="D332" s="9" t="s">
        <v>96</v>
      </c>
      <c r="E332" s="9" t="s">
        <v>7</v>
      </c>
      <c r="F332" s="10">
        <v>25.345635069969173</v>
      </c>
      <c r="G332" s="10">
        <v>30.595258732464536</v>
      </c>
      <c r="H332" s="10">
        <v>36.611788561702909</v>
      </c>
      <c r="I332" s="10">
        <v>1.755058995750912</v>
      </c>
      <c r="J332" s="10">
        <v>2.1521274104300554</v>
      </c>
      <c r="K332" s="10">
        <v>2.6390294582335092</v>
      </c>
    </row>
    <row r="333" spans="1:11" x14ac:dyDescent="0.25">
      <c r="A333" t="str">
        <f t="shared" si="7"/>
        <v>1998Cervical cancer registration, 25+ yearsFTotal</v>
      </c>
      <c r="B333" s="9">
        <v>1998</v>
      </c>
      <c r="C333" s="9" t="s">
        <v>129</v>
      </c>
      <c r="D333" s="9" t="s">
        <v>96</v>
      </c>
      <c r="E333" s="9" t="s">
        <v>6</v>
      </c>
      <c r="F333" s="10">
        <v>14.734513050447955</v>
      </c>
      <c r="G333" s="10">
        <v>15.969931757621721</v>
      </c>
      <c r="H333" s="10">
        <v>17.281279528674791</v>
      </c>
      <c r="I333" s="10"/>
      <c r="J333" s="10"/>
      <c r="K333" s="10"/>
    </row>
    <row r="334" spans="1:11" x14ac:dyDescent="0.25">
      <c r="A334" t="str">
        <f t="shared" si="7"/>
        <v>1998Cervical cancer registration, 25+ yearsFnonMaori</v>
      </c>
      <c r="B334" s="9">
        <v>1998</v>
      </c>
      <c r="C334" s="9" t="s">
        <v>129</v>
      </c>
      <c r="D334" s="9" t="s">
        <v>96</v>
      </c>
      <c r="E334" s="9" t="s">
        <v>60</v>
      </c>
      <c r="F334" s="10">
        <v>12.994950916306632</v>
      </c>
      <c r="G334" s="10">
        <v>14.216285980183089</v>
      </c>
      <c r="H334" s="10">
        <v>15.521489486571637</v>
      </c>
      <c r="I334" s="10"/>
      <c r="J334" s="10"/>
      <c r="K334" s="10"/>
    </row>
    <row r="335" spans="1:11" x14ac:dyDescent="0.25">
      <c r="A335" t="str">
        <f t="shared" si="7"/>
        <v>1999Cervical cancer registration, 25+ yearsFMaori</v>
      </c>
      <c r="B335" s="9">
        <v>1999</v>
      </c>
      <c r="C335" s="9" t="s">
        <v>129</v>
      </c>
      <c r="D335" s="9" t="s">
        <v>96</v>
      </c>
      <c r="E335" s="9" t="s">
        <v>7</v>
      </c>
      <c r="F335" s="10">
        <v>23.583388535469599</v>
      </c>
      <c r="G335" s="10">
        <v>28.5650623103495</v>
      </c>
      <c r="H335" s="10">
        <v>34.288031216529497</v>
      </c>
      <c r="I335" s="10">
        <v>1.6331624151950281</v>
      </c>
      <c r="J335" s="10">
        <v>2.0086294467164723</v>
      </c>
      <c r="K335" s="10">
        <v>2.4704170367126164</v>
      </c>
    </row>
    <row r="336" spans="1:11" x14ac:dyDescent="0.25">
      <c r="A336" t="str">
        <f t="shared" si="7"/>
        <v>1999Cervical cancer registration, 25+ yearsFTotal</v>
      </c>
      <c r="B336" s="9">
        <v>1999</v>
      </c>
      <c r="C336" s="9" t="s">
        <v>129</v>
      </c>
      <c r="D336" s="9" t="s">
        <v>96</v>
      </c>
      <c r="E336" s="9" t="s">
        <v>6</v>
      </c>
      <c r="F336" s="10">
        <v>14.559681166501239</v>
      </c>
      <c r="G336" s="10">
        <v>15.795415724601813</v>
      </c>
      <c r="H336" s="10">
        <v>17.108004993865748</v>
      </c>
      <c r="I336" s="10"/>
      <c r="J336" s="10"/>
      <c r="K336" s="10"/>
    </row>
    <row r="337" spans="1:11" x14ac:dyDescent="0.25">
      <c r="A337" t="str">
        <f t="shared" si="7"/>
        <v>1999Cervical cancer registration, 25+ yearsFnonMaori</v>
      </c>
      <c r="B337" s="9">
        <v>1999</v>
      </c>
      <c r="C337" s="9" t="s">
        <v>129</v>
      </c>
      <c r="D337" s="9" t="s">
        <v>96</v>
      </c>
      <c r="E337" s="9" t="s">
        <v>60</v>
      </c>
      <c r="F337" s="10">
        <v>12.987244481192569</v>
      </c>
      <c r="G337" s="10">
        <v>14.221170737611713</v>
      </c>
      <c r="H337" s="10">
        <v>15.540726329537478</v>
      </c>
      <c r="I337" s="10"/>
      <c r="J337" s="10"/>
      <c r="K337" s="10"/>
    </row>
    <row r="338" spans="1:11" x14ac:dyDescent="0.25">
      <c r="A338" t="str">
        <f t="shared" si="7"/>
        <v>2000Cervical cancer registration, 25+ yearsFMaori</v>
      </c>
      <c r="B338" s="9">
        <v>2000</v>
      </c>
      <c r="C338" s="9" t="s">
        <v>129</v>
      </c>
      <c r="D338" s="9" t="s">
        <v>96</v>
      </c>
      <c r="E338" s="9" t="s">
        <v>7</v>
      </c>
      <c r="F338" s="10">
        <v>20.739953625874207</v>
      </c>
      <c r="G338" s="10">
        <v>25.332229178686621</v>
      </c>
      <c r="H338" s="10">
        <v>30.638601462811753</v>
      </c>
      <c r="I338" s="10">
        <v>1.5185773907688038</v>
      </c>
      <c r="J338" s="10">
        <v>1.8832574736976311</v>
      </c>
      <c r="K338" s="10">
        <v>2.3355139710347137</v>
      </c>
    </row>
    <row r="339" spans="1:11" x14ac:dyDescent="0.25">
      <c r="A339" t="str">
        <f t="shared" si="7"/>
        <v>2000Cervical cancer registration, 25+ yearsFTotal</v>
      </c>
      <c r="B339" s="9">
        <v>2000</v>
      </c>
      <c r="C339" s="9" t="s">
        <v>129</v>
      </c>
      <c r="D339" s="9" t="s">
        <v>96</v>
      </c>
      <c r="E339" s="9" t="s">
        <v>6</v>
      </c>
      <c r="F339" s="10">
        <v>13.536915821970851</v>
      </c>
      <c r="G339" s="10">
        <v>14.725202284796051</v>
      </c>
      <c r="H339" s="10">
        <v>15.989852845722696</v>
      </c>
      <c r="I339" s="10"/>
      <c r="J339" s="10"/>
      <c r="K339" s="10"/>
    </row>
    <row r="340" spans="1:11" x14ac:dyDescent="0.25">
      <c r="A340" t="str">
        <f t="shared" ref="A340:A388" si="8">B340&amp;C340&amp;D340&amp;E340</f>
        <v>2000Cervical cancer registration, 25+ yearsFnonMaori</v>
      </c>
      <c r="B340" s="9">
        <v>2000</v>
      </c>
      <c r="C340" s="9" t="s">
        <v>129</v>
      </c>
      <c r="D340" s="9" t="s">
        <v>96</v>
      </c>
      <c r="E340" s="9" t="s">
        <v>60</v>
      </c>
      <c r="F340" s="10">
        <v>12.249980312841959</v>
      </c>
      <c r="G340" s="10">
        <v>13.451282967139239</v>
      </c>
      <c r="H340" s="10">
        <v>14.738547673027167</v>
      </c>
      <c r="I340" s="10"/>
      <c r="J340" s="10"/>
      <c r="K340" s="10"/>
    </row>
    <row r="341" spans="1:11" x14ac:dyDescent="0.25">
      <c r="A341" t="str">
        <f t="shared" si="8"/>
        <v>2001Cervical cancer registration, 25+ yearsFMaori</v>
      </c>
      <c r="B341" s="9">
        <v>2001</v>
      </c>
      <c r="C341" s="9" t="s">
        <v>129</v>
      </c>
      <c r="D341" s="9" t="s">
        <v>96</v>
      </c>
      <c r="E341" s="9" t="s">
        <v>7</v>
      </c>
      <c r="F341" s="10">
        <v>18.218383272246111</v>
      </c>
      <c r="G341" s="10">
        <v>22.465963867709021</v>
      </c>
      <c r="H341" s="10">
        <v>27.406570696572384</v>
      </c>
      <c r="I341" s="10">
        <v>1.416177674236919</v>
      </c>
      <c r="J341" s="10">
        <v>1.7715738948877859</v>
      </c>
      <c r="K341" s="10">
        <v>2.2161584115771267</v>
      </c>
    </row>
    <row r="342" spans="1:11" x14ac:dyDescent="0.25">
      <c r="A342" t="str">
        <f t="shared" si="8"/>
        <v>2001Cervical cancer registration, 25+ yearsFTotal</v>
      </c>
      <c r="B342" s="9">
        <v>2001</v>
      </c>
      <c r="C342" s="9" t="s">
        <v>129</v>
      </c>
      <c r="D342" s="9" t="s">
        <v>96</v>
      </c>
      <c r="E342" s="9" t="s">
        <v>6</v>
      </c>
      <c r="F342" s="10">
        <v>12.549976015169166</v>
      </c>
      <c r="G342" s="10">
        <v>13.680697747818067</v>
      </c>
      <c r="H342" s="10">
        <v>14.885946321709303</v>
      </c>
      <c r="I342" s="10"/>
      <c r="J342" s="10"/>
      <c r="K342" s="10"/>
    </row>
    <row r="343" spans="1:11" x14ac:dyDescent="0.25">
      <c r="A343" t="str">
        <f t="shared" si="8"/>
        <v>2001Cervical cancer registration, 25+ yearsFnonMaori</v>
      </c>
      <c r="B343" s="9">
        <v>2001</v>
      </c>
      <c r="C343" s="9" t="s">
        <v>129</v>
      </c>
      <c r="D343" s="9" t="s">
        <v>96</v>
      </c>
      <c r="E343" s="9" t="s">
        <v>60</v>
      </c>
      <c r="F343" s="10">
        <v>11.526531302470959</v>
      </c>
      <c r="G343" s="10">
        <v>12.68135861142391</v>
      </c>
      <c r="H343" s="10">
        <v>13.920554072951861</v>
      </c>
      <c r="I343" s="10"/>
      <c r="J343" s="10"/>
      <c r="K343" s="10"/>
    </row>
    <row r="344" spans="1:11" x14ac:dyDescent="0.25">
      <c r="A344" t="str">
        <f t="shared" si="8"/>
        <v>2002Cervical cancer registration, 25+ yearsFMaori</v>
      </c>
      <c r="B344" s="9">
        <v>2002</v>
      </c>
      <c r="C344" s="9" t="s">
        <v>129</v>
      </c>
      <c r="D344" s="9" t="s">
        <v>96</v>
      </c>
      <c r="E344" s="9" t="s">
        <v>7</v>
      </c>
      <c r="F344" s="10">
        <v>17.827110978473289</v>
      </c>
      <c r="G344" s="10">
        <v>21.958671534040633</v>
      </c>
      <c r="H344" s="10">
        <v>26.760587168744589</v>
      </c>
      <c r="I344" s="10">
        <v>1.5385805973615181</v>
      </c>
      <c r="J344" s="10">
        <v>1.927530659983139</v>
      </c>
      <c r="K344" s="10">
        <v>2.414806511629263</v>
      </c>
    </row>
    <row r="345" spans="1:11" x14ac:dyDescent="0.25">
      <c r="A345" t="str">
        <f t="shared" si="8"/>
        <v>2002Cervical cancer registration, 25+ yearsFTotal</v>
      </c>
      <c r="B345" s="9">
        <v>2002</v>
      </c>
      <c r="C345" s="9" t="s">
        <v>129</v>
      </c>
      <c r="D345" s="9" t="s">
        <v>96</v>
      </c>
      <c r="E345" s="9" t="s">
        <v>6</v>
      </c>
      <c r="F345" s="10">
        <v>11.370193883573798</v>
      </c>
      <c r="G345" s="10">
        <v>12.427529549914276</v>
      </c>
      <c r="H345" s="10">
        <v>13.556727250036378</v>
      </c>
      <c r="I345" s="10"/>
      <c r="J345" s="10"/>
      <c r="K345" s="10"/>
    </row>
    <row r="346" spans="1:11" x14ac:dyDescent="0.25">
      <c r="A346" t="str">
        <f t="shared" si="8"/>
        <v>2002Cervical cancer registration, 25+ yearsFnonMaori</v>
      </c>
      <c r="B346" s="9">
        <v>2002</v>
      </c>
      <c r="C346" s="9" t="s">
        <v>129</v>
      </c>
      <c r="D346" s="9" t="s">
        <v>96</v>
      </c>
      <c r="E346" s="9" t="s">
        <v>60</v>
      </c>
      <c r="F346" s="10">
        <v>10.315965172770399</v>
      </c>
      <c r="G346" s="10">
        <v>11.392125681794713</v>
      </c>
      <c r="H346" s="10">
        <v>12.550041433752734</v>
      </c>
      <c r="I346" s="10"/>
      <c r="J346" s="10"/>
      <c r="K346" s="10"/>
    </row>
    <row r="347" spans="1:11" x14ac:dyDescent="0.25">
      <c r="A347" t="str">
        <f t="shared" si="8"/>
        <v>2003Cervical cancer registration, 25+ yearsFMaori</v>
      </c>
      <c r="B347" s="9">
        <v>2003</v>
      </c>
      <c r="C347" s="9" t="s">
        <v>129</v>
      </c>
      <c r="D347" s="9" t="s">
        <v>96</v>
      </c>
      <c r="E347" s="9" t="s">
        <v>7</v>
      </c>
      <c r="F347" s="10">
        <v>15.802397228733573</v>
      </c>
      <c r="G347" s="10">
        <v>19.651836488271854</v>
      </c>
      <c r="H347" s="10">
        <v>24.155443443339617</v>
      </c>
      <c r="I347" s="10">
        <v>1.5008545181851867</v>
      </c>
      <c r="J347" s="10">
        <v>1.8986717892006608</v>
      </c>
      <c r="K347" s="10">
        <v>2.4019347108109463</v>
      </c>
    </row>
    <row r="348" spans="1:11" x14ac:dyDescent="0.25">
      <c r="A348" t="str">
        <f t="shared" si="8"/>
        <v>2003Cervical cancer registration, 25+ yearsFTotal</v>
      </c>
      <c r="B348" s="9">
        <v>2003</v>
      </c>
      <c r="C348" s="9" t="s">
        <v>129</v>
      </c>
      <c r="D348" s="9" t="s">
        <v>96</v>
      </c>
      <c r="E348" s="9" t="s">
        <v>6</v>
      </c>
      <c r="F348" s="10">
        <v>10.281941695693227</v>
      </c>
      <c r="G348" s="10">
        <v>11.266418623725457</v>
      </c>
      <c r="H348" s="10">
        <v>12.31972824147217</v>
      </c>
      <c r="I348" s="10"/>
      <c r="J348" s="10"/>
      <c r="K348" s="10"/>
    </row>
    <row r="349" spans="1:11" x14ac:dyDescent="0.25">
      <c r="A349" t="str">
        <f t="shared" si="8"/>
        <v>2003Cervical cancer registration, 25+ yearsFnonMaori</v>
      </c>
      <c r="B349" s="9">
        <v>2003</v>
      </c>
      <c r="C349" s="9" t="s">
        <v>129</v>
      </c>
      <c r="D349" s="9" t="s">
        <v>96</v>
      </c>
      <c r="E349" s="9" t="s">
        <v>60</v>
      </c>
      <c r="F349" s="10">
        <v>9.349686494233616</v>
      </c>
      <c r="G349" s="10">
        <v>10.350307304321017</v>
      </c>
      <c r="H349" s="10">
        <v>11.428846522926637</v>
      </c>
      <c r="I349" s="10"/>
      <c r="J349" s="10"/>
      <c r="K349" s="10"/>
    </row>
    <row r="350" spans="1:11" x14ac:dyDescent="0.25">
      <c r="A350" t="str">
        <f t="shared" si="8"/>
        <v>2004Cervical cancer registration, 25+ yearsFMaori</v>
      </c>
      <c r="B350" s="9">
        <v>2004</v>
      </c>
      <c r="C350" s="9" t="s">
        <v>129</v>
      </c>
      <c r="D350" s="9" t="s">
        <v>96</v>
      </c>
      <c r="E350" s="9" t="s">
        <v>7</v>
      </c>
      <c r="F350" s="10">
        <v>13.972419955369258</v>
      </c>
      <c r="G350" s="10">
        <v>17.517219055358797</v>
      </c>
      <c r="H350" s="10">
        <v>21.687509147596018</v>
      </c>
      <c r="I350" s="10">
        <v>1.4139505627018263</v>
      </c>
      <c r="J350" s="10">
        <v>1.8037391397526137</v>
      </c>
      <c r="K350" s="10">
        <v>2.3009820640819618</v>
      </c>
    </row>
    <row r="351" spans="1:11" x14ac:dyDescent="0.25">
      <c r="A351" t="str">
        <f t="shared" si="8"/>
        <v>2004Cervical cancer registration, 25+ yearsFTotal</v>
      </c>
      <c r="B351" s="9">
        <v>2004</v>
      </c>
      <c r="C351" s="9" t="s">
        <v>129</v>
      </c>
      <c r="D351" s="9" t="s">
        <v>96</v>
      </c>
      <c r="E351" s="9" t="s">
        <v>6</v>
      </c>
      <c r="F351" s="10">
        <v>9.4603123763181394</v>
      </c>
      <c r="G351" s="10">
        <v>10.391305100933124</v>
      </c>
      <c r="H351" s="10">
        <v>11.389144006495529</v>
      </c>
      <c r="I351" s="10"/>
      <c r="J351" s="10"/>
      <c r="K351" s="10"/>
    </row>
    <row r="352" spans="1:11" x14ac:dyDescent="0.25">
      <c r="A352" t="str">
        <f t="shared" si="8"/>
        <v>2004Cervical cancer registration, 25+ yearsFnonMaori</v>
      </c>
      <c r="B352" s="9">
        <v>2004</v>
      </c>
      <c r="C352" s="9" t="s">
        <v>129</v>
      </c>
      <c r="D352" s="9" t="s">
        <v>96</v>
      </c>
      <c r="E352" s="9" t="s">
        <v>60</v>
      </c>
      <c r="F352" s="10">
        <v>8.7509372936591916</v>
      </c>
      <c r="G352" s="10">
        <v>9.711614428770071</v>
      </c>
      <c r="H352" s="10">
        <v>10.748960212434461</v>
      </c>
      <c r="I352" s="10"/>
      <c r="J352" s="10"/>
      <c r="K352" s="10"/>
    </row>
    <row r="353" spans="1:11" x14ac:dyDescent="0.25">
      <c r="A353" t="str">
        <f t="shared" si="8"/>
        <v>2005Cervical cancer registration, 25+ yearsFMaori</v>
      </c>
      <c r="B353" s="9">
        <v>2005</v>
      </c>
      <c r="C353" s="9" t="s">
        <v>129</v>
      </c>
      <c r="D353" s="9" t="s">
        <v>96</v>
      </c>
      <c r="E353" s="9" t="s">
        <v>7</v>
      </c>
      <c r="F353" s="10">
        <v>13.960200212820533</v>
      </c>
      <c r="G353" s="10">
        <v>17.50189916748613</v>
      </c>
      <c r="H353" s="10">
        <v>21.668542083969729</v>
      </c>
      <c r="I353" s="10">
        <v>1.422383537243588</v>
      </c>
      <c r="J353" s="10">
        <v>1.8151067484274546</v>
      </c>
      <c r="K353" s="10">
        <v>2.3162616987057221</v>
      </c>
    </row>
    <row r="354" spans="1:11" x14ac:dyDescent="0.25">
      <c r="A354" t="str">
        <f t="shared" si="8"/>
        <v>2005Cervical cancer registration, 25+ yearsFTotal</v>
      </c>
      <c r="B354" s="9">
        <v>2005</v>
      </c>
      <c r="C354" s="9" t="s">
        <v>129</v>
      </c>
      <c r="D354" s="9" t="s">
        <v>96</v>
      </c>
      <c r="E354" s="9" t="s">
        <v>6</v>
      </c>
      <c r="F354" s="10">
        <v>9.5130445613517818</v>
      </c>
      <c r="G354" s="10">
        <v>10.44270225479114</v>
      </c>
      <c r="H354" s="10">
        <v>11.438659592822638</v>
      </c>
      <c r="I354" s="10"/>
      <c r="J354" s="10"/>
      <c r="K354" s="10"/>
    </row>
    <row r="355" spans="1:11" x14ac:dyDescent="0.25">
      <c r="A355" t="str">
        <f t="shared" si="8"/>
        <v>2005Cervical cancer registration, 25+ yearsFnonMaori</v>
      </c>
      <c r="B355" s="9">
        <v>2005</v>
      </c>
      <c r="C355" s="9" t="s">
        <v>129</v>
      </c>
      <c r="D355" s="9" t="s">
        <v>96</v>
      </c>
      <c r="E355" s="9" t="s">
        <v>60</v>
      </c>
      <c r="F355" s="10">
        <v>8.6959104769201954</v>
      </c>
      <c r="G355" s="10">
        <v>9.6423525407798554</v>
      </c>
      <c r="H355" s="10">
        <v>10.663701268552522</v>
      </c>
      <c r="I355" s="10"/>
      <c r="J355" s="10"/>
      <c r="K355" s="10"/>
    </row>
    <row r="356" spans="1:11" x14ac:dyDescent="0.25">
      <c r="A356" t="str">
        <f t="shared" si="8"/>
        <v>2006Cervical cancer registration, 25+ yearsFMaori</v>
      </c>
      <c r="B356" s="9">
        <v>2006</v>
      </c>
      <c r="C356" s="9" t="s">
        <v>129</v>
      </c>
      <c r="D356" s="9" t="s">
        <v>96</v>
      </c>
      <c r="E356" s="9" t="s">
        <v>7</v>
      </c>
      <c r="F356" s="10">
        <v>16.628773281239017</v>
      </c>
      <c r="G356" s="10">
        <v>20.459870659025988</v>
      </c>
      <c r="H356" s="10">
        <v>24.909158400990517</v>
      </c>
      <c r="I356" s="10">
        <v>1.6438227868348836</v>
      </c>
      <c r="J356" s="10">
        <v>2.0658603298143561</v>
      </c>
      <c r="K356" s="10">
        <v>2.5962524284738264</v>
      </c>
    </row>
    <row r="357" spans="1:11" x14ac:dyDescent="0.25">
      <c r="A357" t="str">
        <f t="shared" si="8"/>
        <v>2006Cervical cancer registration, 25+ yearsFTotal</v>
      </c>
      <c r="B357" s="9">
        <v>2006</v>
      </c>
      <c r="C357" s="9" t="s">
        <v>129</v>
      </c>
      <c r="D357" s="9" t="s">
        <v>96</v>
      </c>
      <c r="E357" s="9" t="s">
        <v>6</v>
      </c>
      <c r="F357" s="10">
        <v>10.134840725407141</v>
      </c>
      <c r="G357" s="10">
        <v>11.106314771282433</v>
      </c>
      <c r="H357" s="10">
        <v>12.145785770484007</v>
      </c>
      <c r="I357" s="10"/>
      <c r="J357" s="10"/>
      <c r="K357" s="10"/>
    </row>
    <row r="358" spans="1:11" x14ac:dyDescent="0.25">
      <c r="A358" t="str">
        <f t="shared" si="8"/>
        <v>2006Cervical cancer registration, 25+ yearsFnonMaori</v>
      </c>
      <c r="B358" s="9">
        <v>2006</v>
      </c>
      <c r="C358" s="9" t="s">
        <v>129</v>
      </c>
      <c r="D358" s="9" t="s">
        <v>96</v>
      </c>
      <c r="E358" s="9" t="s">
        <v>60</v>
      </c>
      <c r="F358" s="10">
        <v>8.9341857734820262</v>
      </c>
      <c r="G358" s="10">
        <v>9.9038015124984611</v>
      </c>
      <c r="H358" s="10">
        <v>10.949947724953701</v>
      </c>
      <c r="I358" s="10"/>
      <c r="J358" s="10"/>
      <c r="K358" s="10"/>
    </row>
    <row r="359" spans="1:11" x14ac:dyDescent="0.25">
      <c r="A359" t="str">
        <f t="shared" si="8"/>
        <v>2007Cervical cancer registration, 25+ yearsFMaori</v>
      </c>
      <c r="B359" s="9">
        <v>2007</v>
      </c>
      <c r="C359" s="9" t="s">
        <v>129</v>
      </c>
      <c r="D359" s="9" t="s">
        <v>96</v>
      </c>
      <c r="E359" s="9" t="s">
        <v>7</v>
      </c>
      <c r="F359" s="10">
        <v>17.137615913226931</v>
      </c>
      <c r="G359" s="10">
        <v>21.017937121814459</v>
      </c>
      <c r="H359" s="10">
        <v>25.514341626359901</v>
      </c>
      <c r="I359" s="10">
        <v>1.7984461261266733</v>
      </c>
      <c r="J359" s="10">
        <v>2.2591974524459966</v>
      </c>
      <c r="K359" s="10">
        <v>2.8379905602904798</v>
      </c>
    </row>
    <row r="360" spans="1:11" x14ac:dyDescent="0.25">
      <c r="A360" t="str">
        <f t="shared" si="8"/>
        <v>2007Cervical cancer registration, 25+ yearsFTotal</v>
      </c>
      <c r="B360" s="9">
        <v>2007</v>
      </c>
      <c r="C360" s="9" t="s">
        <v>129</v>
      </c>
      <c r="D360" s="9" t="s">
        <v>96</v>
      </c>
      <c r="E360" s="9" t="s">
        <v>6</v>
      </c>
      <c r="F360" s="10">
        <v>9.8132113103316669</v>
      </c>
      <c r="G360" s="10">
        <v>10.766697907277136</v>
      </c>
      <c r="H360" s="10">
        <v>11.787805323814833</v>
      </c>
      <c r="I360" s="10"/>
      <c r="J360" s="10"/>
      <c r="K360" s="10"/>
    </row>
    <row r="361" spans="1:11" x14ac:dyDescent="0.25">
      <c r="A361" t="str">
        <f t="shared" si="8"/>
        <v>2007Cervical cancer registration, 25+ yearsFnonMaori</v>
      </c>
      <c r="B361" s="9">
        <v>2007</v>
      </c>
      <c r="C361" s="9" t="s">
        <v>129</v>
      </c>
      <c r="D361" s="9" t="s">
        <v>96</v>
      </c>
      <c r="E361" s="9" t="s">
        <v>60</v>
      </c>
      <c r="F361" s="10">
        <v>8.3744640340442462</v>
      </c>
      <c r="G361" s="10">
        <v>9.3032758597787364</v>
      </c>
      <c r="H361" s="10">
        <v>10.306949460261334</v>
      </c>
      <c r="I361" s="10"/>
      <c r="J361" s="10"/>
      <c r="K361" s="10"/>
    </row>
    <row r="362" spans="1:11" x14ac:dyDescent="0.25">
      <c r="A362" t="str">
        <f t="shared" si="8"/>
        <v>2008Cervical cancer registration, 25+ yearsFMaori</v>
      </c>
      <c r="B362" s="9">
        <v>2008</v>
      </c>
      <c r="C362" s="9" t="s">
        <v>129</v>
      </c>
      <c r="D362" s="9" t="s">
        <v>96</v>
      </c>
      <c r="E362" s="9" t="s">
        <v>7</v>
      </c>
      <c r="F362" s="10">
        <v>16.825093484325581</v>
      </c>
      <c r="G362" s="10">
        <v>20.6131161360614</v>
      </c>
      <c r="H362" s="10">
        <v>24.999398218941053</v>
      </c>
      <c r="I362" s="10">
        <v>1.6832209619756546</v>
      </c>
      <c r="J362" s="10">
        <v>2.1117333426485669</v>
      </c>
      <c r="K362" s="10">
        <v>2.6493358930247148</v>
      </c>
    </row>
    <row r="363" spans="1:11" x14ac:dyDescent="0.25">
      <c r="A363" t="str">
        <f t="shared" si="8"/>
        <v>2008Cervical cancer registration, 25+ yearsFTotal</v>
      </c>
      <c r="B363" s="9">
        <v>2008</v>
      </c>
      <c r="C363" s="9" t="s">
        <v>129</v>
      </c>
      <c r="D363" s="9" t="s">
        <v>96</v>
      </c>
      <c r="E363" s="9" t="s">
        <v>6</v>
      </c>
      <c r="F363" s="10">
        <v>10.167710835525956</v>
      </c>
      <c r="G363" s="10">
        <v>11.140168633595003</v>
      </c>
      <c r="H363" s="10">
        <v>12.180545528054553</v>
      </c>
      <c r="I363" s="10"/>
      <c r="J363" s="10"/>
      <c r="K363" s="10"/>
    </row>
    <row r="364" spans="1:11" x14ac:dyDescent="0.25">
      <c r="A364" t="str">
        <f t="shared" si="8"/>
        <v>2008Cervical cancer registration, 25+ yearsFnonMaori</v>
      </c>
      <c r="B364" s="9">
        <v>2008</v>
      </c>
      <c r="C364" s="9" t="s">
        <v>129</v>
      </c>
      <c r="D364" s="9" t="s">
        <v>96</v>
      </c>
      <c r="E364" s="9" t="s">
        <v>60</v>
      </c>
      <c r="F364" s="10">
        <v>8.803120103286842</v>
      </c>
      <c r="G364" s="10">
        <v>9.7612306060423943</v>
      </c>
      <c r="H364" s="10">
        <v>10.795171277555188</v>
      </c>
      <c r="I364" s="10"/>
      <c r="J364" s="10"/>
      <c r="K364" s="10"/>
    </row>
    <row r="365" spans="1:11" x14ac:dyDescent="0.25">
      <c r="A365" t="str">
        <f t="shared" si="8"/>
        <v>2009Cervical cancer registration, 25+ yearsFMaori</v>
      </c>
      <c r="B365" s="9">
        <v>2009</v>
      </c>
      <c r="C365" s="9" t="s">
        <v>129</v>
      </c>
      <c r="D365" s="9" t="s">
        <v>96</v>
      </c>
      <c r="E365" s="9" t="s">
        <v>7</v>
      </c>
      <c r="F365" s="10">
        <v>15.791084283391829</v>
      </c>
      <c r="G365" s="10">
        <v>19.407951896918117</v>
      </c>
      <c r="H365" s="10">
        <v>23.605269632997906</v>
      </c>
      <c r="I365" s="10">
        <v>1.5816542674267735</v>
      </c>
      <c r="J365" s="10">
        <v>1.9927023168146794</v>
      </c>
      <c r="K365" s="10">
        <v>2.51057554436272</v>
      </c>
    </row>
    <row r="366" spans="1:11" x14ac:dyDescent="0.25">
      <c r="A366" t="str">
        <f t="shared" si="8"/>
        <v>2009Cervical cancer registration, 25+ yearsFTotal</v>
      </c>
      <c r="B366" s="9">
        <v>2009</v>
      </c>
      <c r="C366" s="9" t="s">
        <v>129</v>
      </c>
      <c r="D366" s="9" t="s">
        <v>96</v>
      </c>
      <c r="E366" s="9" t="s">
        <v>6</v>
      </c>
      <c r="F366" s="10">
        <v>9.9803576944139589</v>
      </c>
      <c r="G366" s="10">
        <v>10.941319977098338</v>
      </c>
      <c r="H366" s="10">
        <v>11.969836220184629</v>
      </c>
      <c r="I366" s="10"/>
      <c r="J366" s="10"/>
      <c r="K366" s="10"/>
    </row>
    <row r="367" spans="1:11" x14ac:dyDescent="0.25">
      <c r="A367" t="str">
        <f t="shared" si="8"/>
        <v>2009Cervical cancer registration, 25+ yearsFnonMaori</v>
      </c>
      <c r="B367" s="9">
        <v>2009</v>
      </c>
      <c r="C367" s="9" t="s">
        <v>129</v>
      </c>
      <c r="D367" s="9" t="s">
        <v>96</v>
      </c>
      <c r="E367" s="9" t="s">
        <v>60</v>
      </c>
      <c r="F367" s="10">
        <v>8.7798278718212206</v>
      </c>
      <c r="G367" s="10">
        <v>9.7395138918398967</v>
      </c>
      <c r="H367" s="10">
        <v>10.775470166622558</v>
      </c>
      <c r="I367" s="10"/>
      <c r="J367" s="10"/>
      <c r="K367" s="10"/>
    </row>
    <row r="368" spans="1:11" x14ac:dyDescent="0.25">
      <c r="A368" t="str">
        <f t="shared" si="8"/>
        <v>2010Cervical cancer registration, 25+ yearsFMaori</v>
      </c>
      <c r="B368" s="9">
        <v>2010</v>
      </c>
      <c r="C368" s="9" t="s">
        <v>129</v>
      </c>
      <c r="D368" s="9" t="s">
        <v>96</v>
      </c>
      <c r="E368" s="9" t="s">
        <v>7</v>
      </c>
      <c r="F368" s="10">
        <v>17.035017205437573</v>
      </c>
      <c r="G368" s="10">
        <v>20.746478002504709</v>
      </c>
      <c r="H368" s="10">
        <v>25.026427227650267</v>
      </c>
      <c r="I368" s="10">
        <v>1.6665775191249015</v>
      </c>
      <c r="J368" s="10">
        <v>2.0836432558811073</v>
      </c>
      <c r="K368" s="10">
        <v>2.6050808726008285</v>
      </c>
    </row>
    <row r="369" spans="1:11" x14ac:dyDescent="0.25">
      <c r="A369" t="str">
        <f t="shared" si="8"/>
        <v>2010Cervical cancer registration, 25+ yearsFTotal</v>
      </c>
      <c r="B369" s="9">
        <v>2010</v>
      </c>
      <c r="C369" s="9" t="s">
        <v>129</v>
      </c>
      <c r="D369" s="9" t="s">
        <v>96</v>
      </c>
      <c r="E369" s="9" t="s">
        <v>6</v>
      </c>
      <c r="F369" s="10">
        <v>10.346881391481517</v>
      </c>
      <c r="G369" s="10">
        <v>11.319336703284947</v>
      </c>
      <c r="H369" s="10">
        <v>12.35857001469374</v>
      </c>
      <c r="I369" s="10"/>
      <c r="J369" s="10"/>
      <c r="K369" s="10"/>
    </row>
    <row r="370" spans="1:11" x14ac:dyDescent="0.25">
      <c r="A370" t="str">
        <f t="shared" si="8"/>
        <v>2010Cervical cancer registration, 25+ yearsFnonMaori</v>
      </c>
      <c r="B370" s="9">
        <v>2010</v>
      </c>
      <c r="C370" s="9" t="s">
        <v>129</v>
      </c>
      <c r="D370" s="9" t="s">
        <v>96</v>
      </c>
      <c r="E370" s="9" t="s">
        <v>60</v>
      </c>
      <c r="F370" s="10">
        <v>8.9918390584696404</v>
      </c>
      <c r="G370" s="10">
        <v>9.9568282353265296</v>
      </c>
      <c r="H370" s="10">
        <v>10.997162247158753</v>
      </c>
      <c r="I370" s="10"/>
      <c r="J370" s="10"/>
      <c r="K370" s="10"/>
    </row>
    <row r="371" spans="1:11" x14ac:dyDescent="0.25">
      <c r="A371" t="str">
        <f t="shared" si="8"/>
        <v>2011Cervical cancer registration, 25+ yearsFMaori</v>
      </c>
      <c r="B371" s="9">
        <v>2011</v>
      </c>
      <c r="C371" s="9" t="s">
        <v>129</v>
      </c>
      <c r="D371" s="9" t="s">
        <v>96</v>
      </c>
      <c r="E371" s="9" t="s">
        <v>7</v>
      </c>
      <c r="F371" s="10">
        <v>16.896221897344322</v>
      </c>
      <c r="G371" s="10">
        <v>20.520142549878717</v>
      </c>
      <c r="H371" s="10">
        <v>24.69106366342632</v>
      </c>
      <c r="I371" s="10">
        <v>1.6755957544583826</v>
      </c>
      <c r="J371" s="10">
        <v>2.097650879601674</v>
      </c>
      <c r="K371" s="10">
        <v>2.6260147777206395</v>
      </c>
    </row>
    <row r="372" spans="1:11" x14ac:dyDescent="0.25">
      <c r="A372" t="str">
        <f t="shared" si="8"/>
        <v>2011Cervical cancer registration, 25+ yearsFTotal</v>
      </c>
      <c r="B372" s="9">
        <v>2011</v>
      </c>
      <c r="C372" s="9" t="s">
        <v>129</v>
      </c>
      <c r="D372" s="9" t="s">
        <v>96</v>
      </c>
      <c r="E372" s="9" t="s">
        <v>6</v>
      </c>
      <c r="F372" s="10">
        <v>10.124906643210412</v>
      </c>
      <c r="G372" s="10">
        <v>11.096512703096078</v>
      </c>
      <c r="H372" s="10">
        <v>12.136198601472945</v>
      </c>
      <c r="I372" s="10"/>
      <c r="J372" s="10"/>
      <c r="K372" s="10"/>
    </row>
    <row r="373" spans="1:11" x14ac:dyDescent="0.25">
      <c r="A373" t="str">
        <f t="shared" si="8"/>
        <v>2011Cervical cancer registration, 25+ yearsFnonMaori</v>
      </c>
      <c r="B373" s="9">
        <v>2011</v>
      </c>
      <c r="C373" s="9" t="s">
        <v>129</v>
      </c>
      <c r="D373" s="9" t="s">
        <v>96</v>
      </c>
      <c r="E373" s="9" t="s">
        <v>60</v>
      </c>
      <c r="F373" s="10">
        <v>8.8070856571974367</v>
      </c>
      <c r="G373" s="10">
        <v>9.7824393703566699</v>
      </c>
      <c r="H373" s="10">
        <v>10.836294279042612</v>
      </c>
      <c r="I373" s="10"/>
      <c r="J373" s="10"/>
      <c r="K373" s="10"/>
    </row>
    <row r="374" spans="1:11" x14ac:dyDescent="0.25">
      <c r="A374" t="str">
        <f t="shared" si="8"/>
        <v>2012Cervical cancer registration, 25+ yearsFMaori</v>
      </c>
      <c r="B374" s="9">
        <v>2012</v>
      </c>
      <c r="C374" s="9" t="s">
        <v>129</v>
      </c>
      <c r="D374" s="9" t="s">
        <v>96</v>
      </c>
      <c r="E374" s="9" t="s">
        <v>7</v>
      </c>
      <c r="F374" s="10">
        <v>16.838164555235551</v>
      </c>
      <c r="G374" s="10">
        <v>20.43115634757396</v>
      </c>
      <c r="H374" s="10">
        <v>24.563884812159156</v>
      </c>
      <c r="I374" s="10">
        <v>1.8020969232594701</v>
      </c>
      <c r="J374" s="10">
        <v>2.2617486726643681</v>
      </c>
      <c r="K374" s="10">
        <v>2.8386414694313795</v>
      </c>
    </row>
    <row r="375" spans="1:11" x14ac:dyDescent="0.25">
      <c r="A375" t="str">
        <f t="shared" si="8"/>
        <v>2012Cervical cancer registration, 25+ yearsFTotal</v>
      </c>
      <c r="B375" s="9">
        <v>2012</v>
      </c>
      <c r="C375" s="9" t="s">
        <v>129</v>
      </c>
      <c r="D375" s="9" t="s">
        <v>96</v>
      </c>
      <c r="E375" s="9" t="s">
        <v>6</v>
      </c>
      <c r="F375" s="10">
        <v>9.5389001056431919</v>
      </c>
      <c r="G375" s="10">
        <v>10.479837480550779</v>
      </c>
      <c r="H375" s="10">
        <v>11.488489174092612</v>
      </c>
      <c r="I375" s="10"/>
      <c r="J375" s="10"/>
      <c r="K375" s="10"/>
    </row>
    <row r="376" spans="1:11" x14ac:dyDescent="0.25">
      <c r="A376" t="str">
        <f t="shared" si="8"/>
        <v>2012Cervical cancer registration, 25+ yearsFnonMaori</v>
      </c>
      <c r="B376" s="9">
        <v>2012</v>
      </c>
      <c r="C376" s="9" t="s">
        <v>129</v>
      </c>
      <c r="D376" s="9" t="s">
        <v>96</v>
      </c>
      <c r="E376" s="9" t="s">
        <v>60</v>
      </c>
      <c r="F376" s="10">
        <v>8.1012243135036091</v>
      </c>
      <c r="G376" s="10">
        <v>9.0333451256128328</v>
      </c>
      <c r="H376" s="10">
        <v>10.043302575342297</v>
      </c>
      <c r="I376" s="10"/>
      <c r="J376" s="10"/>
      <c r="K376" s="10"/>
    </row>
    <row r="377" spans="1:11" x14ac:dyDescent="0.25">
      <c r="A377" t="str">
        <f t="shared" si="8"/>
        <v>2013Cervical cancer registration, 25+ yearsFMaori</v>
      </c>
      <c r="B377" s="9">
        <v>2013</v>
      </c>
      <c r="C377" s="9" t="s">
        <v>129</v>
      </c>
      <c r="D377" s="9" t="s">
        <v>96</v>
      </c>
      <c r="E377" s="9" t="s">
        <v>7</v>
      </c>
      <c r="F377" s="10">
        <v>14.926323180379638</v>
      </c>
      <c r="G377" s="10">
        <v>18.305960622152185</v>
      </c>
      <c r="H377" s="10">
        <v>22.222187192077843</v>
      </c>
      <c r="I377" s="10">
        <v>1.6127214844601789</v>
      </c>
      <c r="J377" s="10">
        <v>2.0447881463868702</v>
      </c>
      <c r="K377" s="10">
        <v>2.5926104438323385</v>
      </c>
    </row>
    <row r="378" spans="1:11" x14ac:dyDescent="0.25">
      <c r="A378" t="str">
        <f t="shared" si="8"/>
        <v>2013Cervical cancer registration, 25+ yearsFTotal</v>
      </c>
      <c r="B378" s="9">
        <v>2013</v>
      </c>
      <c r="C378" s="9" t="s">
        <v>129</v>
      </c>
      <c r="D378" s="9" t="s">
        <v>96</v>
      </c>
      <c r="E378" s="9" t="s">
        <v>6</v>
      </c>
      <c r="F378" s="10">
        <v>9.214602645704149</v>
      </c>
      <c r="G378" s="10">
        <v>10.148058904918667</v>
      </c>
      <c r="H378" s="10">
        <v>11.150443890675529</v>
      </c>
      <c r="I378" s="10"/>
      <c r="J378" s="10"/>
      <c r="K378" s="10"/>
    </row>
    <row r="379" spans="1:11" x14ac:dyDescent="0.25">
      <c r="A379" t="str">
        <f t="shared" si="8"/>
        <v>2013Cervical cancer registration, 25+ yearsFnonMaori</v>
      </c>
      <c r="B379" s="9">
        <v>2013</v>
      </c>
      <c r="C379" s="9" t="s">
        <v>129</v>
      </c>
      <c r="D379" s="9" t="s">
        <v>96</v>
      </c>
      <c r="E379" s="9" t="s">
        <v>60</v>
      </c>
      <c r="F379" s="10">
        <v>8.0139179710632735</v>
      </c>
      <c r="G379" s="10">
        <v>8.9524974284004522</v>
      </c>
      <c r="H379" s="10">
        <v>9.9708036858266933</v>
      </c>
      <c r="I379" s="10"/>
      <c r="J379" s="10"/>
      <c r="K379" s="10"/>
    </row>
    <row r="380" spans="1:11" x14ac:dyDescent="0.25">
      <c r="A380" t="str">
        <f t="shared" si="8"/>
        <v>1996Uterine cancer registration, 25+ yearsFMaori</v>
      </c>
      <c r="B380" s="9">
        <v>1996</v>
      </c>
      <c r="C380" s="9" t="s">
        <v>131</v>
      </c>
      <c r="D380" s="9" t="s">
        <v>96</v>
      </c>
      <c r="E380" s="9" t="s">
        <v>7</v>
      </c>
      <c r="F380" s="10">
        <v>19.88701123042858</v>
      </c>
      <c r="G380" s="10">
        <v>24.829000083038661</v>
      </c>
      <c r="H380" s="10">
        <v>30.626479872835748</v>
      </c>
      <c r="I380" s="10">
        <v>1.4057509729533599</v>
      </c>
      <c r="J380" s="10">
        <v>1.7615468238586076</v>
      </c>
      <c r="K380" s="10">
        <v>2.2073946754076341</v>
      </c>
    </row>
    <row r="381" spans="1:11" x14ac:dyDescent="0.25">
      <c r="A381" t="str">
        <f t="shared" si="8"/>
        <v>1996Uterine cancer registration, 25+ yearsFTotal</v>
      </c>
      <c r="B381" s="9">
        <v>1996</v>
      </c>
      <c r="C381" s="9" t="s">
        <v>131</v>
      </c>
      <c r="D381" s="9" t="s">
        <v>96</v>
      </c>
      <c r="E381" s="9" t="s">
        <v>6</v>
      </c>
      <c r="F381" s="10">
        <v>13.979729130970316</v>
      </c>
      <c r="G381" s="10">
        <v>14.975457065005381</v>
      </c>
      <c r="H381" s="10">
        <v>16.02338426916581</v>
      </c>
      <c r="I381" s="10"/>
      <c r="J381" s="10"/>
      <c r="K381" s="10"/>
    </row>
    <row r="382" spans="1:11" x14ac:dyDescent="0.25">
      <c r="A382" t="str">
        <f t="shared" si="8"/>
        <v>1996Uterine cancer registration, 25+ yearsFnonMaori</v>
      </c>
      <c r="B382" s="9">
        <v>1996</v>
      </c>
      <c r="C382" s="9" t="s">
        <v>131</v>
      </c>
      <c r="D382" s="9" t="s">
        <v>96</v>
      </c>
      <c r="E382" s="9" t="s">
        <v>60</v>
      </c>
      <c r="F382" s="10">
        <v>13.106107359142481</v>
      </c>
      <c r="G382" s="10">
        <v>14.094998637987716</v>
      </c>
      <c r="H382" s="10">
        <v>15.138731813340536</v>
      </c>
      <c r="I382" s="10"/>
      <c r="J382" s="10"/>
      <c r="K382" s="10"/>
    </row>
    <row r="383" spans="1:11" x14ac:dyDescent="0.25">
      <c r="A383" t="str">
        <f t="shared" si="8"/>
        <v>1997Uterine cancer registration, 25+ yearsFMaori</v>
      </c>
      <c r="B383" s="9">
        <v>1997</v>
      </c>
      <c r="C383" s="9" t="s">
        <v>131</v>
      </c>
      <c r="D383" s="9" t="s">
        <v>96</v>
      </c>
      <c r="E383" s="9" t="s">
        <v>7</v>
      </c>
      <c r="F383" s="10">
        <v>20.772007809386366</v>
      </c>
      <c r="G383" s="10">
        <v>25.704692191501728</v>
      </c>
      <c r="H383" s="10">
        <v>31.456033318221579</v>
      </c>
      <c r="I383" s="10">
        <v>1.4461427587758049</v>
      </c>
      <c r="J383" s="10">
        <v>1.7975466971996645</v>
      </c>
      <c r="K383" s="10">
        <v>2.2343396659875339</v>
      </c>
    </row>
    <row r="384" spans="1:11" x14ac:dyDescent="0.25">
      <c r="A384" t="str">
        <f t="shared" si="8"/>
        <v>1997Uterine cancer registration, 25+ yearsFTotal</v>
      </c>
      <c r="B384" s="9">
        <v>1997</v>
      </c>
      <c r="C384" s="9" t="s">
        <v>131</v>
      </c>
      <c r="D384" s="9" t="s">
        <v>96</v>
      </c>
      <c r="E384" s="9" t="s">
        <v>6</v>
      </c>
      <c r="F384" s="10">
        <v>14.221675507450934</v>
      </c>
      <c r="G384" s="10">
        <v>15.210736960865921</v>
      </c>
      <c r="H384" s="10">
        <v>16.250452397683894</v>
      </c>
      <c r="I384" s="10"/>
      <c r="J384" s="10"/>
      <c r="K384" s="10"/>
    </row>
    <row r="385" spans="1:11" x14ac:dyDescent="0.25">
      <c r="A385" t="str">
        <f t="shared" si="8"/>
        <v>1997Uterine cancer registration, 25+ yearsFnonMaori</v>
      </c>
      <c r="B385" s="9">
        <v>1997</v>
      </c>
      <c r="C385" s="9" t="s">
        <v>131</v>
      </c>
      <c r="D385" s="9" t="s">
        <v>96</v>
      </c>
      <c r="E385" s="9" t="s">
        <v>60</v>
      </c>
      <c r="F385" s="10">
        <v>13.316903363526675</v>
      </c>
      <c r="G385" s="10">
        <v>14.299874507597591</v>
      </c>
      <c r="H385" s="10">
        <v>15.336203351559401</v>
      </c>
      <c r="I385" s="10"/>
      <c r="J385" s="10"/>
      <c r="K385" s="10"/>
    </row>
    <row r="386" spans="1:11" x14ac:dyDescent="0.25">
      <c r="A386" t="str">
        <f t="shared" si="8"/>
        <v>1998Uterine cancer registration, 25+ yearsFMaori</v>
      </c>
      <c r="B386" s="9">
        <v>1998</v>
      </c>
      <c r="C386" s="9" t="s">
        <v>131</v>
      </c>
      <c r="D386" s="9" t="s">
        <v>96</v>
      </c>
      <c r="E386" s="9" t="s">
        <v>7</v>
      </c>
      <c r="F386" s="10">
        <v>18.152576455476687</v>
      </c>
      <c r="G386" s="10">
        <v>22.663552461356112</v>
      </c>
      <c r="H386" s="10">
        <v>27.955408231636401</v>
      </c>
      <c r="I386" s="10">
        <v>1.257225157758211</v>
      </c>
      <c r="J386" s="10">
        <v>1.573750335968785</v>
      </c>
      <c r="K386" s="10">
        <v>1.9699654470628876</v>
      </c>
    </row>
    <row r="387" spans="1:11" x14ac:dyDescent="0.25">
      <c r="A387" t="str">
        <f t="shared" si="8"/>
        <v>1998Uterine cancer registration, 25+ yearsFTotal</v>
      </c>
      <c r="B387" s="9">
        <v>1998</v>
      </c>
      <c r="C387" s="9" t="s">
        <v>131</v>
      </c>
      <c r="D387" s="9" t="s">
        <v>96</v>
      </c>
      <c r="E387" s="9" t="s">
        <v>6</v>
      </c>
      <c r="F387" s="10">
        <v>14.015014228878595</v>
      </c>
      <c r="G387" s="10">
        <v>14.987379226678204</v>
      </c>
      <c r="H387" s="10">
        <v>16.009427040684223</v>
      </c>
      <c r="I387" s="10"/>
      <c r="J387" s="10"/>
      <c r="K387" s="10"/>
    </row>
    <row r="388" spans="1:11" x14ac:dyDescent="0.25">
      <c r="A388" t="str">
        <f t="shared" si="8"/>
        <v>1998Uterine cancer registration, 25+ yearsFnonMaori</v>
      </c>
      <c r="B388" s="9">
        <v>1998</v>
      </c>
      <c r="C388" s="9" t="s">
        <v>131</v>
      </c>
      <c r="D388" s="9" t="s">
        <v>96</v>
      </c>
      <c r="E388" s="9" t="s">
        <v>60</v>
      </c>
      <c r="F388" s="10">
        <v>13.417804596368537</v>
      </c>
      <c r="G388" s="10">
        <v>14.400983398300376</v>
      </c>
      <c r="H388" s="10">
        <v>15.437150261644636</v>
      </c>
      <c r="I388" s="10"/>
      <c r="J388" s="10"/>
      <c r="K388" s="10"/>
    </row>
    <row r="389" spans="1:11" x14ac:dyDescent="0.25">
      <c r="A389" t="str">
        <f t="shared" ref="A389:A433" si="9">B389&amp;C389&amp;D389&amp;E389</f>
        <v>1999Uterine cancer registration, 25+ yearsFMaori</v>
      </c>
      <c r="B389" s="9">
        <v>1999</v>
      </c>
      <c r="C389" s="9" t="s">
        <v>131</v>
      </c>
      <c r="D389" s="9" t="s">
        <v>96</v>
      </c>
      <c r="E389" s="9" t="s">
        <v>7</v>
      </c>
      <c r="F389" s="10">
        <v>19.90649336446965</v>
      </c>
      <c r="G389" s="10">
        <v>24.51996566985995</v>
      </c>
      <c r="H389" s="10">
        <v>29.881984329776525</v>
      </c>
      <c r="I389" s="10">
        <v>1.3494327065461582</v>
      </c>
      <c r="J389" s="10">
        <v>1.6691306615066139</v>
      </c>
      <c r="K389" s="10">
        <v>2.064569171672296</v>
      </c>
    </row>
    <row r="390" spans="1:11" x14ac:dyDescent="0.25">
      <c r="A390" t="str">
        <f t="shared" si="9"/>
        <v>1999Uterine cancer registration, 25+ yearsFTotal</v>
      </c>
      <c r="B390" s="9">
        <v>1999</v>
      </c>
      <c r="C390" s="9" t="s">
        <v>131</v>
      </c>
      <c r="D390" s="9" t="s">
        <v>96</v>
      </c>
      <c r="E390" s="9" t="s">
        <v>6</v>
      </c>
      <c r="F390" s="10">
        <v>14.57744867084104</v>
      </c>
      <c r="G390" s="10">
        <v>15.570661191440944</v>
      </c>
      <c r="H390" s="10">
        <v>16.613729913949822</v>
      </c>
      <c r="I390" s="10"/>
      <c r="J390" s="10"/>
      <c r="K390" s="10"/>
    </row>
    <row r="391" spans="1:11" x14ac:dyDescent="0.25">
      <c r="A391" t="str">
        <f t="shared" si="9"/>
        <v>1999Uterine cancer registration, 25+ yearsFnonMaori</v>
      </c>
      <c r="B391" s="9">
        <v>1999</v>
      </c>
      <c r="C391" s="9" t="s">
        <v>131</v>
      </c>
      <c r="D391" s="9" t="s">
        <v>96</v>
      </c>
      <c r="E391" s="9" t="s">
        <v>60</v>
      </c>
      <c r="F391" s="10">
        <v>13.699484568245932</v>
      </c>
      <c r="G391" s="10">
        <v>14.690261364995473</v>
      </c>
      <c r="H391" s="10">
        <v>15.73375816863035</v>
      </c>
      <c r="I391" s="10"/>
      <c r="J391" s="10"/>
      <c r="K391" s="10"/>
    </row>
    <row r="392" spans="1:11" x14ac:dyDescent="0.25">
      <c r="A392" t="str">
        <f t="shared" si="9"/>
        <v>2000Uterine cancer registration, 25+ yearsFMaori</v>
      </c>
      <c r="B392" s="9">
        <v>2000</v>
      </c>
      <c r="C392" s="9" t="s">
        <v>131</v>
      </c>
      <c r="D392" s="9" t="s">
        <v>96</v>
      </c>
      <c r="E392" s="9" t="s">
        <v>7</v>
      </c>
      <c r="F392" s="10">
        <v>19.228234882949813</v>
      </c>
      <c r="G392" s="10">
        <v>23.658221328351164</v>
      </c>
      <c r="H392" s="10">
        <v>28.803035579973987</v>
      </c>
      <c r="I392" s="10">
        <v>1.3352509427860109</v>
      </c>
      <c r="J392" s="10">
        <v>1.6497095536608783</v>
      </c>
      <c r="K392" s="10">
        <v>2.0382248191950034</v>
      </c>
    </row>
    <row r="393" spans="1:11" x14ac:dyDescent="0.25">
      <c r="A393" t="str">
        <f t="shared" si="9"/>
        <v>2000Uterine cancer registration, 25+ yearsFTotal</v>
      </c>
      <c r="B393" s="9">
        <v>2000</v>
      </c>
      <c r="C393" s="9" t="s">
        <v>131</v>
      </c>
      <c r="D393" s="9" t="s">
        <v>96</v>
      </c>
      <c r="E393" s="9" t="s">
        <v>6</v>
      </c>
      <c r="F393" s="10">
        <v>14.295832884993603</v>
      </c>
      <c r="G393" s="10">
        <v>15.271541579132245</v>
      </c>
      <c r="H393" s="10">
        <v>16.296310626426838</v>
      </c>
      <c r="I393" s="10"/>
      <c r="J393" s="10"/>
      <c r="K393" s="10"/>
    </row>
    <row r="394" spans="1:11" x14ac:dyDescent="0.25">
      <c r="A394" t="str">
        <f t="shared" si="9"/>
        <v>2000Uterine cancer registration, 25+ yearsFnonMaori</v>
      </c>
      <c r="B394" s="9">
        <v>2000</v>
      </c>
      <c r="C394" s="9" t="s">
        <v>131</v>
      </c>
      <c r="D394" s="9" t="s">
        <v>96</v>
      </c>
      <c r="E394" s="9" t="s">
        <v>60</v>
      </c>
      <c r="F394" s="10">
        <v>13.371292260048792</v>
      </c>
      <c r="G394" s="10">
        <v>14.340840347230269</v>
      </c>
      <c r="H394" s="10">
        <v>15.362109450992291</v>
      </c>
      <c r="I394" s="10"/>
      <c r="J394" s="10"/>
      <c r="K394" s="10"/>
    </row>
    <row r="395" spans="1:11" x14ac:dyDescent="0.25">
      <c r="A395" t="str">
        <f t="shared" si="9"/>
        <v>2001Uterine cancer registration, 25+ yearsFMaori</v>
      </c>
      <c r="B395" s="9">
        <v>2001</v>
      </c>
      <c r="C395" s="9" t="s">
        <v>131</v>
      </c>
      <c r="D395" s="9" t="s">
        <v>96</v>
      </c>
      <c r="E395" s="9" t="s">
        <v>7</v>
      </c>
      <c r="F395" s="10">
        <v>23.229676824874094</v>
      </c>
      <c r="G395" s="10">
        <v>27.972748330248148</v>
      </c>
      <c r="H395" s="10">
        <v>33.399500450725604</v>
      </c>
      <c r="I395" s="10">
        <v>1.6099545613312669</v>
      </c>
      <c r="J395" s="10">
        <v>1.9529291164180469</v>
      </c>
      <c r="K395" s="10">
        <v>2.3689688053056872</v>
      </c>
    </row>
    <row r="396" spans="1:11" x14ac:dyDescent="0.25">
      <c r="A396" t="str">
        <f t="shared" si="9"/>
        <v>2001Uterine cancer registration, 25+ yearsFTotal</v>
      </c>
      <c r="B396" s="9">
        <v>2001</v>
      </c>
      <c r="C396" s="9" t="s">
        <v>131</v>
      </c>
      <c r="D396" s="9" t="s">
        <v>96</v>
      </c>
      <c r="E396" s="9" t="s">
        <v>6</v>
      </c>
      <c r="F396" s="10">
        <v>14.742339093809015</v>
      </c>
      <c r="G396" s="10">
        <v>15.723910682400401</v>
      </c>
      <c r="H396" s="10">
        <v>16.753656206734679</v>
      </c>
      <c r="I396" s="10"/>
      <c r="J396" s="10"/>
      <c r="K396" s="10"/>
    </row>
    <row r="397" spans="1:11" x14ac:dyDescent="0.25">
      <c r="A397" t="str">
        <f t="shared" si="9"/>
        <v>2001Uterine cancer registration, 25+ yearsFnonMaori</v>
      </c>
      <c r="B397" s="9">
        <v>2001</v>
      </c>
      <c r="C397" s="9" t="s">
        <v>131</v>
      </c>
      <c r="D397" s="9" t="s">
        <v>96</v>
      </c>
      <c r="E397" s="9" t="s">
        <v>60</v>
      </c>
      <c r="F397" s="10">
        <v>13.367181505898571</v>
      </c>
      <c r="G397" s="10">
        <v>14.323483681555322</v>
      </c>
      <c r="H397" s="10">
        <v>15.330134538527158</v>
      </c>
      <c r="I397" s="10"/>
      <c r="J397" s="10"/>
      <c r="K397" s="10"/>
    </row>
    <row r="398" spans="1:11" x14ac:dyDescent="0.25">
      <c r="A398" t="str">
        <f t="shared" si="9"/>
        <v>2002Uterine cancer registration, 25+ yearsFMaori</v>
      </c>
      <c r="B398" s="9">
        <v>2002</v>
      </c>
      <c r="C398" s="9" t="s">
        <v>131</v>
      </c>
      <c r="D398" s="9" t="s">
        <v>96</v>
      </c>
      <c r="E398" s="9" t="s">
        <v>7</v>
      </c>
      <c r="F398" s="10">
        <v>21.779100985830667</v>
      </c>
      <c r="G398" s="10">
        <v>26.268384111145522</v>
      </c>
      <c r="H398" s="10">
        <v>31.410548440127187</v>
      </c>
      <c r="I398" s="10">
        <v>1.4732812467939447</v>
      </c>
      <c r="J398" s="10">
        <v>1.7887766293982257</v>
      </c>
      <c r="K398" s="10">
        <v>2.1718336786301302</v>
      </c>
    </row>
    <row r="399" spans="1:11" x14ac:dyDescent="0.25">
      <c r="A399" t="str">
        <f t="shared" si="9"/>
        <v>2002Uterine cancer registration, 25+ yearsFTotal</v>
      </c>
      <c r="B399" s="9">
        <v>2002</v>
      </c>
      <c r="C399" s="9" t="s">
        <v>131</v>
      </c>
      <c r="D399" s="9" t="s">
        <v>96</v>
      </c>
      <c r="E399" s="9" t="s">
        <v>6</v>
      </c>
      <c r="F399" s="10">
        <v>14.853695387635009</v>
      </c>
      <c r="G399" s="10">
        <v>15.826765737426605</v>
      </c>
      <c r="H399" s="10">
        <v>16.846840574108292</v>
      </c>
      <c r="I399" s="10"/>
      <c r="J399" s="10"/>
      <c r="K399" s="10"/>
    </row>
    <row r="400" spans="1:11" x14ac:dyDescent="0.25">
      <c r="A400" t="str">
        <f t="shared" si="9"/>
        <v>2002Uterine cancer registration, 25+ yearsFnonMaori</v>
      </c>
      <c r="B400" s="9">
        <v>2002</v>
      </c>
      <c r="C400" s="9" t="s">
        <v>131</v>
      </c>
      <c r="D400" s="9" t="s">
        <v>96</v>
      </c>
      <c r="E400" s="9" t="s">
        <v>60</v>
      </c>
      <c r="F400" s="10">
        <v>13.722661944433161</v>
      </c>
      <c r="G400" s="10">
        <v>14.685111421643878</v>
      </c>
      <c r="H400" s="10">
        <v>15.697260452941185</v>
      </c>
      <c r="I400" s="10"/>
      <c r="J400" s="10"/>
      <c r="K400" s="10"/>
    </row>
    <row r="401" spans="1:11" x14ac:dyDescent="0.25">
      <c r="A401" t="str">
        <f t="shared" si="9"/>
        <v>2003Uterine cancer registration, 25+ yearsFMaori</v>
      </c>
      <c r="B401" s="9">
        <v>2003</v>
      </c>
      <c r="C401" s="9" t="s">
        <v>131</v>
      </c>
      <c r="D401" s="9" t="s">
        <v>96</v>
      </c>
      <c r="E401" s="9" t="s">
        <v>7</v>
      </c>
      <c r="F401" s="10">
        <v>22.956723392155663</v>
      </c>
      <c r="G401" s="10">
        <v>27.456981351586236</v>
      </c>
      <c r="H401" s="10">
        <v>32.581578099399941</v>
      </c>
      <c r="I401" s="10">
        <v>1.4788457858284454</v>
      </c>
      <c r="J401" s="10">
        <v>1.7815639923136652</v>
      </c>
      <c r="K401" s="10">
        <v>2.1462483033216042</v>
      </c>
    </row>
    <row r="402" spans="1:11" x14ac:dyDescent="0.25">
      <c r="A402" t="str">
        <f t="shared" si="9"/>
        <v>2003Uterine cancer registration, 25+ yearsFTotal</v>
      </c>
      <c r="B402" s="9">
        <v>2003</v>
      </c>
      <c r="C402" s="9" t="s">
        <v>131</v>
      </c>
      <c r="D402" s="9" t="s">
        <v>96</v>
      </c>
      <c r="E402" s="9" t="s">
        <v>6</v>
      </c>
      <c r="F402" s="10">
        <v>15.564869624395328</v>
      </c>
      <c r="G402" s="10">
        <v>16.547530953271178</v>
      </c>
      <c r="H402" s="10">
        <v>17.575972975736157</v>
      </c>
      <c r="I402" s="10"/>
      <c r="J402" s="10"/>
      <c r="K402" s="10"/>
    </row>
    <row r="403" spans="1:11" x14ac:dyDescent="0.25">
      <c r="A403" t="str">
        <f t="shared" si="9"/>
        <v>2003Uterine cancer registration, 25+ yearsFnonMaori</v>
      </c>
      <c r="B403" s="9">
        <v>2003</v>
      </c>
      <c r="C403" s="9" t="s">
        <v>131</v>
      </c>
      <c r="D403" s="9" t="s">
        <v>96</v>
      </c>
      <c r="E403" s="9" t="s">
        <v>60</v>
      </c>
      <c r="F403" s="10">
        <v>14.434940537225231</v>
      </c>
      <c r="G403" s="10">
        <v>15.411728947175597</v>
      </c>
      <c r="H403" s="10">
        <v>16.437221705714883</v>
      </c>
      <c r="I403" s="10"/>
      <c r="J403" s="10"/>
      <c r="K403" s="10"/>
    </row>
    <row r="404" spans="1:11" x14ac:dyDescent="0.25">
      <c r="A404" t="str">
        <f t="shared" si="9"/>
        <v>2004Uterine cancer registration, 25+ yearsFMaori</v>
      </c>
      <c r="B404" s="9">
        <v>2004</v>
      </c>
      <c r="C404" s="9" t="s">
        <v>131</v>
      </c>
      <c r="D404" s="9" t="s">
        <v>96</v>
      </c>
      <c r="E404" s="9" t="s">
        <v>7</v>
      </c>
      <c r="F404" s="10">
        <v>22.239944271768668</v>
      </c>
      <c r="G404" s="10">
        <v>26.562163322883034</v>
      </c>
      <c r="H404" s="10">
        <v>31.479166026497825</v>
      </c>
      <c r="I404" s="10">
        <v>1.4152165705027924</v>
      </c>
      <c r="J404" s="10">
        <v>1.7021114248536267</v>
      </c>
      <c r="K404" s="10">
        <v>2.0471660401686389</v>
      </c>
    </row>
    <row r="405" spans="1:11" x14ac:dyDescent="0.25">
      <c r="A405" t="str">
        <f t="shared" si="9"/>
        <v>2004Uterine cancer registration, 25+ yearsFTotal</v>
      </c>
      <c r="B405" s="9">
        <v>2004</v>
      </c>
      <c r="C405" s="9" t="s">
        <v>131</v>
      </c>
      <c r="D405" s="9" t="s">
        <v>96</v>
      </c>
      <c r="E405" s="9" t="s">
        <v>6</v>
      </c>
      <c r="F405" s="10">
        <v>15.656397766615864</v>
      </c>
      <c r="G405" s="10">
        <v>16.625812462151149</v>
      </c>
      <c r="H405" s="10">
        <v>17.639538893046481</v>
      </c>
      <c r="I405" s="10"/>
      <c r="J405" s="10"/>
      <c r="K405" s="10"/>
    </row>
    <row r="406" spans="1:11" x14ac:dyDescent="0.25">
      <c r="A406" t="str">
        <f t="shared" si="9"/>
        <v>2004Uterine cancer registration, 25+ yearsFnonMaori</v>
      </c>
      <c r="B406" s="9">
        <v>2004</v>
      </c>
      <c r="C406" s="9" t="s">
        <v>131</v>
      </c>
      <c r="D406" s="9" t="s">
        <v>96</v>
      </c>
      <c r="E406" s="9" t="s">
        <v>60</v>
      </c>
      <c r="F406" s="10">
        <v>14.635730301624017</v>
      </c>
      <c r="G406" s="10">
        <v>15.605419795103749</v>
      </c>
      <c r="H406" s="10">
        <v>16.622471452717125</v>
      </c>
      <c r="I406" s="10"/>
      <c r="J406" s="10"/>
      <c r="K406" s="10"/>
    </row>
    <row r="407" spans="1:11" x14ac:dyDescent="0.25">
      <c r="A407" t="str">
        <f t="shared" si="9"/>
        <v>2005Uterine cancer registration, 25+ yearsFMaori</v>
      </c>
      <c r="B407" s="9">
        <v>2005</v>
      </c>
      <c r="C407" s="9" t="s">
        <v>131</v>
      </c>
      <c r="D407" s="9" t="s">
        <v>96</v>
      </c>
      <c r="E407" s="9" t="s">
        <v>7</v>
      </c>
      <c r="F407" s="10">
        <v>23.020808848757728</v>
      </c>
      <c r="G407" s="10">
        <v>27.297082342440348</v>
      </c>
      <c r="H407" s="10">
        <v>32.137293491195877</v>
      </c>
      <c r="I407" s="10">
        <v>1.4140153266500823</v>
      </c>
      <c r="J407" s="10">
        <v>1.6897758854895712</v>
      </c>
      <c r="K407" s="10">
        <v>2.0193151300181476</v>
      </c>
    </row>
    <row r="408" spans="1:11" x14ac:dyDescent="0.25">
      <c r="A408" t="str">
        <f t="shared" si="9"/>
        <v>2005Uterine cancer registration, 25+ yearsFTotal</v>
      </c>
      <c r="B408" s="9">
        <v>2005</v>
      </c>
      <c r="C408" s="9" t="s">
        <v>131</v>
      </c>
      <c r="D408" s="9" t="s">
        <v>96</v>
      </c>
      <c r="E408" s="9" t="s">
        <v>6</v>
      </c>
      <c r="F408" s="10">
        <v>16.193696624364197</v>
      </c>
      <c r="G408" s="10">
        <v>17.168415630535524</v>
      </c>
      <c r="H408" s="10">
        <v>18.186470539762546</v>
      </c>
      <c r="I408" s="10"/>
      <c r="J408" s="10"/>
      <c r="K408" s="10"/>
    </row>
    <row r="409" spans="1:11" x14ac:dyDescent="0.25">
      <c r="A409" t="str">
        <f t="shared" si="9"/>
        <v>2005Uterine cancer registration, 25+ yearsFnonMaori</v>
      </c>
      <c r="B409" s="9">
        <v>2005</v>
      </c>
      <c r="C409" s="9" t="s">
        <v>131</v>
      </c>
      <c r="D409" s="9" t="s">
        <v>96</v>
      </c>
      <c r="E409" s="9" t="s">
        <v>60</v>
      </c>
      <c r="F409" s="10">
        <v>15.175138988897661</v>
      </c>
      <c r="G409" s="10">
        <v>16.154261980447</v>
      </c>
      <c r="H409" s="10">
        <v>17.17998287633468</v>
      </c>
      <c r="I409" s="10"/>
      <c r="J409" s="10"/>
      <c r="K409" s="10"/>
    </row>
    <row r="410" spans="1:11" x14ac:dyDescent="0.25">
      <c r="A410" t="str">
        <f t="shared" si="9"/>
        <v>2006Uterine cancer registration, 25+ yearsFMaori</v>
      </c>
      <c r="B410" s="9">
        <v>2006</v>
      </c>
      <c r="C410" s="9" t="s">
        <v>131</v>
      </c>
      <c r="D410" s="9" t="s">
        <v>96</v>
      </c>
      <c r="E410" s="9" t="s">
        <v>7</v>
      </c>
      <c r="F410" s="10">
        <v>24.009949020062866</v>
      </c>
      <c r="G410" s="10">
        <v>28.287975690128551</v>
      </c>
      <c r="H410" s="10">
        <v>33.108412365712859</v>
      </c>
      <c r="I410" s="10">
        <v>1.4322835675582715</v>
      </c>
      <c r="J410" s="10">
        <v>1.7016607343514258</v>
      </c>
      <c r="K410" s="10">
        <v>2.0217010935689776</v>
      </c>
    </row>
    <row r="411" spans="1:11" x14ac:dyDescent="0.25">
      <c r="A411" t="str">
        <f t="shared" si="9"/>
        <v>2006Uterine cancer registration, 25+ yearsFTotal</v>
      </c>
      <c r="B411" s="9">
        <v>2006</v>
      </c>
      <c r="C411" s="9" t="s">
        <v>131</v>
      </c>
      <c r="D411" s="9" t="s">
        <v>96</v>
      </c>
      <c r="E411" s="9" t="s">
        <v>6</v>
      </c>
      <c r="F411" s="10">
        <v>16.699019163013581</v>
      </c>
      <c r="G411" s="10">
        <v>17.687348934539362</v>
      </c>
      <c r="H411" s="10">
        <v>18.718899208481535</v>
      </c>
      <c r="I411" s="10"/>
      <c r="J411" s="10"/>
      <c r="K411" s="10"/>
    </row>
    <row r="412" spans="1:11" x14ac:dyDescent="0.25">
      <c r="A412" t="str">
        <f t="shared" si="9"/>
        <v>2006Uterine cancer registration, 25+ yearsFnonMaori</v>
      </c>
      <c r="B412" s="9">
        <v>2006</v>
      </c>
      <c r="C412" s="9" t="s">
        <v>131</v>
      </c>
      <c r="D412" s="9" t="s">
        <v>96</v>
      </c>
      <c r="E412" s="9" t="s">
        <v>60</v>
      </c>
      <c r="F412" s="10">
        <v>15.629117280432776</v>
      </c>
      <c r="G412" s="10">
        <v>16.623745920135061</v>
      </c>
      <c r="H412" s="10">
        <v>17.665076645425867</v>
      </c>
      <c r="I412" s="10"/>
      <c r="J412" s="10"/>
      <c r="K412" s="10"/>
    </row>
    <row r="413" spans="1:11" x14ac:dyDescent="0.25">
      <c r="A413" t="str">
        <f t="shared" si="9"/>
        <v>2007Uterine cancer registration, 25+ yearsFMaori</v>
      </c>
      <c r="B413" s="9">
        <v>2007</v>
      </c>
      <c r="C413" s="9" t="s">
        <v>131</v>
      </c>
      <c r="D413" s="9" t="s">
        <v>96</v>
      </c>
      <c r="E413" s="9" t="s">
        <v>7</v>
      </c>
      <c r="F413" s="10">
        <v>24.560307529588211</v>
      </c>
      <c r="G413" s="10">
        <v>28.843661149243772</v>
      </c>
      <c r="H413" s="10">
        <v>33.659210100068108</v>
      </c>
      <c r="I413" s="10">
        <v>1.3702973289286162</v>
      </c>
      <c r="J413" s="10">
        <v>1.6232684372216033</v>
      </c>
      <c r="K413" s="10">
        <v>1.9229406375184821</v>
      </c>
    </row>
    <row r="414" spans="1:11" x14ac:dyDescent="0.25">
      <c r="A414" t="str">
        <f t="shared" si="9"/>
        <v>2007Uterine cancer registration, 25+ yearsFTotal</v>
      </c>
      <c r="B414" s="9">
        <v>2007</v>
      </c>
      <c r="C414" s="9" t="s">
        <v>131</v>
      </c>
      <c r="D414" s="9" t="s">
        <v>96</v>
      </c>
      <c r="E414" s="9" t="s">
        <v>6</v>
      </c>
      <c r="F414" s="10">
        <v>17.831045015713197</v>
      </c>
      <c r="G414" s="10">
        <v>18.854254921957114</v>
      </c>
      <c r="H414" s="10">
        <v>19.920874259104149</v>
      </c>
      <c r="I414" s="10"/>
      <c r="J414" s="10"/>
      <c r="K414" s="10"/>
    </row>
    <row r="415" spans="1:11" x14ac:dyDescent="0.25">
      <c r="A415" t="str">
        <f t="shared" si="9"/>
        <v>2007Uterine cancer registration, 25+ yearsFnonMaori</v>
      </c>
      <c r="B415" s="9">
        <v>2007</v>
      </c>
      <c r="C415" s="9" t="s">
        <v>131</v>
      </c>
      <c r="D415" s="9" t="s">
        <v>96</v>
      </c>
      <c r="E415" s="9" t="s">
        <v>60</v>
      </c>
      <c r="F415" s="10">
        <v>16.737893974520496</v>
      </c>
      <c r="G415" s="10">
        <v>17.76887943352904</v>
      </c>
      <c r="H415" s="10">
        <v>18.846750668750563</v>
      </c>
      <c r="I415" s="10"/>
      <c r="J415" s="10"/>
      <c r="K415" s="10"/>
    </row>
    <row r="416" spans="1:11" x14ac:dyDescent="0.25">
      <c r="A416" t="str">
        <f t="shared" si="9"/>
        <v>2008Uterine cancer registration, 25+ yearsFMaori</v>
      </c>
      <c r="B416" s="9">
        <v>2008</v>
      </c>
      <c r="C416" s="9" t="s">
        <v>131</v>
      </c>
      <c r="D416" s="9" t="s">
        <v>96</v>
      </c>
      <c r="E416" s="9" t="s">
        <v>7</v>
      </c>
      <c r="F416" s="10">
        <v>28.55503849684148</v>
      </c>
      <c r="G416" s="10">
        <v>33.067127773675359</v>
      </c>
      <c r="H416" s="10">
        <v>38.089735851761205</v>
      </c>
      <c r="I416" s="10">
        <v>1.5223750991908283</v>
      </c>
      <c r="J416" s="10">
        <v>1.7808460091455036</v>
      </c>
      <c r="K416" s="10">
        <v>2.083200460895041</v>
      </c>
    </row>
    <row r="417" spans="1:11" x14ac:dyDescent="0.25">
      <c r="A417" t="str">
        <f t="shared" si="9"/>
        <v>2008Uterine cancer registration, 25+ yearsFTotal</v>
      </c>
      <c r="B417" s="9">
        <v>2008</v>
      </c>
      <c r="C417" s="9" t="s">
        <v>131</v>
      </c>
      <c r="D417" s="9" t="s">
        <v>96</v>
      </c>
      <c r="E417" s="9" t="s">
        <v>6</v>
      </c>
      <c r="F417" s="10">
        <v>18.912351307206027</v>
      </c>
      <c r="G417" s="10">
        <v>19.955960897907264</v>
      </c>
      <c r="H417" s="10">
        <v>21.042176740336483</v>
      </c>
      <c r="I417" s="10"/>
      <c r="J417" s="10"/>
      <c r="K417" s="10"/>
    </row>
    <row r="418" spans="1:11" x14ac:dyDescent="0.25">
      <c r="A418" t="str">
        <f t="shared" si="9"/>
        <v>2008Uterine cancer registration, 25+ yearsFnonMaori</v>
      </c>
      <c r="B418" s="9">
        <v>2008</v>
      </c>
      <c r="C418" s="9" t="s">
        <v>131</v>
      </c>
      <c r="D418" s="9" t="s">
        <v>96</v>
      </c>
      <c r="E418" s="9" t="s">
        <v>60</v>
      </c>
      <c r="F418" s="10">
        <v>17.522003727819307</v>
      </c>
      <c r="G418" s="10">
        <v>18.568212862796504</v>
      </c>
      <c r="H418" s="10">
        <v>19.660570369685637</v>
      </c>
      <c r="I418" s="10"/>
      <c r="J418" s="10"/>
      <c r="K418" s="10"/>
    </row>
    <row r="419" spans="1:11" x14ac:dyDescent="0.25">
      <c r="A419" t="str">
        <f t="shared" si="9"/>
        <v>2009Uterine cancer registration, 25+ yearsFMaori</v>
      </c>
      <c r="B419" s="9">
        <v>2009</v>
      </c>
      <c r="C419" s="9" t="s">
        <v>131</v>
      </c>
      <c r="D419" s="9" t="s">
        <v>96</v>
      </c>
      <c r="E419" s="9" t="s">
        <v>7</v>
      </c>
      <c r="F419" s="10">
        <v>27.081832219713547</v>
      </c>
      <c r="G419" s="10">
        <v>31.386198794753305</v>
      </c>
      <c r="H419" s="10">
        <v>36.180293188984017</v>
      </c>
      <c r="I419" s="10">
        <v>1.4441695528029557</v>
      </c>
      <c r="J419" s="10">
        <v>1.6915714103205992</v>
      </c>
      <c r="K419" s="10">
        <v>1.981355880727695</v>
      </c>
    </row>
    <row r="420" spans="1:11" x14ac:dyDescent="0.25">
      <c r="A420" t="str">
        <f t="shared" si="9"/>
        <v>2009Uterine cancer registration, 25+ yearsFTotal</v>
      </c>
      <c r="B420" s="9">
        <v>2009</v>
      </c>
      <c r="C420" s="9" t="s">
        <v>131</v>
      </c>
      <c r="D420" s="9" t="s">
        <v>96</v>
      </c>
      <c r="E420" s="9" t="s">
        <v>6</v>
      </c>
      <c r="F420" s="10">
        <v>18.80869051475311</v>
      </c>
      <c r="G420" s="10">
        <v>19.836076371246797</v>
      </c>
      <c r="H420" s="10">
        <v>20.904989206065945</v>
      </c>
      <c r="I420" s="10"/>
      <c r="J420" s="10"/>
      <c r="K420" s="10"/>
    </row>
    <row r="421" spans="1:11" x14ac:dyDescent="0.25">
      <c r="A421" t="str">
        <f t="shared" si="9"/>
        <v>2009Uterine cancer registration, 25+ yearsFnonMaori</v>
      </c>
      <c r="B421" s="9">
        <v>2009</v>
      </c>
      <c r="C421" s="9" t="s">
        <v>131</v>
      </c>
      <c r="D421" s="9" t="s">
        <v>96</v>
      </c>
      <c r="E421" s="9" t="s">
        <v>60</v>
      </c>
      <c r="F421" s="10">
        <v>17.521504347853721</v>
      </c>
      <c r="G421" s="10">
        <v>18.554462793152055</v>
      </c>
      <c r="H421" s="10">
        <v>19.632420352397599</v>
      </c>
      <c r="I421" s="10"/>
      <c r="J421" s="10"/>
      <c r="K421" s="10"/>
    </row>
    <row r="422" spans="1:11" x14ac:dyDescent="0.25">
      <c r="A422" t="str">
        <f t="shared" si="9"/>
        <v>2010Uterine cancer registration, 25+ yearsFMaori</v>
      </c>
      <c r="B422" s="9">
        <v>2010</v>
      </c>
      <c r="C422" s="9" t="s">
        <v>131</v>
      </c>
      <c r="D422" s="9" t="s">
        <v>96</v>
      </c>
      <c r="E422" s="9" t="s">
        <v>7</v>
      </c>
      <c r="F422" s="10">
        <v>29.208486895524029</v>
      </c>
      <c r="G422" s="10">
        <v>33.542517258988006</v>
      </c>
      <c r="H422" s="10">
        <v>38.338413513234322</v>
      </c>
      <c r="I422" s="10">
        <v>1.5125082429168697</v>
      </c>
      <c r="J422" s="10">
        <v>1.7575400847922924</v>
      </c>
      <c r="K422" s="10">
        <v>2.0422679771282892</v>
      </c>
    </row>
    <row r="423" spans="1:11" x14ac:dyDescent="0.25">
      <c r="A423" t="str">
        <f t="shared" si="9"/>
        <v>2010Uterine cancer registration, 25+ yearsFTotal</v>
      </c>
      <c r="B423" s="9">
        <v>2010</v>
      </c>
      <c r="C423" s="9" t="s">
        <v>131</v>
      </c>
      <c r="D423" s="9" t="s">
        <v>96</v>
      </c>
      <c r="E423" s="9" t="s">
        <v>6</v>
      </c>
      <c r="F423" s="10">
        <v>19.494085810584689</v>
      </c>
      <c r="G423" s="10">
        <v>20.529203777515036</v>
      </c>
      <c r="H423" s="10">
        <v>21.605014228874296</v>
      </c>
      <c r="I423" s="10"/>
      <c r="J423" s="10"/>
      <c r="K423" s="10"/>
    </row>
    <row r="424" spans="1:11" x14ac:dyDescent="0.25">
      <c r="A424" t="str">
        <f t="shared" si="9"/>
        <v>2010Uterine cancer registration, 25+ yearsFnonMaori</v>
      </c>
      <c r="B424" s="9">
        <v>2010</v>
      </c>
      <c r="C424" s="9" t="s">
        <v>131</v>
      </c>
      <c r="D424" s="9" t="s">
        <v>96</v>
      </c>
      <c r="E424" s="9" t="s">
        <v>60</v>
      </c>
      <c r="F424" s="10">
        <v>18.044739576351692</v>
      </c>
      <c r="G424" s="10">
        <v>19.08492304057582</v>
      </c>
      <c r="H424" s="10">
        <v>20.169433041839834</v>
      </c>
      <c r="I424" s="10"/>
      <c r="J424" s="10"/>
      <c r="K424" s="10"/>
    </row>
    <row r="425" spans="1:11" x14ac:dyDescent="0.25">
      <c r="A425" t="str">
        <f t="shared" si="9"/>
        <v>2011Uterine cancer registration, 25+ yearsFMaori</v>
      </c>
      <c r="B425" s="9">
        <v>2011</v>
      </c>
      <c r="C425" s="9" t="s">
        <v>131</v>
      </c>
      <c r="D425" s="9" t="s">
        <v>96</v>
      </c>
      <c r="E425" s="9" t="s">
        <v>7</v>
      </c>
      <c r="F425" s="10">
        <v>27.856079070624101</v>
      </c>
      <c r="G425" s="10">
        <v>32.032697152683845</v>
      </c>
      <c r="H425" s="10">
        <v>36.658846877999949</v>
      </c>
      <c r="I425" s="10">
        <v>1.3840901435225963</v>
      </c>
      <c r="J425" s="10">
        <v>1.6116000230323217</v>
      </c>
      <c r="K425" s="10">
        <v>1.8765068492053587</v>
      </c>
    </row>
    <row r="426" spans="1:11" x14ac:dyDescent="0.25">
      <c r="A426" t="str">
        <f t="shared" si="9"/>
        <v>2011Uterine cancer registration, 25+ yearsFTotal</v>
      </c>
      <c r="B426" s="9">
        <v>2011</v>
      </c>
      <c r="C426" s="9" t="s">
        <v>131</v>
      </c>
      <c r="D426" s="9" t="s">
        <v>96</v>
      </c>
      <c r="E426" s="9" t="s">
        <v>6</v>
      </c>
      <c r="F426" s="10">
        <v>20.105705393420727</v>
      </c>
      <c r="G426" s="10">
        <v>21.158900592521743</v>
      </c>
      <c r="H426" s="10">
        <v>22.252950039531871</v>
      </c>
      <c r="I426" s="10"/>
      <c r="J426" s="10"/>
      <c r="K426" s="10"/>
    </row>
    <row r="427" spans="1:11" x14ac:dyDescent="0.25">
      <c r="A427" t="str">
        <f t="shared" si="9"/>
        <v>2011Uterine cancer registration, 25+ yearsFnonMaori</v>
      </c>
      <c r="B427" s="9">
        <v>2011</v>
      </c>
      <c r="C427" s="9" t="s">
        <v>131</v>
      </c>
      <c r="D427" s="9" t="s">
        <v>96</v>
      </c>
      <c r="E427" s="9" t="s">
        <v>60</v>
      </c>
      <c r="F427" s="10">
        <v>18.810819866754482</v>
      </c>
      <c r="G427" s="10">
        <v>19.876332027107079</v>
      </c>
      <c r="H427" s="10">
        <v>20.98647605832728</v>
      </c>
      <c r="I427" s="10"/>
      <c r="J427" s="10"/>
      <c r="K427" s="10"/>
    </row>
    <row r="428" spans="1:11" x14ac:dyDescent="0.25">
      <c r="A428" t="str">
        <f t="shared" si="9"/>
        <v>2012Uterine cancer registration, 25+ yearsFMaori</v>
      </c>
      <c r="B428" s="9">
        <v>2012</v>
      </c>
      <c r="C428" s="9" t="s">
        <v>131</v>
      </c>
      <c r="D428" s="9" t="s">
        <v>96</v>
      </c>
      <c r="E428" s="9" t="s">
        <v>7</v>
      </c>
      <c r="F428" s="10">
        <v>30.531303582225437</v>
      </c>
      <c r="G428" s="10">
        <v>34.824107485071934</v>
      </c>
      <c r="H428" s="10">
        <v>39.551455217245241</v>
      </c>
      <c r="I428" s="10">
        <v>1.495154609652517</v>
      </c>
      <c r="J428" s="10">
        <v>1.7291444203342126</v>
      </c>
      <c r="K428" s="10">
        <v>1.9997533412733954</v>
      </c>
    </row>
    <row r="429" spans="1:11" x14ac:dyDescent="0.25">
      <c r="A429" t="str">
        <f t="shared" si="9"/>
        <v>2012Uterine cancer registration, 25+ yearsFTotal</v>
      </c>
      <c r="B429" s="9">
        <v>2012</v>
      </c>
      <c r="C429" s="9" t="s">
        <v>131</v>
      </c>
      <c r="D429" s="9" t="s">
        <v>96</v>
      </c>
      <c r="E429" s="9" t="s">
        <v>6</v>
      </c>
      <c r="F429" s="10">
        <v>20.66109232230329</v>
      </c>
      <c r="G429" s="10">
        <v>21.717895306658527</v>
      </c>
      <c r="H429" s="10">
        <v>22.814743292219674</v>
      </c>
      <c r="I429" s="10"/>
      <c r="J429" s="10"/>
      <c r="K429" s="10"/>
    </row>
    <row r="430" spans="1:11" x14ac:dyDescent="0.25">
      <c r="A430" t="str">
        <f t="shared" si="9"/>
        <v>2012Uterine cancer registration, 25+ yearsFnonMaori</v>
      </c>
      <c r="B430" s="9">
        <v>2012</v>
      </c>
      <c r="C430" s="9" t="s">
        <v>131</v>
      </c>
      <c r="D430" s="9" t="s">
        <v>96</v>
      </c>
      <c r="E430" s="9" t="s">
        <v>60</v>
      </c>
      <c r="F430" s="10">
        <v>19.077837210709308</v>
      </c>
      <c r="G430" s="10">
        <v>20.139501984652654</v>
      </c>
      <c r="H430" s="10">
        <v>21.244870866665281</v>
      </c>
      <c r="I430" s="10"/>
      <c r="J430" s="10"/>
      <c r="K430" s="10"/>
    </row>
    <row r="431" spans="1:11" x14ac:dyDescent="0.25">
      <c r="A431" t="str">
        <f t="shared" si="9"/>
        <v>2013Uterine cancer registration, 25+ yearsFMaori</v>
      </c>
      <c r="B431" s="9">
        <v>2013</v>
      </c>
      <c r="C431" s="9" t="s">
        <v>131</v>
      </c>
      <c r="D431" s="9" t="s">
        <v>96</v>
      </c>
      <c r="E431" s="9" t="s">
        <v>7</v>
      </c>
      <c r="F431" s="10">
        <v>30.926225663814805</v>
      </c>
      <c r="G431" s="10">
        <v>35.167247530076537</v>
      </c>
      <c r="H431" s="10">
        <v>39.827432529327751</v>
      </c>
      <c r="I431" s="10">
        <v>1.5504069603663859</v>
      </c>
      <c r="J431" s="10">
        <v>1.7890054578236976</v>
      </c>
      <c r="K431" s="10">
        <v>2.0643228584104385</v>
      </c>
    </row>
    <row r="432" spans="1:11" x14ac:dyDescent="0.25">
      <c r="A432" t="str">
        <f t="shared" si="9"/>
        <v>2013Uterine cancer registration, 25+ yearsFTotal</v>
      </c>
      <c r="B432" s="9">
        <v>2013</v>
      </c>
      <c r="C432" s="9" t="s">
        <v>131</v>
      </c>
      <c r="D432" s="9" t="s">
        <v>96</v>
      </c>
      <c r="E432" s="9" t="s">
        <v>6</v>
      </c>
      <c r="F432" s="10">
        <v>20.297107748256412</v>
      </c>
      <c r="G432" s="10">
        <v>21.325558075886544</v>
      </c>
      <c r="H432" s="10">
        <v>22.392619664292429</v>
      </c>
      <c r="I432" s="10"/>
      <c r="J432" s="10"/>
      <c r="K432" s="10"/>
    </row>
    <row r="433" spans="1:11" x14ac:dyDescent="0.25">
      <c r="A433" t="str">
        <f t="shared" si="9"/>
        <v>2013Uterine cancer registration, 25+ yearsFnonMaori</v>
      </c>
      <c r="B433" s="9">
        <v>2013</v>
      </c>
      <c r="C433" s="9" t="s">
        <v>131</v>
      </c>
      <c r="D433" s="9" t="s">
        <v>96</v>
      </c>
      <c r="E433" s="9" t="s">
        <v>60</v>
      </c>
      <c r="F433" s="10">
        <v>18.62794513693526</v>
      </c>
      <c r="G433" s="10">
        <v>19.657428867129923</v>
      </c>
      <c r="H433" s="10">
        <v>20.72900511002366</v>
      </c>
      <c r="I433" s="10"/>
      <c r="J433" s="10"/>
      <c r="K433" s="10"/>
    </row>
    <row r="434" spans="1:11" x14ac:dyDescent="0.25">
      <c r="A434" t="str">
        <f t="shared" ref="A434:A487" si="10">B434&amp;C434&amp;D434&amp;E434</f>
        <v>1996Melanoma cancer registration, 25+ yearsFMaori</v>
      </c>
      <c r="B434" s="9">
        <v>1996</v>
      </c>
      <c r="C434" s="9" t="s">
        <v>132</v>
      </c>
      <c r="D434" s="9" t="s">
        <v>96</v>
      </c>
      <c r="E434" s="9" t="s">
        <v>7</v>
      </c>
      <c r="F434" s="10">
        <v>9.1874434201604984</v>
      </c>
      <c r="G434" s="10">
        <v>12.595773222455209</v>
      </c>
      <c r="H434" s="10">
        <v>16.854135578240349</v>
      </c>
      <c r="I434" s="10">
        <v>0.1789157337237732</v>
      </c>
      <c r="J434" s="10">
        <v>0.2407885730218384</v>
      </c>
      <c r="K434" s="10">
        <v>0.32405834686068918</v>
      </c>
    </row>
    <row r="435" spans="1:11" x14ac:dyDescent="0.25">
      <c r="A435" t="str">
        <f t="shared" si="10"/>
        <v>1996Melanoma cancer registration, 25+ yearsFTotal</v>
      </c>
      <c r="B435" s="9">
        <v>1996</v>
      </c>
      <c r="C435" s="9" t="s">
        <v>132</v>
      </c>
      <c r="D435" s="9" t="s">
        <v>96</v>
      </c>
      <c r="E435" s="9" t="s">
        <v>6</v>
      </c>
      <c r="F435" s="10">
        <v>46.448493146546255</v>
      </c>
      <c r="G435" s="10">
        <v>48.404583922685489</v>
      </c>
      <c r="H435" s="10">
        <v>50.421881974338703</v>
      </c>
      <c r="I435" s="10"/>
      <c r="J435" s="10"/>
      <c r="K435" s="10"/>
    </row>
    <row r="436" spans="1:11" x14ac:dyDescent="0.25">
      <c r="A436" t="str">
        <f t="shared" si="10"/>
        <v>1996Melanoma cancer registration, 25+ yearsFnonMaori</v>
      </c>
      <c r="B436" s="9">
        <v>1996</v>
      </c>
      <c r="C436" s="9" t="s">
        <v>132</v>
      </c>
      <c r="D436" s="9" t="s">
        <v>96</v>
      </c>
      <c r="E436" s="9" t="s">
        <v>60</v>
      </c>
      <c r="F436" s="10">
        <v>50.175851040480708</v>
      </c>
      <c r="G436" s="10">
        <v>52.31051068736901</v>
      </c>
      <c r="H436" s="10">
        <v>54.512638352762792</v>
      </c>
      <c r="I436" s="10"/>
      <c r="J436" s="10"/>
      <c r="K436" s="10"/>
    </row>
    <row r="437" spans="1:11" x14ac:dyDescent="0.25">
      <c r="A437" t="str">
        <f t="shared" si="10"/>
        <v>1997Melanoma cancer registration, 25+ yearsFMaori</v>
      </c>
      <c r="B437" s="9">
        <v>1997</v>
      </c>
      <c r="C437" s="9" t="s">
        <v>132</v>
      </c>
      <c r="D437" s="9" t="s">
        <v>96</v>
      </c>
      <c r="E437" s="9" t="s">
        <v>7</v>
      </c>
      <c r="F437" s="10">
        <v>8.2929236945903959</v>
      </c>
      <c r="G437" s="10">
        <v>11.458984214672684</v>
      </c>
      <c r="H437" s="10">
        <v>15.43517653701624</v>
      </c>
      <c r="I437" s="10">
        <v>0.16804855997432469</v>
      </c>
      <c r="J437" s="10">
        <v>0.22764145588469017</v>
      </c>
      <c r="K437" s="10">
        <v>0.30836701275642453</v>
      </c>
    </row>
    <row r="438" spans="1:11" x14ac:dyDescent="0.25">
      <c r="A438" t="str">
        <f t="shared" si="10"/>
        <v>1997Melanoma cancer registration, 25+ yearsFTotal</v>
      </c>
      <c r="B438" s="9">
        <v>1997</v>
      </c>
      <c r="C438" s="9" t="s">
        <v>132</v>
      </c>
      <c r="D438" s="9" t="s">
        <v>96</v>
      </c>
      <c r="E438" s="9" t="s">
        <v>6</v>
      </c>
      <c r="F438" s="10">
        <v>44.637724344796354</v>
      </c>
      <c r="G438" s="10">
        <v>46.523898498827648</v>
      </c>
      <c r="H438" s="10">
        <v>48.469288505759451</v>
      </c>
      <c r="I438" s="10"/>
      <c r="J438" s="10"/>
      <c r="K438" s="10"/>
    </row>
    <row r="439" spans="1:11" x14ac:dyDescent="0.25">
      <c r="A439" t="str">
        <f t="shared" si="10"/>
        <v>1997Melanoma cancer registration, 25+ yearsFnonMaori</v>
      </c>
      <c r="B439" s="9">
        <v>1997</v>
      </c>
      <c r="C439" s="9" t="s">
        <v>132</v>
      </c>
      <c r="D439" s="9" t="s">
        <v>96</v>
      </c>
      <c r="E439" s="9" t="s">
        <v>60</v>
      </c>
      <c r="F439" s="10">
        <v>48.277829233831483</v>
      </c>
      <c r="G439" s="10">
        <v>50.33786210046528</v>
      </c>
      <c r="H439" s="10">
        <v>52.463195683640848</v>
      </c>
      <c r="I439" s="10"/>
      <c r="J439" s="10"/>
      <c r="K439" s="10"/>
    </row>
    <row r="440" spans="1:11" x14ac:dyDescent="0.25">
      <c r="A440" t="str">
        <f t="shared" si="10"/>
        <v>1998Melanoma cancer registration, 25+ yearsFMaori</v>
      </c>
      <c r="B440" s="9">
        <v>1998</v>
      </c>
      <c r="C440" s="9" t="s">
        <v>132</v>
      </c>
      <c r="D440" s="9" t="s">
        <v>96</v>
      </c>
      <c r="E440" s="9" t="s">
        <v>7</v>
      </c>
      <c r="F440" s="10">
        <v>8.8850849138157066</v>
      </c>
      <c r="G440" s="10">
        <v>12.09246019755648</v>
      </c>
      <c r="H440" s="10">
        <v>16.080408548832054</v>
      </c>
      <c r="I440" s="10">
        <v>0.17144420697236507</v>
      </c>
      <c r="J440" s="10">
        <v>0.22916286046307982</v>
      </c>
      <c r="K440" s="10">
        <v>0.30631315891639271</v>
      </c>
    </row>
    <row r="441" spans="1:11" x14ac:dyDescent="0.25">
      <c r="A441" t="str">
        <f t="shared" si="10"/>
        <v>1998Melanoma cancer registration, 25+ yearsFTotal</v>
      </c>
      <c r="B441" s="9">
        <v>1998</v>
      </c>
      <c r="C441" s="9" t="s">
        <v>132</v>
      </c>
      <c r="D441" s="9" t="s">
        <v>96</v>
      </c>
      <c r="E441" s="9" t="s">
        <v>6</v>
      </c>
      <c r="F441" s="10">
        <v>46.738695303679428</v>
      </c>
      <c r="G441" s="10">
        <v>48.653738249450939</v>
      </c>
      <c r="H441" s="10">
        <v>50.627104125973602</v>
      </c>
      <c r="I441" s="10"/>
      <c r="J441" s="10"/>
      <c r="K441" s="10"/>
    </row>
    <row r="442" spans="1:11" x14ac:dyDescent="0.25">
      <c r="A442" t="str">
        <f t="shared" si="10"/>
        <v>1998Melanoma cancer registration, 25+ yearsFnonMaori</v>
      </c>
      <c r="B442" s="9">
        <v>1998</v>
      </c>
      <c r="C442" s="9" t="s">
        <v>132</v>
      </c>
      <c r="D442" s="9" t="s">
        <v>96</v>
      </c>
      <c r="E442" s="9" t="s">
        <v>60</v>
      </c>
      <c r="F442" s="10">
        <v>50.67082490572308</v>
      </c>
      <c r="G442" s="10">
        <v>52.767975461297247</v>
      </c>
      <c r="H442" s="10">
        <v>54.929632170937197</v>
      </c>
      <c r="I442" s="10"/>
      <c r="J442" s="10"/>
      <c r="K442" s="10"/>
    </row>
    <row r="443" spans="1:11" x14ac:dyDescent="0.25">
      <c r="A443" t="str">
        <f t="shared" si="10"/>
        <v>1999Melanoma cancer registration, 25+ yearsFMaori</v>
      </c>
      <c r="B443" s="9">
        <v>1999</v>
      </c>
      <c r="C443" s="9" t="s">
        <v>132</v>
      </c>
      <c r="D443" s="9" t="s">
        <v>96</v>
      </c>
      <c r="E443" s="9" t="s">
        <v>7</v>
      </c>
      <c r="F443" s="10">
        <v>10.676254991958121</v>
      </c>
      <c r="G443" s="10">
        <v>14.096108593069385</v>
      </c>
      <c r="H443" s="10">
        <v>18.263143683270798</v>
      </c>
      <c r="I443" s="10">
        <v>0.19536004934151158</v>
      </c>
      <c r="J443" s="10">
        <v>0.2543476937291686</v>
      </c>
      <c r="K443" s="10">
        <v>0.33114625801643127</v>
      </c>
    </row>
    <row r="444" spans="1:11" x14ac:dyDescent="0.25">
      <c r="A444" t="str">
        <f t="shared" si="10"/>
        <v>1999Melanoma cancer registration, 25+ yearsFTotal</v>
      </c>
      <c r="B444" s="9">
        <v>1999</v>
      </c>
      <c r="C444" s="9" t="s">
        <v>132</v>
      </c>
      <c r="D444" s="9" t="s">
        <v>96</v>
      </c>
      <c r="E444" s="9" t="s">
        <v>6</v>
      </c>
      <c r="F444" s="10">
        <v>49.078623826546973</v>
      </c>
      <c r="G444" s="10">
        <v>51.031591977794996</v>
      </c>
      <c r="H444" s="10">
        <v>53.042346442112709</v>
      </c>
      <c r="I444" s="10"/>
      <c r="J444" s="10"/>
      <c r="K444" s="10"/>
    </row>
    <row r="445" spans="1:11" x14ac:dyDescent="0.25">
      <c r="A445" t="str">
        <f t="shared" si="10"/>
        <v>1999Melanoma cancer registration, 25+ yearsFnonMaori</v>
      </c>
      <c r="B445" s="9">
        <v>1999</v>
      </c>
      <c r="C445" s="9" t="s">
        <v>132</v>
      </c>
      <c r="D445" s="9" t="s">
        <v>96</v>
      </c>
      <c r="E445" s="9" t="s">
        <v>60</v>
      </c>
      <c r="F445" s="10">
        <v>53.276034836054102</v>
      </c>
      <c r="G445" s="10">
        <v>55.420626727125075</v>
      </c>
      <c r="H445" s="10">
        <v>57.629401424667542</v>
      </c>
      <c r="I445" s="10"/>
      <c r="J445" s="10"/>
      <c r="K445" s="10"/>
    </row>
    <row r="446" spans="1:11" x14ac:dyDescent="0.25">
      <c r="A446" t="str">
        <f t="shared" si="10"/>
        <v>2000Melanoma cancer registration, 25+ yearsFMaori</v>
      </c>
      <c r="B446" s="9">
        <v>2000</v>
      </c>
      <c r="C446" s="9" t="s">
        <v>132</v>
      </c>
      <c r="D446" s="9" t="s">
        <v>96</v>
      </c>
      <c r="E446" s="9" t="s">
        <v>7</v>
      </c>
      <c r="F446" s="10">
        <v>13.159355685694562</v>
      </c>
      <c r="G446" s="10">
        <v>16.849188086675916</v>
      </c>
      <c r="H446" s="10">
        <v>21.252958120615659</v>
      </c>
      <c r="I446" s="10">
        <v>0.22898519631549366</v>
      </c>
      <c r="J446" s="10">
        <v>0.29025686322870581</v>
      </c>
      <c r="K446" s="10">
        <v>0.36792355142159527</v>
      </c>
    </row>
    <row r="447" spans="1:11" x14ac:dyDescent="0.25">
      <c r="A447" t="str">
        <f t="shared" si="10"/>
        <v>2000Melanoma cancer registration, 25+ yearsFTotal</v>
      </c>
      <c r="B447" s="9">
        <v>2000</v>
      </c>
      <c r="C447" s="9" t="s">
        <v>132</v>
      </c>
      <c r="D447" s="9" t="s">
        <v>96</v>
      </c>
      <c r="E447" s="9" t="s">
        <v>6</v>
      </c>
      <c r="F447" s="10">
        <v>51.594214568880965</v>
      </c>
      <c r="G447" s="10">
        <v>53.59130066132056</v>
      </c>
      <c r="H447" s="10">
        <v>55.645887597737435</v>
      </c>
      <c r="I447" s="10"/>
      <c r="J447" s="10"/>
      <c r="K447" s="10"/>
    </row>
    <row r="448" spans="1:11" x14ac:dyDescent="0.25">
      <c r="A448" t="str">
        <f t="shared" si="10"/>
        <v>2000Melanoma cancer registration, 25+ yearsFnonMaori</v>
      </c>
      <c r="B448" s="9">
        <v>2000</v>
      </c>
      <c r="C448" s="9" t="s">
        <v>132</v>
      </c>
      <c r="D448" s="9" t="s">
        <v>96</v>
      </c>
      <c r="E448" s="9" t="s">
        <v>60</v>
      </c>
      <c r="F448" s="10">
        <v>55.857444265612706</v>
      </c>
      <c r="G448" s="10">
        <v>58.04923232219911</v>
      </c>
      <c r="H448" s="10">
        <v>60.304982369834818</v>
      </c>
      <c r="I448" s="10"/>
      <c r="J448" s="10"/>
      <c r="K448" s="10"/>
    </row>
    <row r="449" spans="1:11" x14ac:dyDescent="0.25">
      <c r="A449" t="str">
        <f t="shared" si="10"/>
        <v>2001Melanoma cancer registration, 25+ yearsFMaori</v>
      </c>
      <c r="B449" s="9">
        <v>2001</v>
      </c>
      <c r="C449" s="9" t="s">
        <v>132</v>
      </c>
      <c r="D449" s="9" t="s">
        <v>96</v>
      </c>
      <c r="E449" s="9" t="s">
        <v>7</v>
      </c>
      <c r="F449" s="10">
        <v>10.928966162612392</v>
      </c>
      <c r="G449" s="10">
        <v>14.254660101960633</v>
      </c>
      <c r="H449" s="10">
        <v>18.273830923130305</v>
      </c>
      <c r="I449" s="10">
        <v>0.19200616634685527</v>
      </c>
      <c r="J449" s="10">
        <v>0.24734010714140903</v>
      </c>
      <c r="K449" s="10">
        <v>0.31862064518390748</v>
      </c>
    </row>
    <row r="450" spans="1:11" x14ac:dyDescent="0.25">
      <c r="A450" t="str">
        <f t="shared" si="10"/>
        <v>2001Melanoma cancer registration, 25+ yearsFTotal</v>
      </c>
      <c r="B450" s="9">
        <v>2001</v>
      </c>
      <c r="C450" s="9" t="s">
        <v>132</v>
      </c>
      <c r="D450" s="9" t="s">
        <v>96</v>
      </c>
      <c r="E450" s="9" t="s">
        <v>6</v>
      </c>
      <c r="F450" s="10">
        <v>50.857993870316221</v>
      </c>
      <c r="G450" s="10">
        <v>52.824348293772111</v>
      </c>
      <c r="H450" s="10">
        <v>54.847255279346655</v>
      </c>
      <c r="I450" s="10"/>
      <c r="J450" s="10"/>
      <c r="K450" s="10"/>
    </row>
    <row r="451" spans="1:11" x14ac:dyDescent="0.25">
      <c r="A451" t="str">
        <f t="shared" si="10"/>
        <v>2001Melanoma cancer registration, 25+ yearsFnonMaori</v>
      </c>
      <c r="B451" s="9">
        <v>2001</v>
      </c>
      <c r="C451" s="9" t="s">
        <v>132</v>
      </c>
      <c r="D451" s="9" t="s">
        <v>96</v>
      </c>
      <c r="E451" s="9" t="s">
        <v>60</v>
      </c>
      <c r="F451" s="10">
        <v>55.461878517072769</v>
      </c>
      <c r="G451" s="10">
        <v>57.631818255059514</v>
      </c>
      <c r="H451" s="10">
        <v>59.864900663947708</v>
      </c>
      <c r="I451" s="10"/>
      <c r="J451" s="10"/>
      <c r="K451" s="10"/>
    </row>
    <row r="452" spans="1:11" x14ac:dyDescent="0.25">
      <c r="A452" t="str">
        <f t="shared" si="10"/>
        <v>2002Melanoma cancer registration, 25+ yearsFMaori</v>
      </c>
      <c r="B452" s="9">
        <v>2002</v>
      </c>
      <c r="C452" s="9" t="s">
        <v>132</v>
      </c>
      <c r="D452" s="9" t="s">
        <v>96</v>
      </c>
      <c r="E452" s="9" t="s">
        <v>7</v>
      </c>
      <c r="F452" s="10">
        <v>10.00713523329957</v>
      </c>
      <c r="G452" s="10">
        <v>13.145725376359128</v>
      </c>
      <c r="H452" s="10">
        <v>16.957027960807146</v>
      </c>
      <c r="I452" s="10">
        <v>0.17632248751153246</v>
      </c>
      <c r="J452" s="10">
        <v>0.22860003240001658</v>
      </c>
      <c r="K452" s="10">
        <v>0.29637725482900013</v>
      </c>
    </row>
    <row r="453" spans="1:11" x14ac:dyDescent="0.25">
      <c r="A453" t="str">
        <f t="shared" si="10"/>
        <v>2002Melanoma cancer registration, 25+ yearsFTotal</v>
      </c>
      <c r="B453" s="9">
        <v>2002</v>
      </c>
      <c r="C453" s="9" t="s">
        <v>132</v>
      </c>
      <c r="D453" s="9" t="s">
        <v>96</v>
      </c>
      <c r="E453" s="9" t="s">
        <v>6</v>
      </c>
      <c r="F453" s="10">
        <v>50.715525961528947</v>
      </c>
      <c r="G453" s="10">
        <v>52.649851837735525</v>
      </c>
      <c r="H453" s="10">
        <v>54.639066142748788</v>
      </c>
      <c r="I453" s="10"/>
      <c r="J453" s="10"/>
      <c r="K453" s="10"/>
    </row>
    <row r="454" spans="1:11" x14ac:dyDescent="0.25">
      <c r="A454" t="str">
        <f t="shared" si="10"/>
        <v>2002Melanoma cancer registration, 25+ yearsFnonMaori</v>
      </c>
      <c r="B454" s="9">
        <v>2002</v>
      </c>
      <c r="C454" s="9" t="s">
        <v>132</v>
      </c>
      <c r="D454" s="9" t="s">
        <v>96</v>
      </c>
      <c r="E454" s="9" t="s">
        <v>60</v>
      </c>
      <c r="F454" s="10">
        <v>55.370184437833331</v>
      </c>
      <c r="G454" s="10">
        <v>57.505352201158189</v>
      </c>
      <c r="H454" s="10">
        <v>59.701767762304385</v>
      </c>
      <c r="I454" s="10"/>
      <c r="J454" s="10"/>
      <c r="K454" s="10"/>
    </row>
    <row r="455" spans="1:11" x14ac:dyDescent="0.25">
      <c r="A455" t="str">
        <f t="shared" si="10"/>
        <v>2003Melanoma cancer registration, 25+ yearsFMaori</v>
      </c>
      <c r="B455" s="9">
        <v>2003</v>
      </c>
      <c r="C455" s="9" t="s">
        <v>132</v>
      </c>
      <c r="D455" s="9" t="s">
        <v>96</v>
      </c>
      <c r="E455" s="9" t="s">
        <v>7</v>
      </c>
      <c r="F455" s="10">
        <v>7.9229195014697202</v>
      </c>
      <c r="G455" s="10">
        <v>10.640994718481835</v>
      </c>
      <c r="H455" s="10">
        <v>13.99094288770921</v>
      </c>
      <c r="I455" s="10">
        <v>0.14210597672797021</v>
      </c>
      <c r="J455" s="10">
        <v>0.18793904909339018</v>
      </c>
      <c r="K455" s="10">
        <v>0.24855454349919404</v>
      </c>
    </row>
    <row r="456" spans="1:11" x14ac:dyDescent="0.25">
      <c r="A456" t="str">
        <f t="shared" si="10"/>
        <v>2003Melanoma cancer registration, 25+ yearsFTotal</v>
      </c>
      <c r="B456" s="9">
        <v>2003</v>
      </c>
      <c r="C456" s="9" t="s">
        <v>132</v>
      </c>
      <c r="D456" s="9" t="s">
        <v>96</v>
      </c>
      <c r="E456" s="9" t="s">
        <v>6</v>
      </c>
      <c r="F456" s="10">
        <v>49.589488669041089</v>
      </c>
      <c r="G456" s="10">
        <v>51.471536387405251</v>
      </c>
      <c r="H456" s="10">
        <v>53.40672892138506</v>
      </c>
      <c r="I456" s="10"/>
      <c r="J456" s="10"/>
      <c r="K456" s="10"/>
    </row>
    <row r="457" spans="1:11" x14ac:dyDescent="0.25">
      <c r="A457" t="str">
        <f t="shared" si="10"/>
        <v>2003Melanoma cancer registration, 25+ yearsFnonMaori</v>
      </c>
      <c r="B457" s="9">
        <v>2003</v>
      </c>
      <c r="C457" s="9" t="s">
        <v>132</v>
      </c>
      <c r="D457" s="9" t="s">
        <v>96</v>
      </c>
      <c r="E457" s="9" t="s">
        <v>60</v>
      </c>
      <c r="F457" s="10">
        <v>54.53031937639993</v>
      </c>
      <c r="G457" s="10">
        <v>56.619392137044066</v>
      </c>
      <c r="H457" s="10">
        <v>58.768004696815282</v>
      </c>
      <c r="I457" s="10"/>
      <c r="J457" s="10"/>
      <c r="K457" s="10"/>
    </row>
    <row r="458" spans="1:11" x14ac:dyDescent="0.25">
      <c r="A458" t="str">
        <f t="shared" si="10"/>
        <v>2004Melanoma cancer registration, 25+ yearsFMaori</v>
      </c>
      <c r="B458" s="9">
        <v>2004</v>
      </c>
      <c r="C458" s="9" t="s">
        <v>132</v>
      </c>
      <c r="D458" s="9" t="s">
        <v>96</v>
      </c>
      <c r="E458" s="9" t="s">
        <v>7</v>
      </c>
      <c r="F458" s="10">
        <v>8.9425891112816522</v>
      </c>
      <c r="G458" s="10">
        <v>11.776761970754494</v>
      </c>
      <c r="H458" s="10">
        <v>15.224195785852519</v>
      </c>
      <c r="I458" s="10">
        <v>0.16339327855758756</v>
      </c>
      <c r="J458" s="10">
        <v>0.2125819423869649</v>
      </c>
      <c r="K458" s="10">
        <v>0.27657858773601496</v>
      </c>
    </row>
    <row r="459" spans="1:11" x14ac:dyDescent="0.25">
      <c r="A459" t="str">
        <f t="shared" si="10"/>
        <v>2004Melanoma cancer registration, 25+ yearsFTotal</v>
      </c>
      <c r="B459" s="9">
        <v>2004</v>
      </c>
      <c r="C459" s="9" t="s">
        <v>132</v>
      </c>
      <c r="D459" s="9" t="s">
        <v>96</v>
      </c>
      <c r="E459" s="9" t="s">
        <v>6</v>
      </c>
      <c r="F459" s="10">
        <v>48.805274887014988</v>
      </c>
      <c r="G459" s="10">
        <v>50.630475613434598</v>
      </c>
      <c r="H459" s="10">
        <v>52.506471566875582</v>
      </c>
      <c r="I459" s="10"/>
      <c r="J459" s="10"/>
      <c r="K459" s="10"/>
    </row>
    <row r="460" spans="1:11" x14ac:dyDescent="0.25">
      <c r="A460" t="str">
        <f t="shared" si="10"/>
        <v>2004Melanoma cancer registration, 25+ yearsFnonMaori</v>
      </c>
      <c r="B460" s="9">
        <v>2004</v>
      </c>
      <c r="C460" s="9" t="s">
        <v>132</v>
      </c>
      <c r="D460" s="9" t="s">
        <v>96</v>
      </c>
      <c r="E460" s="9" t="s">
        <v>60</v>
      </c>
      <c r="F460" s="10">
        <v>53.381533720579434</v>
      </c>
      <c r="G460" s="10">
        <v>55.398693974284726</v>
      </c>
      <c r="H460" s="10">
        <v>57.4725698303154</v>
      </c>
      <c r="I460" s="10"/>
      <c r="J460" s="10"/>
      <c r="K460" s="10"/>
    </row>
    <row r="461" spans="1:11" x14ac:dyDescent="0.25">
      <c r="A461" t="str">
        <f t="shared" si="10"/>
        <v>2005Melanoma cancer registration, 25+ yearsFMaori</v>
      </c>
      <c r="B461" s="9">
        <v>2005</v>
      </c>
      <c r="C461" s="9" t="s">
        <v>132</v>
      </c>
      <c r="D461" s="9" t="s">
        <v>96</v>
      </c>
      <c r="E461" s="9" t="s">
        <v>7</v>
      </c>
      <c r="F461" s="10">
        <v>10.231797017562307</v>
      </c>
      <c r="G461" s="10">
        <v>13.202552723220691</v>
      </c>
      <c r="H461" s="10">
        <v>16.766775263581525</v>
      </c>
      <c r="I461" s="10">
        <v>0.18565945237869022</v>
      </c>
      <c r="J461" s="10">
        <v>0.23732570327440927</v>
      </c>
      <c r="K461" s="10">
        <v>0.30336989963651162</v>
      </c>
    </row>
    <row r="462" spans="1:11" x14ac:dyDescent="0.25">
      <c r="A462" t="str">
        <f t="shared" si="10"/>
        <v>2005Melanoma cancer registration, 25+ yearsFTotal</v>
      </c>
      <c r="B462" s="9">
        <v>2005</v>
      </c>
      <c r="C462" s="9" t="s">
        <v>132</v>
      </c>
      <c r="D462" s="9" t="s">
        <v>96</v>
      </c>
      <c r="E462" s="9" t="s">
        <v>6</v>
      </c>
      <c r="F462" s="10">
        <v>49.183306799955162</v>
      </c>
      <c r="G462" s="10">
        <v>50.984453025450442</v>
      </c>
      <c r="H462" s="10">
        <v>52.834696751277384</v>
      </c>
      <c r="I462" s="10"/>
      <c r="J462" s="10"/>
      <c r="K462" s="10"/>
    </row>
    <row r="463" spans="1:11" x14ac:dyDescent="0.25">
      <c r="A463" t="str">
        <f t="shared" si="10"/>
        <v>2005Melanoma cancer registration, 25+ yearsFnonMaori</v>
      </c>
      <c r="B463" s="9">
        <v>2005</v>
      </c>
      <c r="C463" s="9" t="s">
        <v>132</v>
      </c>
      <c r="D463" s="9" t="s">
        <v>96</v>
      </c>
      <c r="E463" s="9" t="s">
        <v>60</v>
      </c>
      <c r="F463" s="10">
        <v>53.643302044808976</v>
      </c>
      <c r="G463" s="10">
        <v>55.630521856940042</v>
      </c>
      <c r="H463" s="10">
        <v>57.67253087374575</v>
      </c>
      <c r="I463" s="10"/>
      <c r="J463" s="10"/>
      <c r="K463" s="10"/>
    </row>
    <row r="464" spans="1:11" x14ac:dyDescent="0.25">
      <c r="A464" t="str">
        <f t="shared" si="10"/>
        <v>2006Melanoma cancer registration, 25+ yearsFMaori</v>
      </c>
      <c r="B464" s="9">
        <v>2006</v>
      </c>
      <c r="C464" s="9" t="s">
        <v>132</v>
      </c>
      <c r="D464" s="9" t="s">
        <v>96</v>
      </c>
      <c r="E464" s="9" t="s">
        <v>7</v>
      </c>
      <c r="F464" s="10">
        <v>9.3947002350243611</v>
      </c>
      <c r="G464" s="10">
        <v>12.225877860782321</v>
      </c>
      <c r="H464" s="10">
        <v>15.642208722145417</v>
      </c>
      <c r="I464" s="10">
        <v>0.16765824284348782</v>
      </c>
      <c r="J464" s="10">
        <v>0.21607015339560323</v>
      </c>
      <c r="K464" s="10">
        <v>0.27846117433058198</v>
      </c>
    </row>
    <row r="465" spans="1:11" x14ac:dyDescent="0.25">
      <c r="A465" t="str">
        <f t="shared" si="10"/>
        <v>2006Melanoma cancer registration, 25+ yearsFTotal</v>
      </c>
      <c r="B465" s="9">
        <v>2006</v>
      </c>
      <c r="C465" s="9" t="s">
        <v>132</v>
      </c>
      <c r="D465" s="9" t="s">
        <v>96</v>
      </c>
      <c r="E465" s="9" t="s">
        <v>6</v>
      </c>
      <c r="F465" s="10">
        <v>50.030113434228653</v>
      </c>
      <c r="G465" s="10">
        <v>51.813250660287792</v>
      </c>
      <c r="H465" s="10">
        <v>53.643709224754019</v>
      </c>
      <c r="I465" s="10"/>
      <c r="J465" s="10"/>
      <c r="K465" s="10"/>
    </row>
    <row r="466" spans="1:11" x14ac:dyDescent="0.25">
      <c r="A466" t="str">
        <f t="shared" si="10"/>
        <v>2006Melanoma cancer registration, 25+ yearsFnonMaori</v>
      </c>
      <c r="B466" s="9">
        <v>2006</v>
      </c>
      <c r="C466" s="9" t="s">
        <v>132</v>
      </c>
      <c r="D466" s="9" t="s">
        <v>96</v>
      </c>
      <c r="E466" s="9" t="s">
        <v>60</v>
      </c>
      <c r="F466" s="10">
        <v>54.616266298153313</v>
      </c>
      <c r="G466" s="10">
        <v>56.582909155425732</v>
      </c>
      <c r="H466" s="10">
        <v>58.602274461697348</v>
      </c>
      <c r="I466" s="10"/>
      <c r="J466" s="10"/>
      <c r="K466" s="10"/>
    </row>
    <row r="467" spans="1:11" x14ac:dyDescent="0.25">
      <c r="A467" t="str">
        <f t="shared" si="10"/>
        <v>2007Melanoma cancer registration, 25+ yearsFMaori</v>
      </c>
      <c r="B467" s="9">
        <v>2007</v>
      </c>
      <c r="C467" s="9" t="s">
        <v>132</v>
      </c>
      <c r="D467" s="9" t="s">
        <v>96</v>
      </c>
      <c r="E467" s="9" t="s">
        <v>7</v>
      </c>
      <c r="F467" s="10">
        <v>7.8823712422760721</v>
      </c>
      <c r="G467" s="10">
        <v>10.434846945790385</v>
      </c>
      <c r="H467" s="10">
        <v>13.550516716184191</v>
      </c>
      <c r="I467" s="10">
        <v>0.14080391982486723</v>
      </c>
      <c r="J467" s="10">
        <v>0.18433643189582602</v>
      </c>
      <c r="K467" s="10">
        <v>0.2413279414830847</v>
      </c>
    </row>
    <row r="468" spans="1:11" x14ac:dyDescent="0.25">
      <c r="A468" t="str">
        <f t="shared" si="10"/>
        <v>2007Melanoma cancer registration, 25+ yearsFTotal</v>
      </c>
      <c r="B468" s="9">
        <v>2007</v>
      </c>
      <c r="C468" s="9" t="s">
        <v>132</v>
      </c>
      <c r="D468" s="9" t="s">
        <v>96</v>
      </c>
      <c r="E468" s="9" t="s">
        <v>6</v>
      </c>
      <c r="F468" s="10">
        <v>49.847405020662947</v>
      </c>
      <c r="G468" s="10">
        <v>51.604058434923658</v>
      </c>
      <c r="H468" s="10">
        <v>53.406812364159499</v>
      </c>
      <c r="I468" s="10"/>
      <c r="J468" s="10"/>
      <c r="K468" s="10"/>
    </row>
    <row r="469" spans="1:11" x14ac:dyDescent="0.25">
      <c r="A469" t="str">
        <f t="shared" si="10"/>
        <v>2007Melanoma cancer registration, 25+ yearsFnonMaori</v>
      </c>
      <c r="B469" s="9">
        <v>2007</v>
      </c>
      <c r="C469" s="9" t="s">
        <v>132</v>
      </c>
      <c r="D469" s="9" t="s">
        <v>96</v>
      </c>
      <c r="E469" s="9" t="s">
        <v>60</v>
      </c>
      <c r="F469" s="10">
        <v>54.664014791819014</v>
      </c>
      <c r="G469" s="10">
        <v>56.607621393515018</v>
      </c>
      <c r="H469" s="10">
        <v>58.602685227326589</v>
      </c>
      <c r="I469" s="10"/>
      <c r="J469" s="10"/>
      <c r="K469" s="10"/>
    </row>
    <row r="470" spans="1:11" x14ac:dyDescent="0.25">
      <c r="A470" t="str">
        <f t="shared" si="10"/>
        <v>2008Melanoma cancer registration, 25+ yearsFMaori</v>
      </c>
      <c r="B470" s="9">
        <v>2008</v>
      </c>
      <c r="C470" s="9" t="s">
        <v>132</v>
      </c>
      <c r="D470" s="9" t="s">
        <v>96</v>
      </c>
      <c r="E470" s="9" t="s">
        <v>7</v>
      </c>
      <c r="F470" s="10">
        <v>7.2839702031319309</v>
      </c>
      <c r="G470" s="10">
        <v>9.6689418076432592</v>
      </c>
      <c r="H470" s="10">
        <v>12.585456798422578</v>
      </c>
      <c r="I470" s="10">
        <v>0.13108977299722863</v>
      </c>
      <c r="J470" s="10">
        <v>0.17243308318167538</v>
      </c>
      <c r="K470" s="10">
        <v>0.22681531515175615</v>
      </c>
    </row>
    <row r="471" spans="1:11" x14ac:dyDescent="0.25">
      <c r="A471" t="str">
        <f t="shared" si="10"/>
        <v>2008Melanoma cancer registration, 25+ yearsFTotal</v>
      </c>
      <c r="B471" s="9">
        <v>2008</v>
      </c>
      <c r="C471" s="9" t="s">
        <v>132</v>
      </c>
      <c r="D471" s="9" t="s">
        <v>96</v>
      </c>
      <c r="E471" s="9" t="s">
        <v>6</v>
      </c>
      <c r="F471" s="10">
        <v>49.236216392709593</v>
      </c>
      <c r="G471" s="10">
        <v>50.962653166749412</v>
      </c>
      <c r="H471" s="10">
        <v>52.734173480683111</v>
      </c>
      <c r="I471" s="10"/>
      <c r="J471" s="10"/>
      <c r="K471" s="10"/>
    </row>
    <row r="472" spans="1:11" x14ac:dyDescent="0.25">
      <c r="A472" t="str">
        <f t="shared" si="10"/>
        <v>2008Melanoma cancer registration, 25+ yearsFnonMaori</v>
      </c>
      <c r="B472" s="9">
        <v>2008</v>
      </c>
      <c r="C472" s="9" t="s">
        <v>132</v>
      </c>
      <c r="D472" s="9" t="s">
        <v>96</v>
      </c>
      <c r="E472" s="9" t="s">
        <v>60</v>
      </c>
      <c r="F472" s="10">
        <v>54.158075118742332</v>
      </c>
      <c r="G472" s="10">
        <v>56.073588833623468</v>
      </c>
      <c r="H472" s="10">
        <v>58.039553011583813</v>
      </c>
      <c r="I472" s="10"/>
      <c r="J472" s="10"/>
      <c r="K472" s="10"/>
    </row>
    <row r="473" spans="1:11" x14ac:dyDescent="0.25">
      <c r="A473" t="str">
        <f t="shared" si="10"/>
        <v>2009Melanoma cancer registration, 25+ yearsFMaori</v>
      </c>
      <c r="B473" s="9">
        <v>2009</v>
      </c>
      <c r="C473" s="9" t="s">
        <v>132</v>
      </c>
      <c r="D473" s="9" t="s">
        <v>96</v>
      </c>
      <c r="E473" s="9" t="s">
        <v>7</v>
      </c>
      <c r="F473" s="10">
        <v>7.3681896290611055</v>
      </c>
      <c r="G473" s="10">
        <v>9.7033883964728105</v>
      </c>
      <c r="H473" s="10">
        <v>12.543879642037744</v>
      </c>
      <c r="I473" s="10">
        <v>0.13758354088861197</v>
      </c>
      <c r="J473" s="10">
        <v>0.17989915059135667</v>
      </c>
      <c r="K473" s="10">
        <v>0.23522947711960235</v>
      </c>
    </row>
    <row r="474" spans="1:11" x14ac:dyDescent="0.25">
      <c r="A474" t="str">
        <f t="shared" si="10"/>
        <v>2009Melanoma cancer registration, 25+ yearsFTotal</v>
      </c>
      <c r="B474" s="9">
        <v>2009</v>
      </c>
      <c r="C474" s="9" t="s">
        <v>132</v>
      </c>
      <c r="D474" s="9" t="s">
        <v>96</v>
      </c>
      <c r="E474" s="9" t="s">
        <v>6</v>
      </c>
      <c r="F474" s="10">
        <v>47.301799672327299</v>
      </c>
      <c r="G474" s="10">
        <v>48.978274165752559</v>
      </c>
      <c r="H474" s="10">
        <v>50.698993602246517</v>
      </c>
      <c r="I474" s="10"/>
      <c r="J474" s="10"/>
      <c r="K474" s="10"/>
    </row>
    <row r="475" spans="1:11" x14ac:dyDescent="0.25">
      <c r="A475" t="str">
        <f t="shared" si="10"/>
        <v>2009Melanoma cancer registration, 25+ yearsFnonMaori</v>
      </c>
      <c r="B475" s="9">
        <v>2009</v>
      </c>
      <c r="C475" s="9" t="s">
        <v>132</v>
      </c>
      <c r="D475" s="9" t="s">
        <v>96</v>
      </c>
      <c r="E475" s="9" t="s">
        <v>60</v>
      </c>
      <c r="F475" s="10">
        <v>52.075002045555536</v>
      </c>
      <c r="G475" s="10">
        <v>53.937933361976718</v>
      </c>
      <c r="H475" s="10">
        <v>55.850485553832058</v>
      </c>
      <c r="I475" s="10"/>
      <c r="J475" s="10"/>
      <c r="K475" s="10"/>
    </row>
    <row r="476" spans="1:11" x14ac:dyDescent="0.25">
      <c r="A476" t="str">
        <f t="shared" si="10"/>
        <v>2010Melanoma cancer registration, 25+ yearsFMaori</v>
      </c>
      <c r="B476" s="9">
        <v>2010</v>
      </c>
      <c r="C476" s="9" t="s">
        <v>132</v>
      </c>
      <c r="D476" s="9" t="s">
        <v>96</v>
      </c>
      <c r="E476" s="9" t="s">
        <v>7</v>
      </c>
      <c r="F476" s="10">
        <v>8.6771244745024863</v>
      </c>
      <c r="G476" s="10">
        <v>11.110156592341902</v>
      </c>
      <c r="H476" s="10">
        <v>14.013950794296576</v>
      </c>
      <c r="I476" s="10">
        <v>0.16263319081975661</v>
      </c>
      <c r="J476" s="10">
        <v>0.20739493558169711</v>
      </c>
      <c r="K476" s="10">
        <v>0.26447651360789226</v>
      </c>
    </row>
    <row r="477" spans="1:11" x14ac:dyDescent="0.25">
      <c r="A477" t="str">
        <f t="shared" si="10"/>
        <v>2010Melanoma cancer registration, 25+ yearsFTotal</v>
      </c>
      <c r="B477" s="9">
        <v>2010</v>
      </c>
      <c r="C477" s="9" t="s">
        <v>132</v>
      </c>
      <c r="D477" s="9" t="s">
        <v>96</v>
      </c>
      <c r="E477" s="9" t="s">
        <v>6</v>
      </c>
      <c r="F477" s="10">
        <v>47.064437292678321</v>
      </c>
      <c r="G477" s="10">
        <v>48.706549000654704</v>
      </c>
      <c r="H477" s="10">
        <v>50.391332280549157</v>
      </c>
      <c r="I477" s="10"/>
      <c r="J477" s="10"/>
      <c r="K477" s="10"/>
    </row>
    <row r="478" spans="1:11" x14ac:dyDescent="0.25">
      <c r="A478" t="str">
        <f t="shared" si="10"/>
        <v>2010Melanoma cancer registration, 25+ yearsFnonMaori</v>
      </c>
      <c r="B478" s="9">
        <v>2010</v>
      </c>
      <c r="C478" s="9" t="s">
        <v>132</v>
      </c>
      <c r="D478" s="9" t="s">
        <v>96</v>
      </c>
      <c r="E478" s="9" t="s">
        <v>60</v>
      </c>
      <c r="F478" s="10">
        <v>51.744525341098694</v>
      </c>
      <c r="G478" s="10">
        <v>53.570047702372094</v>
      </c>
      <c r="H478" s="10">
        <v>55.443530211767367</v>
      </c>
      <c r="I478" s="10"/>
      <c r="J478" s="10"/>
      <c r="K478" s="10"/>
    </row>
    <row r="479" spans="1:11" x14ac:dyDescent="0.25">
      <c r="A479" t="str">
        <f t="shared" si="10"/>
        <v>2011Melanoma cancer registration, 25+ yearsFMaori</v>
      </c>
      <c r="B479" s="9">
        <v>2011</v>
      </c>
      <c r="C479" s="9" t="s">
        <v>132</v>
      </c>
      <c r="D479" s="9" t="s">
        <v>96</v>
      </c>
      <c r="E479" s="9" t="s">
        <v>7</v>
      </c>
      <c r="F479" s="10">
        <v>9.5025376245531543</v>
      </c>
      <c r="G479" s="10">
        <v>12.060798732640141</v>
      </c>
      <c r="H479" s="10">
        <v>15.0958880953437</v>
      </c>
      <c r="I479" s="10">
        <v>0.17689961412657201</v>
      </c>
      <c r="J479" s="10">
        <v>0.22413702350193465</v>
      </c>
      <c r="K479" s="10">
        <v>0.28398821304585692</v>
      </c>
    </row>
    <row r="480" spans="1:11" x14ac:dyDescent="0.25">
      <c r="A480" t="str">
        <f t="shared" si="10"/>
        <v>2011Melanoma cancer registration, 25+ yearsFTotal</v>
      </c>
      <c r="B480" s="9">
        <v>2011</v>
      </c>
      <c r="C480" s="9" t="s">
        <v>132</v>
      </c>
      <c r="D480" s="9" t="s">
        <v>96</v>
      </c>
      <c r="E480" s="9" t="s">
        <v>6</v>
      </c>
      <c r="F480" s="10">
        <v>47.348698286500877</v>
      </c>
      <c r="G480" s="10">
        <v>48.987621255349865</v>
      </c>
      <c r="H480" s="10">
        <v>50.668798890991262</v>
      </c>
      <c r="I480" s="10"/>
      <c r="J480" s="10"/>
      <c r="K480" s="10"/>
    </row>
    <row r="481" spans="1:11" x14ac:dyDescent="0.25">
      <c r="A481" t="str">
        <f t="shared" si="10"/>
        <v>2011Melanoma cancer registration, 25+ yearsFnonMaori</v>
      </c>
      <c r="B481" s="9">
        <v>2011</v>
      </c>
      <c r="C481" s="9" t="s">
        <v>132</v>
      </c>
      <c r="D481" s="9" t="s">
        <v>96</v>
      </c>
      <c r="E481" s="9" t="s">
        <v>60</v>
      </c>
      <c r="F481" s="10">
        <v>51.989235240945533</v>
      </c>
      <c r="G481" s="10">
        <v>53.809935298511881</v>
      </c>
      <c r="H481" s="10">
        <v>55.678121941205085</v>
      </c>
      <c r="I481" s="10"/>
      <c r="J481" s="10"/>
      <c r="K481" s="10"/>
    </row>
    <row r="482" spans="1:11" x14ac:dyDescent="0.25">
      <c r="A482" t="str">
        <f t="shared" si="10"/>
        <v>2012Melanoma cancer registration, 25+ yearsFMaori</v>
      </c>
      <c r="B482" s="9">
        <v>2012</v>
      </c>
      <c r="C482" s="9" t="s">
        <v>132</v>
      </c>
      <c r="D482" s="9" t="s">
        <v>96</v>
      </c>
      <c r="E482" s="9" t="s">
        <v>7</v>
      </c>
      <c r="F482" s="10">
        <v>9.8541826216857551</v>
      </c>
      <c r="G482" s="10">
        <v>12.427434446787101</v>
      </c>
      <c r="H482" s="10">
        <v>15.467017913762643</v>
      </c>
      <c r="I482" s="10">
        <v>0.18706364364556088</v>
      </c>
      <c r="J482" s="10">
        <v>0.23576955787770129</v>
      </c>
      <c r="K482" s="10">
        <v>0.29715707092272203</v>
      </c>
    </row>
    <row r="483" spans="1:11" x14ac:dyDescent="0.25">
      <c r="A483" t="str">
        <f t="shared" si="10"/>
        <v>2012Melanoma cancer registration, 25+ yearsFTotal</v>
      </c>
      <c r="B483" s="9">
        <v>2012</v>
      </c>
      <c r="C483" s="9" t="s">
        <v>132</v>
      </c>
      <c r="D483" s="9" t="s">
        <v>96</v>
      </c>
      <c r="E483" s="9" t="s">
        <v>6</v>
      </c>
      <c r="F483" s="10">
        <v>46.463252009061975</v>
      </c>
      <c r="G483" s="10">
        <v>48.056818534995401</v>
      </c>
      <c r="H483" s="10">
        <v>49.691098860960658</v>
      </c>
      <c r="I483" s="10"/>
      <c r="J483" s="10"/>
      <c r="K483" s="10"/>
    </row>
    <row r="484" spans="1:11" x14ac:dyDescent="0.25">
      <c r="A484" t="str">
        <f t="shared" si="10"/>
        <v>2012Melanoma cancer registration, 25+ yearsFnonMaori</v>
      </c>
      <c r="B484" s="9">
        <v>2012</v>
      </c>
      <c r="C484" s="9" t="s">
        <v>132</v>
      </c>
      <c r="D484" s="9" t="s">
        <v>96</v>
      </c>
      <c r="E484" s="9" t="s">
        <v>60</v>
      </c>
      <c r="F484" s="10">
        <v>50.941685268999585</v>
      </c>
      <c r="G484" s="10">
        <v>52.710089286562926</v>
      </c>
      <c r="H484" s="10">
        <v>54.524216963972691</v>
      </c>
      <c r="I484" s="10"/>
      <c r="J484" s="10"/>
      <c r="K484" s="10"/>
    </row>
    <row r="485" spans="1:11" x14ac:dyDescent="0.25">
      <c r="A485" t="str">
        <f t="shared" si="10"/>
        <v>2013Melanoma cancer registration, 25+ yearsFMaori</v>
      </c>
      <c r="B485" s="9">
        <v>2013</v>
      </c>
      <c r="C485" s="9" t="s">
        <v>132</v>
      </c>
      <c r="D485" s="9" t="s">
        <v>96</v>
      </c>
      <c r="E485" s="9" t="s">
        <v>7</v>
      </c>
      <c r="F485" s="10">
        <v>9.5639288584304367</v>
      </c>
      <c r="G485" s="10">
        <v>12.080099908541156</v>
      </c>
      <c r="H485" s="10">
        <v>15.055408815463082</v>
      </c>
      <c r="I485" s="10">
        <v>0.18598294066710269</v>
      </c>
      <c r="J485" s="10">
        <v>0.23513743645977228</v>
      </c>
      <c r="K485" s="10">
        <v>0.29728325526284821</v>
      </c>
    </row>
    <row r="486" spans="1:11" x14ac:dyDescent="0.25">
      <c r="A486" t="str">
        <f t="shared" si="10"/>
        <v>2013Melanoma cancer registration, 25+ yearsFTotal</v>
      </c>
      <c r="B486" s="9">
        <v>2013</v>
      </c>
      <c r="C486" s="9" t="s">
        <v>132</v>
      </c>
      <c r="D486" s="9" t="s">
        <v>96</v>
      </c>
      <c r="E486" s="9" t="s">
        <v>6</v>
      </c>
      <c r="F486" s="10">
        <v>45.242666858777788</v>
      </c>
      <c r="G486" s="10">
        <v>46.80418904427539</v>
      </c>
      <c r="H486" s="10">
        <v>48.405855907395946</v>
      </c>
      <c r="I486" s="10"/>
      <c r="J486" s="10"/>
      <c r="K486" s="10"/>
    </row>
    <row r="487" spans="1:11" x14ac:dyDescent="0.25">
      <c r="A487" t="str">
        <f t="shared" si="10"/>
        <v>2013Melanoma cancer registration, 25+ yearsFnonMaori</v>
      </c>
      <c r="B487" s="9">
        <v>2013</v>
      </c>
      <c r="C487" s="9" t="s">
        <v>132</v>
      </c>
      <c r="D487" s="9" t="s">
        <v>96</v>
      </c>
      <c r="E487" s="9" t="s">
        <v>60</v>
      </c>
      <c r="F487" s="10">
        <v>49.640499205909975</v>
      </c>
      <c r="G487" s="10">
        <v>51.374634726052399</v>
      </c>
      <c r="H487" s="10">
        <v>53.153888250410617</v>
      </c>
      <c r="I487" s="10"/>
      <c r="J487" s="10"/>
      <c r="K487" s="10"/>
    </row>
  </sheetData>
  <sortState xmlns:xlrd2="http://schemas.microsoft.com/office/spreadsheetml/2017/richdata2" ref="A2:K760">
    <sortCondition ref="C2:C760"/>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C10" sqref="C10"/>
    </sheetView>
  </sheetViews>
  <sheetFormatPr defaultRowHeight="13.2" x14ac:dyDescent="0.25"/>
  <cols>
    <col min="10" max="10" width="20.6640625" customWidth="1"/>
  </cols>
  <sheetData>
    <row r="1" spans="1:10" x14ac:dyDescent="0.25">
      <c r="A1">
        <v>1</v>
      </c>
      <c r="C1" s="8" t="s">
        <v>124</v>
      </c>
      <c r="J1" s="1"/>
    </row>
    <row r="2" spans="1:10" x14ac:dyDescent="0.25">
      <c r="A2">
        <v>2</v>
      </c>
      <c r="C2" s="1" t="s">
        <v>125</v>
      </c>
      <c r="J2" s="3"/>
    </row>
    <row r="3" spans="1:10" x14ac:dyDescent="0.25">
      <c r="A3">
        <v>3</v>
      </c>
      <c r="C3" s="1" t="s">
        <v>126</v>
      </c>
      <c r="J3" s="3"/>
    </row>
    <row r="4" spans="1:10" x14ac:dyDescent="0.25">
      <c r="A4">
        <v>4</v>
      </c>
      <c r="C4" s="1" t="s">
        <v>127</v>
      </c>
      <c r="J4" s="2"/>
    </row>
    <row r="5" spans="1:10" x14ac:dyDescent="0.25">
      <c r="A5">
        <v>5</v>
      </c>
      <c r="C5" s="1" t="s">
        <v>128</v>
      </c>
      <c r="J5" s="2"/>
    </row>
    <row r="6" spans="1:10" x14ac:dyDescent="0.25">
      <c r="A6">
        <v>6</v>
      </c>
      <c r="C6" s="1" t="s">
        <v>129</v>
      </c>
      <c r="J6" s="2"/>
    </row>
    <row r="7" spans="1:10" x14ac:dyDescent="0.25">
      <c r="A7">
        <v>7</v>
      </c>
      <c r="C7" s="1" t="s">
        <v>130</v>
      </c>
      <c r="J7" s="2"/>
    </row>
    <row r="8" spans="1:10" x14ac:dyDescent="0.25">
      <c r="A8">
        <v>8</v>
      </c>
      <c r="C8" s="8" t="s">
        <v>131</v>
      </c>
      <c r="J8" s="2"/>
    </row>
    <row r="9" spans="1:10" x14ac:dyDescent="0.25">
      <c r="A9">
        <v>9</v>
      </c>
      <c r="C9" s="8" t="s">
        <v>132</v>
      </c>
      <c r="J9" s="2"/>
    </row>
    <row r="10" spans="1:10" x14ac:dyDescent="0.25">
      <c r="A10">
        <v>10</v>
      </c>
      <c r="C10" s="1"/>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Notes</vt:lpstr>
      <vt:lpstr>Māori vs Non-Māori</vt:lpstr>
      <vt:lpstr>Top 5 Cancer Registration</vt:lpstr>
      <vt:lpstr>Māori_Non-Māori historic data</vt:lpstr>
      <vt:lpstr>ref</vt:lpstr>
      <vt:lpstr>ethnicdata</vt:lpstr>
      <vt:lpstr>'Māori vs Non-Māori'!Print_Area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2018-08-09T20:54:00Z</cp:lastPrinted>
  <dcterms:created xsi:type="dcterms:W3CDTF">2017-03-05T22:29:50Z</dcterms:created>
  <dcterms:modified xsi:type="dcterms:W3CDTF">2019-08-06T02:52:26Z</dcterms:modified>
</cp:coreProperties>
</file>