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trlProps/ctrlProp2.xml" ContentType="application/vnd.ms-excel.controlproperties+xml"/>
  <Override PartName="/xl/charts/chart3.xml" ContentType="application/vnd.openxmlformats-officedocument.drawingml.chart+xml"/>
  <Override PartName="/xl/theme/themeOverride2.xml" ContentType="application/vnd.openxmlformats-officedocument.themeOverride+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H:\Maori Health\MHR\WAI 2575 Trend analysis project\05.Publication\MoH website\Publications on MoH website\04 Health service use\"/>
    </mc:Choice>
  </mc:AlternateContent>
  <xr:revisionPtr revIDLastSave="0" documentId="13_ncr:1_{EE1419A6-A996-4AA4-BCCB-76461B8D436C}" xr6:coauthVersionLast="41" xr6:coauthVersionMax="41" xr10:uidLastSave="{00000000-0000-0000-0000-000000000000}"/>
  <bookViews>
    <workbookView xWindow="-108" yWindow="-108" windowWidth="20376" windowHeight="12240" xr2:uid="{00000000-000D-0000-FFFF-FFFF00000000}"/>
  </bookViews>
  <sheets>
    <sheet name="Notes" sheetId="17" r:id="rId1"/>
    <sheet name="Māori vs Non-Māori" sheetId="13" r:id="rId2"/>
    <sheet name="Māori vs Non-Māori by sex" sheetId="16" r:id="rId3"/>
    <sheet name="Māori_Non-Māori historic data" sheetId="11" state="hidden" r:id="rId4"/>
    <sheet name="ref" sheetId="4" state="hidden" r:id="rId5"/>
  </sheets>
  <externalReferences>
    <externalReference r:id="rId6"/>
  </externalReferences>
  <definedNames>
    <definedName name="_xlnm._FilterDatabase" localSheetId="3" hidden="1">'Māori_Non-Māori historic data'!$A$1:$K$313</definedName>
    <definedName name="_Toc258933390" localSheetId="0">Notes!$A$20</definedName>
    <definedName name="_Toc429494623" localSheetId="0">Notes!$A$1</definedName>
    <definedName name="abc">[1]DataAnnualUpdate!$L:$R</definedName>
    <definedName name="ethnicdata">'Māori_Non-Māori historic data'!$A:$K</definedName>
    <definedName name="joinhistrefresh">#REF!</definedName>
    <definedName name="_xlnm.Print_Area" localSheetId="1">'Māori vs Non-Māori'!$A$1:$X$56</definedName>
    <definedName name="_xlnm.Print_Area" localSheetId="2">'Māori vs Non-Māori by sex'!$A$1:$AA$56</definedName>
    <definedName name="RefCauseofDeath">ref!$A:$C</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E10" i="16" l="1"/>
  <c r="BB10" i="13" l="1"/>
  <c r="R33" i="16" l="1"/>
  <c r="C33" i="16"/>
  <c r="BE29" i="16"/>
  <c r="BE19" i="16" l="1"/>
  <c r="C34" i="16" s="1"/>
  <c r="C33" i="13"/>
  <c r="R34" i="16" l="1"/>
  <c r="O33" i="13" l="1"/>
  <c r="A3" i="11" l="1"/>
  <c r="A4" i="11"/>
  <c r="A5" i="11"/>
  <c r="A6" i="11"/>
  <c r="A7" i="11"/>
  <c r="A8" i="11"/>
  <c r="A9" i="11"/>
  <c r="A10" i="11"/>
  <c r="A11" i="11"/>
  <c r="A12" i="11"/>
  <c r="A13" i="11"/>
  <c r="A14" i="11"/>
  <c r="A15" i="11"/>
  <c r="A16" i="11"/>
  <c r="A17" i="11"/>
  <c r="A18" i="11"/>
  <c r="A19" i="11"/>
  <c r="A20" i="11"/>
  <c r="A21" i="11"/>
  <c r="A22" i="11"/>
  <c r="A23" i="11"/>
  <c r="A24" i="11"/>
  <c r="A25" i="11"/>
  <c r="A26" i="11"/>
  <c r="A27" i="11"/>
  <c r="A28" i="11"/>
  <c r="A29" i="11"/>
  <c r="A30" i="11"/>
  <c r="A31" i="11"/>
  <c r="A32" i="11"/>
  <c r="A33" i="11"/>
  <c r="A34" i="11"/>
  <c r="A35" i="11"/>
  <c r="A36" i="11"/>
  <c r="A37" i="11"/>
  <c r="A38" i="11"/>
  <c r="A39" i="11"/>
  <c r="A40" i="11"/>
  <c r="A41" i="11"/>
  <c r="A42" i="11"/>
  <c r="A43" i="11"/>
  <c r="A44" i="11"/>
  <c r="A45" i="11"/>
  <c r="A46" i="11"/>
  <c r="A47" i="11"/>
  <c r="A48" i="11"/>
  <c r="A49" i="11"/>
  <c r="A50" i="11"/>
  <c r="A51" i="11"/>
  <c r="A52" i="11"/>
  <c r="A53" i="11"/>
  <c r="A54" i="11"/>
  <c r="A55" i="11"/>
  <c r="A56" i="11"/>
  <c r="A57" i="11"/>
  <c r="A58" i="11"/>
  <c r="A59" i="11"/>
  <c r="A60" i="11"/>
  <c r="A61" i="11"/>
  <c r="A62" i="11"/>
  <c r="A63" i="11"/>
  <c r="A64" i="11"/>
  <c r="A65" i="11"/>
  <c r="A66" i="11"/>
  <c r="A67" i="11"/>
  <c r="A68" i="11"/>
  <c r="A69" i="11"/>
  <c r="A70" i="11"/>
  <c r="A71" i="11"/>
  <c r="A72" i="11"/>
  <c r="A73" i="11"/>
  <c r="A74" i="11"/>
  <c r="A75" i="11"/>
  <c r="A76" i="11"/>
  <c r="A77" i="11"/>
  <c r="A78" i="11"/>
  <c r="A79" i="11"/>
  <c r="A80" i="11"/>
  <c r="A81" i="11"/>
  <c r="A82" i="11"/>
  <c r="A83" i="11"/>
  <c r="A84" i="11"/>
  <c r="A85" i="11"/>
  <c r="A86" i="11"/>
  <c r="A87" i="11"/>
  <c r="A88" i="11"/>
  <c r="A89" i="11"/>
  <c r="A90" i="11"/>
  <c r="A91" i="11"/>
  <c r="A92" i="11"/>
  <c r="A93" i="11"/>
  <c r="A94" i="11"/>
  <c r="A95" i="11"/>
  <c r="A96" i="11"/>
  <c r="A97" i="11"/>
  <c r="A98" i="11"/>
  <c r="A99" i="11"/>
  <c r="A100" i="11"/>
  <c r="A101" i="11"/>
  <c r="A102" i="11"/>
  <c r="A103" i="11"/>
  <c r="A104" i="11"/>
  <c r="A105" i="11"/>
  <c r="A106" i="11"/>
  <c r="A107" i="11"/>
  <c r="A108" i="11"/>
  <c r="A109" i="11"/>
  <c r="A110" i="11"/>
  <c r="A111" i="11"/>
  <c r="A112" i="11"/>
  <c r="A113" i="11"/>
  <c r="A114" i="11"/>
  <c r="A115" i="11"/>
  <c r="A116" i="11"/>
  <c r="A117" i="11"/>
  <c r="A118" i="11"/>
  <c r="A119" i="11"/>
  <c r="A120" i="11"/>
  <c r="A121" i="11"/>
  <c r="A122" i="11"/>
  <c r="A123" i="11"/>
  <c r="A124" i="11"/>
  <c r="A125" i="11"/>
  <c r="A126" i="11"/>
  <c r="A127" i="11"/>
  <c r="A128" i="11"/>
  <c r="A129" i="11"/>
  <c r="A130" i="11"/>
  <c r="A131" i="11"/>
  <c r="A132" i="11"/>
  <c r="A133" i="11"/>
  <c r="A134" i="11"/>
  <c r="A135" i="11"/>
  <c r="A136" i="11"/>
  <c r="A137" i="11"/>
  <c r="A138" i="11"/>
  <c r="A139" i="11"/>
  <c r="A140" i="11"/>
  <c r="A141" i="11"/>
  <c r="A142" i="11"/>
  <c r="A143" i="11"/>
  <c r="A144" i="11"/>
  <c r="A145" i="11"/>
  <c r="A146" i="11"/>
  <c r="A147" i="11"/>
  <c r="A148" i="11"/>
  <c r="A149" i="11"/>
  <c r="A150" i="11"/>
  <c r="A151" i="11"/>
  <c r="A152" i="11"/>
  <c r="A153" i="11"/>
  <c r="A154" i="11"/>
  <c r="A155" i="11"/>
  <c r="A156" i="11"/>
  <c r="A157" i="11"/>
  <c r="A158" i="11"/>
  <c r="A159" i="11"/>
  <c r="A160" i="11"/>
  <c r="A161" i="11"/>
  <c r="A162" i="11"/>
  <c r="A163" i="11"/>
  <c r="A164" i="11"/>
  <c r="A165" i="11"/>
  <c r="A166" i="11"/>
  <c r="A167" i="11"/>
  <c r="A168" i="11"/>
  <c r="A169" i="11"/>
  <c r="A170" i="11"/>
  <c r="A171" i="11"/>
  <c r="A172" i="11"/>
  <c r="A173" i="11"/>
  <c r="A174" i="11"/>
  <c r="A175" i="11"/>
  <c r="A176" i="11"/>
  <c r="A177" i="11"/>
  <c r="A178" i="11"/>
  <c r="A179" i="11"/>
  <c r="A180" i="11"/>
  <c r="A181" i="11"/>
  <c r="A182" i="11"/>
  <c r="A183" i="11"/>
  <c r="A184" i="11"/>
  <c r="A185" i="11"/>
  <c r="A186" i="11"/>
  <c r="A187" i="11"/>
  <c r="A188" i="11"/>
  <c r="A189" i="11"/>
  <c r="A190" i="11"/>
  <c r="A191" i="11"/>
  <c r="A192" i="11"/>
  <c r="A193" i="11"/>
  <c r="A194" i="11"/>
  <c r="A195" i="11"/>
  <c r="A196" i="11"/>
  <c r="A197" i="11"/>
  <c r="A198" i="11"/>
  <c r="A199" i="11"/>
  <c r="A200" i="11"/>
  <c r="A201" i="11"/>
  <c r="A202" i="11"/>
  <c r="A203" i="11"/>
  <c r="A204" i="11"/>
  <c r="A205" i="11"/>
  <c r="A206" i="11"/>
  <c r="A207" i="11"/>
  <c r="A208" i="11"/>
  <c r="A209" i="11"/>
  <c r="A210" i="11"/>
  <c r="A211" i="11"/>
  <c r="A212" i="11"/>
  <c r="A213" i="11"/>
  <c r="A214" i="11"/>
  <c r="A215" i="11"/>
  <c r="A216" i="11"/>
  <c r="A217" i="11"/>
  <c r="A218" i="11"/>
  <c r="A219" i="11"/>
  <c r="A220" i="11"/>
  <c r="A221" i="11"/>
  <c r="A222" i="11"/>
  <c r="A223" i="11"/>
  <c r="A224" i="11"/>
  <c r="A225" i="11"/>
  <c r="A226" i="11"/>
  <c r="A227" i="11"/>
  <c r="A228" i="11"/>
  <c r="A229" i="11"/>
  <c r="A230" i="11"/>
  <c r="A231" i="11"/>
  <c r="A232" i="11"/>
  <c r="A233" i="11"/>
  <c r="A234" i="11"/>
  <c r="A235" i="11"/>
  <c r="A236" i="11"/>
  <c r="A237" i="11"/>
  <c r="A238" i="11"/>
  <c r="A239" i="11"/>
  <c r="A240" i="11"/>
  <c r="A241" i="11"/>
  <c r="A242" i="11"/>
  <c r="A243" i="11"/>
  <c r="A244" i="11"/>
  <c r="A245" i="11"/>
  <c r="A246" i="11"/>
  <c r="A247" i="11"/>
  <c r="A248" i="11"/>
  <c r="A249" i="11"/>
  <c r="A250" i="11"/>
  <c r="A251" i="11"/>
  <c r="A252" i="11"/>
  <c r="A253" i="11"/>
  <c r="A254" i="11"/>
  <c r="A255" i="11"/>
  <c r="A256" i="11"/>
  <c r="A257" i="11"/>
  <c r="A258" i="11"/>
  <c r="A259" i="11"/>
  <c r="A260" i="11"/>
  <c r="A261" i="11"/>
  <c r="A262" i="11"/>
  <c r="A263" i="11"/>
  <c r="A264" i="11"/>
  <c r="A265" i="11"/>
  <c r="A266" i="11"/>
  <c r="A267" i="11"/>
  <c r="A268" i="11"/>
  <c r="A269" i="11"/>
  <c r="A270" i="11"/>
  <c r="A271" i="11"/>
  <c r="A272" i="11"/>
  <c r="A273" i="11"/>
  <c r="A274" i="11"/>
  <c r="A275" i="11"/>
  <c r="A276" i="11"/>
  <c r="A277" i="11"/>
  <c r="A278" i="11"/>
  <c r="A279" i="11"/>
  <c r="A280" i="11"/>
  <c r="A281" i="11"/>
  <c r="A282" i="11"/>
  <c r="A283" i="11"/>
  <c r="A284" i="11"/>
  <c r="A285" i="11"/>
  <c r="A286" i="11"/>
  <c r="A287" i="11"/>
  <c r="A288" i="11"/>
  <c r="A289" i="11"/>
  <c r="A290" i="11"/>
  <c r="A291" i="11"/>
  <c r="A292" i="11"/>
  <c r="A293" i="11"/>
  <c r="A294" i="11"/>
  <c r="A295" i="11"/>
  <c r="A296" i="11"/>
  <c r="A297" i="11"/>
  <c r="A298" i="11"/>
  <c r="A299" i="11"/>
  <c r="A300" i="11"/>
  <c r="A301" i="11"/>
  <c r="A302" i="11"/>
  <c r="A303" i="11"/>
  <c r="A304" i="11"/>
  <c r="A305" i="11"/>
  <c r="A306" i="11"/>
  <c r="A307" i="11"/>
  <c r="A308" i="11"/>
  <c r="A309" i="11"/>
  <c r="A310" i="11"/>
  <c r="A311" i="11"/>
  <c r="A312" i="11"/>
  <c r="A313" i="11"/>
  <c r="A2" i="11"/>
  <c r="BB29" i="13"/>
  <c r="P43" i="13" l="1"/>
  <c r="X43" i="16"/>
  <c r="W42" i="16"/>
  <c r="U44" i="16"/>
  <c r="W41" i="16"/>
  <c r="U45" i="16"/>
  <c r="X41" i="16"/>
  <c r="T45" i="16"/>
  <c r="BX57" i="16" s="1"/>
  <c r="U41" i="16"/>
  <c r="V41" i="16"/>
  <c r="BX64" i="16" s="1"/>
  <c r="U39" i="16"/>
  <c r="W39" i="16"/>
  <c r="V39" i="16"/>
  <c r="W40" i="16"/>
  <c r="X39" i="16"/>
  <c r="BY58" i="16" s="1"/>
  <c r="V44" i="16"/>
  <c r="S42" i="16"/>
  <c r="W45" i="16"/>
  <c r="X45" i="16"/>
  <c r="W43" i="16"/>
  <c r="V40" i="16"/>
  <c r="BX63" i="16" s="1"/>
  <c r="V43" i="16"/>
  <c r="U40" i="16"/>
  <c r="U43" i="16"/>
  <c r="T40" i="16"/>
  <c r="W44" i="16"/>
  <c r="T41" i="16"/>
  <c r="T44" i="16"/>
  <c r="BX56" i="16" s="1"/>
  <c r="T39" i="16"/>
  <c r="S45" i="16"/>
  <c r="S39" i="16"/>
  <c r="S40" i="16"/>
  <c r="BX52" i="16" s="1"/>
  <c r="X42" i="16"/>
  <c r="T42" i="16"/>
  <c r="T43" i="16"/>
  <c r="X44" i="16"/>
  <c r="BY67" i="16" s="1"/>
  <c r="S41" i="16"/>
  <c r="V42" i="16"/>
  <c r="X40" i="16"/>
  <c r="BY63" i="16" s="1"/>
  <c r="U42" i="16"/>
  <c r="BY54" i="16" s="1"/>
  <c r="V45" i="16"/>
  <c r="BX68" i="16" s="1"/>
  <c r="S44" i="16"/>
  <c r="S43" i="16"/>
  <c r="BX55" i="16" s="1"/>
  <c r="R39" i="13"/>
  <c r="P44" i="13"/>
  <c r="P45" i="13"/>
  <c r="P40" i="13"/>
  <c r="P42" i="13"/>
  <c r="H45" i="16"/>
  <c r="J43" i="16"/>
  <c r="L44" i="16"/>
  <c r="O39" i="16"/>
  <c r="H42" i="16"/>
  <c r="J40" i="16"/>
  <c r="L41" i="16"/>
  <c r="N43" i="16"/>
  <c r="G42" i="16"/>
  <c r="BK65" i="16" s="1"/>
  <c r="I44" i="16"/>
  <c r="K41" i="16"/>
  <c r="M43" i="16"/>
  <c r="BN66" i="16" s="1"/>
  <c r="O45" i="16"/>
  <c r="H44" i="16"/>
  <c r="J42" i="16"/>
  <c r="M40" i="16"/>
  <c r="O42" i="16"/>
  <c r="E40" i="16"/>
  <c r="F42" i="16"/>
  <c r="E41" i="16"/>
  <c r="F43" i="16"/>
  <c r="BH67" i="16"/>
  <c r="BT64" i="16"/>
  <c r="BG58" i="16"/>
  <c r="BH55" i="16"/>
  <c r="BT52" i="16"/>
  <c r="BG45" i="16"/>
  <c r="BG43" i="16"/>
  <c r="BG41" i="16"/>
  <c r="BH44" i="16"/>
  <c r="BT55" i="16"/>
  <c r="BG65" i="16"/>
  <c r="BH41" i="16"/>
  <c r="BH52" i="16"/>
  <c r="BT57" i="16"/>
  <c r="BG67" i="16"/>
  <c r="H41" i="16"/>
  <c r="N42" i="16"/>
  <c r="D42" i="16"/>
  <c r="F40" i="16"/>
  <c r="BG68" i="16"/>
  <c r="BG56" i="16"/>
  <c r="BT43" i="16"/>
  <c r="BH35" i="16"/>
  <c r="BH54" i="16"/>
  <c r="BH43" i="16"/>
  <c r="BT65" i="16"/>
  <c r="G40" i="16"/>
  <c r="I42" i="16"/>
  <c r="BL65" i="16" s="1"/>
  <c r="K39" i="16"/>
  <c r="M41" i="16"/>
  <c r="O43" i="16"/>
  <c r="BO66" i="16" s="1"/>
  <c r="I39" i="16"/>
  <c r="J44" i="16"/>
  <c r="L45" i="16"/>
  <c r="O40" i="16"/>
  <c r="BO63" i="16" s="1"/>
  <c r="H39" i="16"/>
  <c r="D43" i="16"/>
  <c r="K45" i="16"/>
  <c r="N40" i="16"/>
  <c r="G39" i="16"/>
  <c r="BK58" i="16" s="1"/>
  <c r="I41" i="16"/>
  <c r="K42" i="16"/>
  <c r="M44" i="16"/>
  <c r="J39" i="16"/>
  <c r="E42" i="16"/>
  <c r="F44" i="16"/>
  <c r="E43" i="16"/>
  <c r="F45" i="16"/>
  <c r="BT66" i="16"/>
  <c r="BG64" i="16"/>
  <c r="BH57" i="16"/>
  <c r="BT54" i="16"/>
  <c r="BG52" i="16"/>
  <c r="BT44" i="16"/>
  <c r="BT42" i="16"/>
  <c r="BT40" i="16"/>
  <c r="BH42" i="16"/>
  <c r="BT47" i="16"/>
  <c r="BG57" i="16"/>
  <c r="BH66" i="16"/>
  <c r="BG35" i="16"/>
  <c r="BT53" i="16"/>
  <c r="BG63" i="16"/>
  <c r="BH68" i="16"/>
  <c r="D45" i="16"/>
  <c r="G45" i="16"/>
  <c r="N39" i="16"/>
  <c r="J45" i="16"/>
  <c r="O41" i="16"/>
  <c r="D44" i="16"/>
  <c r="N45" i="16"/>
  <c r="E39" i="16"/>
  <c r="BH65" i="16"/>
  <c r="BH53" i="16"/>
  <c r="BT41" i="16"/>
  <c r="BY53" i="16"/>
  <c r="BT63" i="16"/>
  <c r="BH56" i="16"/>
  <c r="G44" i="16"/>
  <c r="D41" i="16"/>
  <c r="K43" i="16"/>
  <c r="M45" i="16"/>
  <c r="G41" i="16"/>
  <c r="BK64" i="16" s="1"/>
  <c r="I43" i="16"/>
  <c r="K40" i="16"/>
  <c r="M42" i="16"/>
  <c r="BN65" i="16" s="1"/>
  <c r="O44" i="16"/>
  <c r="H43" i="16"/>
  <c r="J41" i="16"/>
  <c r="L42" i="16"/>
  <c r="N44" i="16"/>
  <c r="G43" i="16"/>
  <c r="BK66" i="16" s="1"/>
  <c r="I45" i="16"/>
  <c r="L39" i="16"/>
  <c r="N41" i="16"/>
  <c r="D40" i="16"/>
  <c r="BK52" i="16" s="1"/>
  <c r="E44" i="16"/>
  <c r="D39" i="16"/>
  <c r="F39" i="16"/>
  <c r="BT68" i="16"/>
  <c r="BG66" i="16"/>
  <c r="BH63" i="16"/>
  <c r="BT56" i="16"/>
  <c r="BG54" i="16"/>
  <c r="BH47" i="16"/>
  <c r="BG44" i="16"/>
  <c r="BG42" i="16"/>
  <c r="BG40" i="16"/>
  <c r="BH40" i="16"/>
  <c r="BG53" i="16"/>
  <c r="BH58" i="16"/>
  <c r="BT67" i="16"/>
  <c r="BH45" i="16"/>
  <c r="BG55" i="16"/>
  <c r="BH64" i="16"/>
  <c r="L40" i="16"/>
  <c r="BO52" i="16" s="1"/>
  <c r="K44" i="16"/>
  <c r="I40" i="16"/>
  <c r="M39" i="16"/>
  <c r="BN58" i="16" s="1"/>
  <c r="H40" i="16"/>
  <c r="L43" i="16"/>
  <c r="E45" i="16"/>
  <c r="F41" i="16"/>
  <c r="BT58" i="16"/>
  <c r="BT45" i="16"/>
  <c r="BT35" i="16"/>
  <c r="BG47" i="16"/>
  <c r="D45" i="13"/>
  <c r="D42" i="13"/>
  <c r="Q44" i="13"/>
  <c r="R42" i="13"/>
  <c r="R40" i="13"/>
  <c r="R43" i="13"/>
  <c r="D41" i="13"/>
  <c r="R41" i="13"/>
  <c r="R45" i="13"/>
  <c r="BV45" i="13" s="1"/>
  <c r="Q43" i="13"/>
  <c r="Q41" i="13"/>
  <c r="D44" i="13"/>
  <c r="Q42" i="13"/>
  <c r="Q40" i="13"/>
  <c r="R44" i="13"/>
  <c r="D43" i="13"/>
  <c r="Q45" i="13"/>
  <c r="BU45" i="13" s="1"/>
  <c r="Q39" i="13"/>
  <c r="P39" i="13"/>
  <c r="P41" i="13"/>
  <c r="BV41" i="13" s="1"/>
  <c r="BU43" i="13"/>
  <c r="BQ68" i="13"/>
  <c r="BQ66" i="13"/>
  <c r="BQ64" i="13"/>
  <c r="BQ57" i="13"/>
  <c r="BQ55" i="13"/>
  <c r="BQ53" i="13"/>
  <c r="BQ47" i="13"/>
  <c r="BQ44" i="13"/>
  <c r="BQ42" i="13"/>
  <c r="BQ40" i="13"/>
  <c r="BQ69" i="13"/>
  <c r="BQ67" i="13"/>
  <c r="BQ65" i="13"/>
  <c r="BQ59" i="13"/>
  <c r="BQ56" i="13"/>
  <c r="BQ54" i="13"/>
  <c r="BQ52" i="13"/>
  <c r="BQ45" i="13"/>
  <c r="BQ43" i="13"/>
  <c r="BQ41" i="13"/>
  <c r="BQ35" i="13"/>
  <c r="BE69" i="13"/>
  <c r="BE68" i="13"/>
  <c r="BE67" i="13"/>
  <c r="BE66" i="13"/>
  <c r="BE65" i="13"/>
  <c r="BE64" i="13"/>
  <c r="BE59" i="13"/>
  <c r="BE57" i="13"/>
  <c r="BE56" i="13"/>
  <c r="BE55" i="13"/>
  <c r="BE54" i="13"/>
  <c r="BE53" i="13"/>
  <c r="BE52" i="13"/>
  <c r="F39" i="13"/>
  <c r="BD69" i="13"/>
  <c r="BD68" i="13"/>
  <c r="BD67" i="13"/>
  <c r="BD66" i="13"/>
  <c r="BD65" i="13"/>
  <c r="BD64" i="13"/>
  <c r="BD59" i="13"/>
  <c r="BD57" i="13"/>
  <c r="BD56" i="13"/>
  <c r="BD55" i="13"/>
  <c r="BD54" i="13"/>
  <c r="BD53" i="13"/>
  <c r="BD52" i="13"/>
  <c r="G39" i="13"/>
  <c r="D39" i="13"/>
  <c r="H41" i="13"/>
  <c r="E42" i="13"/>
  <c r="BH42" i="13" s="1"/>
  <c r="H40" i="13"/>
  <c r="I43" i="13"/>
  <c r="G41" i="13"/>
  <c r="BK41" i="13" s="1"/>
  <c r="E44" i="13"/>
  <c r="F45" i="13"/>
  <c r="BI45" i="13" s="1"/>
  <c r="I45" i="13"/>
  <c r="G43" i="13"/>
  <c r="D40" i="13"/>
  <c r="E43" i="13"/>
  <c r="F40" i="13"/>
  <c r="F44" i="13"/>
  <c r="BI44" i="13" s="1"/>
  <c r="G40" i="13"/>
  <c r="H45" i="13"/>
  <c r="G44" i="13"/>
  <c r="I42" i="13"/>
  <c r="F43" i="13"/>
  <c r="G45" i="13"/>
  <c r="H42" i="13"/>
  <c r="E40" i="13"/>
  <c r="F41" i="13"/>
  <c r="I39" i="13"/>
  <c r="H44" i="13"/>
  <c r="I41" i="13"/>
  <c r="BL41" i="13" s="1"/>
  <c r="E39" i="13"/>
  <c r="E41" i="13"/>
  <c r="E45" i="13"/>
  <c r="F42" i="13"/>
  <c r="BI42" i="13" s="1"/>
  <c r="H39" i="13"/>
  <c r="I40" i="13"/>
  <c r="I44" i="13"/>
  <c r="H43" i="13"/>
  <c r="G42" i="13"/>
  <c r="BE47" i="13"/>
  <c r="BD47" i="13"/>
  <c r="BE43" i="13"/>
  <c r="BE44" i="13"/>
  <c r="BE42" i="13"/>
  <c r="BE40" i="13"/>
  <c r="BD45" i="13"/>
  <c r="BD43" i="13"/>
  <c r="BD41" i="13"/>
  <c r="BD35" i="13"/>
  <c r="BE45" i="13"/>
  <c r="BE41" i="13"/>
  <c r="BE35" i="13"/>
  <c r="BD44" i="13"/>
  <c r="BD42" i="13"/>
  <c r="BD40" i="13"/>
  <c r="BB19" i="13"/>
  <c r="BK53" i="16" l="1"/>
  <c r="BV42" i="13"/>
  <c r="BO67" i="16"/>
  <c r="BX47" i="16"/>
  <c r="BL63" i="16"/>
  <c r="BY68" i="16"/>
  <c r="BY64" i="16"/>
  <c r="BV35" i="13"/>
  <c r="BH44" i="13"/>
  <c r="BV44" i="13"/>
  <c r="BU44" i="13"/>
  <c r="BU40" i="13"/>
  <c r="BV43" i="13"/>
  <c r="BU42" i="13"/>
  <c r="BK42" i="13"/>
  <c r="BK47" i="16"/>
  <c r="BO47" i="16"/>
  <c r="BK68" i="16"/>
  <c r="BX66" i="16"/>
  <c r="BX58" i="16"/>
  <c r="BY47" i="16"/>
  <c r="BI41" i="13"/>
  <c r="BU35" i="13"/>
  <c r="BO54" i="16"/>
  <c r="BN68" i="16"/>
  <c r="BV40" i="13"/>
  <c r="BO64" i="16"/>
  <c r="BX67" i="16"/>
  <c r="BX65" i="16"/>
  <c r="BY66" i="16"/>
  <c r="BU41" i="13"/>
  <c r="BY65" i="16"/>
  <c r="BL68" i="16"/>
  <c r="BN53" i="16"/>
  <c r="BK57" i="16"/>
  <c r="BN47" i="16"/>
  <c r="BL67" i="16"/>
  <c r="BN52" i="16"/>
  <c r="BN55" i="16"/>
  <c r="BL56" i="16"/>
  <c r="BO57" i="16"/>
  <c r="BN64" i="16"/>
  <c r="BL52" i="16"/>
  <c r="BL53" i="16"/>
  <c r="BY52" i="16"/>
  <c r="BL47" i="16"/>
  <c r="BK67" i="16"/>
  <c r="BN57" i="16"/>
  <c r="BL64" i="16"/>
  <c r="BK55" i="16"/>
  <c r="BN56" i="16"/>
  <c r="BK54" i="16"/>
  <c r="BL55" i="16"/>
  <c r="BO65" i="16"/>
  <c r="BO68" i="16"/>
  <c r="BL66" i="16"/>
  <c r="BL40" i="13"/>
  <c r="BH41" i="13"/>
  <c r="BI40" i="13"/>
  <c r="BV35" i="16"/>
  <c r="BV36" i="16"/>
  <c r="BY55" i="16"/>
  <c r="BI36" i="16"/>
  <c r="BI35" i="16"/>
  <c r="BL57" i="16"/>
  <c r="BL58" i="16"/>
  <c r="BX54" i="16"/>
  <c r="BN63" i="16"/>
  <c r="BO58" i="16"/>
  <c r="BY57" i="16"/>
  <c r="BK35" i="13"/>
  <c r="BL35" i="13"/>
  <c r="BO55" i="16"/>
  <c r="BX53" i="16"/>
  <c r="BK56" i="16"/>
  <c r="BN67" i="16"/>
  <c r="BK63" i="16"/>
  <c r="BY56" i="16"/>
  <c r="BL54" i="16"/>
  <c r="BN54" i="16"/>
  <c r="BO53" i="16"/>
  <c r="BO56" i="16"/>
  <c r="BL44" i="13"/>
  <c r="BH35" i="13"/>
  <c r="BK40" i="13"/>
  <c r="BS35" i="13"/>
  <c r="BS36" i="13"/>
  <c r="BI43" i="13"/>
  <c r="BL42" i="13"/>
  <c r="BK45" i="13"/>
  <c r="BH43" i="13"/>
  <c r="BL45" i="13"/>
  <c r="BI35" i="13"/>
  <c r="BK44" i="13"/>
  <c r="BH40" i="13"/>
  <c r="BK43" i="13"/>
  <c r="BH45" i="13"/>
  <c r="BL43" i="13"/>
  <c r="BF36" i="13"/>
  <c r="BF35" i="13"/>
  <c r="C34" i="13"/>
  <c r="O34" i="13"/>
</calcChain>
</file>

<file path=xl/sharedStrings.xml><?xml version="1.0" encoding="utf-8"?>
<sst xmlns="http://schemas.openxmlformats.org/spreadsheetml/2006/main" count="1247" uniqueCount="115">
  <si>
    <t>year</t>
  </si>
  <si>
    <t>type</t>
  </si>
  <si>
    <t>sex</t>
  </si>
  <si>
    <t>ethmn</t>
  </si>
  <si>
    <t>rate</t>
  </si>
  <si>
    <t>AllSex</t>
  </si>
  <si>
    <t>AllEth</t>
  </si>
  <si>
    <t>Male</t>
  </si>
  <si>
    <t>Female</t>
  </si>
  <si>
    <t>Year</t>
  </si>
  <si>
    <t>Total</t>
  </si>
  <si>
    <t>Maori</t>
  </si>
  <si>
    <t>Non-Maori</t>
  </si>
  <si>
    <t>Combo</t>
  </si>
  <si>
    <t>Māori</t>
  </si>
  <si>
    <t>Non-Māori</t>
  </si>
  <si>
    <t>ghost</t>
  </si>
  <si>
    <t xml:space="preserve">Has GP clinic or medical centre that usually goes to when unwell or injured </t>
  </si>
  <si>
    <t xml:space="preserve">Visited GP in past 12 months </t>
  </si>
  <si>
    <t xml:space="preserve">Visited practise nurse (without seeing GP) in past 12 months </t>
  </si>
  <si>
    <t xml:space="preserve">Visited after-hours medical centre in past 12 months </t>
  </si>
  <si>
    <t>Any unmet need in the past 12 months</t>
  </si>
  <si>
    <t xml:space="preserve">Unfilled prescription due to cost in past 12 months </t>
  </si>
  <si>
    <t>Select an indicator:</t>
  </si>
  <si>
    <t>Age-standardised percentage (%), 2006/07–2016/17</t>
  </si>
  <si>
    <t>ASR</t>
  </si>
  <si>
    <t>95% LCI</t>
  </si>
  <si>
    <t>95% UCI</t>
  </si>
  <si>
    <t>2006/07</t>
  </si>
  <si>
    <t>2011/12</t>
  </si>
  <si>
    <t>2012/13</t>
  </si>
  <si>
    <t>2013/14</t>
  </si>
  <si>
    <t>2014/15</t>
  </si>
  <si>
    <t>2015/16</t>
  </si>
  <si>
    <t>2016/17</t>
  </si>
  <si>
    <t>New Zealand Health Survey (NZHS) 2006/07, 2011/12, 2012/13, 2013/14, 2014/15, 2015/16, 2016/17, Ministry of Health.</t>
  </si>
  <si>
    <t>Source:</t>
  </si>
  <si>
    <t>Notes:</t>
  </si>
  <si>
    <t>95% LCI = 95% confidence interval lower bound.</t>
  </si>
  <si>
    <t>95% UCI = 95% confidence interval upper bound.</t>
  </si>
  <si>
    <t>ASR = age-standardised rates (per 100), age standardised to the 2001 Census Māori population.</t>
  </si>
  <si>
    <t>Age-standardised percentages (%), 2006/07–2016/17</t>
  </si>
  <si>
    <t>Percentage (rate per 100)</t>
  </si>
  <si>
    <t>Age-standardised percentages (rates per 100)</t>
  </si>
  <si>
    <t>error +ve</t>
  </si>
  <si>
    <t>error -ve</t>
  </si>
  <si>
    <t>Age-standardised rate ratio, 2006/07–2016/17</t>
  </si>
  <si>
    <t>Māori vs non-Māori</t>
  </si>
  <si>
    <t>ratelci</t>
  </si>
  <si>
    <t>rateuci</t>
  </si>
  <si>
    <t>ratio</t>
  </si>
  <si>
    <t>ratiolci</t>
  </si>
  <si>
    <t>ratiouci</t>
  </si>
  <si>
    <t>RR = age-standardised rate ratios, age standardised to the 2001 Census Māori population.</t>
  </si>
  <si>
    <t>If the confidence interval of the rate ratio does not include the number 1, the ratio is said to be statistically significant.</t>
  </si>
  <si>
    <t>Rate ratio</t>
  </si>
  <si>
    <t>RR</t>
  </si>
  <si>
    <t>Age-standardised rate ratios</t>
  </si>
  <si>
    <t>Māori vs Non-Māori</t>
  </si>
  <si>
    <t>Reference (1.00)</t>
  </si>
  <si>
    <t>Age-standardised percentage (%), by sex, 2006/07–2016/17</t>
  </si>
  <si>
    <t>Age-standardised percentages (%), by sex, 2006/07–2016/17</t>
  </si>
  <si>
    <t>Age-standardised percentages (rates per 100), by sex</t>
  </si>
  <si>
    <t>Age-standardised rate ratios, by sex</t>
  </si>
  <si>
    <t>Age-standardised rate ratio, by sex, 2006/07–2016/17</t>
  </si>
  <si>
    <t>Boy</t>
  </si>
  <si>
    <t>Girl</t>
  </si>
  <si>
    <t>Primary health care – Māori / Non-Māori children aged 0–14 yrs</t>
  </si>
  <si>
    <t>Primary health care – Māori / Non-Māori children aged 0–14 yrs, by sex</t>
  </si>
  <si>
    <t>Māori boy</t>
  </si>
  <si>
    <t>Māori girl</t>
  </si>
  <si>
    <t>Non-Māori girl</t>
  </si>
  <si>
    <t>Non-Māori boy</t>
  </si>
  <si>
    <t>Māori boy vs non-Māori boy</t>
  </si>
  <si>
    <t>Māori girl vs non-Māori girl</t>
  </si>
  <si>
    <t>Māori boy vs Non-Māori boy</t>
  </si>
  <si>
    <t>Māori girl vs Non-Māori girl</t>
  </si>
  <si>
    <t>Methods and data sources</t>
  </si>
  <si>
    <t>Numerators</t>
  </si>
  <si>
    <t>Denominator</t>
  </si>
  <si>
    <t>For NZHS data, the denominator was the sum of the weights for the respondents in the relevant population group (eg, Māori).</t>
  </si>
  <si>
    <t>Ethnicity classification</t>
  </si>
  <si>
    <t>Age-standardised rates</t>
  </si>
  <si>
    <t>Table 1: 2001 Census total Māori population</t>
  </si>
  <si>
    <t>Age group</t>
  </si>
  <si>
    <t>(years)</t>
  </si>
  <si>
    <t>2001 Census total Māori population</t>
  </si>
  <si>
    <t>Weighting</t>
  </si>
  <si>
    <t>0–4</t>
  </si>
  <si>
    <t>5–9</t>
  </si>
  <si>
    <t>10–14</t>
  </si>
  <si>
    <t>15–19</t>
  </si>
  <si>
    <t>20–24</t>
  </si>
  <si>
    <t>25–29</t>
  </si>
  <si>
    <t>30–34</t>
  </si>
  <si>
    <t>35–39</t>
  </si>
  <si>
    <t>40–44</t>
  </si>
  <si>
    <t>45–49</t>
  </si>
  <si>
    <t>50–54</t>
  </si>
  <si>
    <t>55–59</t>
  </si>
  <si>
    <t>60–64</t>
  </si>
  <si>
    <t>65–69</t>
  </si>
  <si>
    <t>70–74</t>
  </si>
  <si>
    <t>75–79</t>
  </si>
  <si>
    <t>80–84</t>
  </si>
  <si>
    <t>85+</t>
  </si>
  <si>
    <t>Confidence intervals</t>
  </si>
  <si>
    <t>Rate ratios</t>
  </si>
  <si>
    <t>(https://www.health.govt.nz/system/files/documents/publications/methodology-report-2016-17-nzhs-dec17v2.pdf)</t>
  </si>
  <si>
    <t>Data in this Excel tool was sourced from the New Zealand Health Survey (NZHS), the Ministry of Health. Where the NZHS was used, the numerator was the sum of the weights for the respondents in the relevant subgroup (eg, Māori who had diabetes). Further information about survey weights for the NZHS can be found in Methodology Report 2016/17: New Zealand Health Survey.</t>
  </si>
  <si>
    <t>All indicators presented in this Excel tool compare Māori with non-Māori. Prioritised ethnicity classification was used when people identified with more than one ethnic group. A person was classified as Māori if one of their recorded ethnicities as Māori; all other people were recorded as non-Māori, and represent a comparative or reference group. (For example, a person recorded as both Māori and New Zealand European was counted as Māori.) Unknown or missing ethnicity was counted as non-Māori. Unless otherwise stated, all indicators used ethnicity as recorded on NZHS.</t>
  </si>
  <si>
    <t>Age-standardised rates account for differences in population structure, and can be used to compare groups with different age structures, such as Māori and non-Māori. Direct age-standardisation method was used here. The rates were standardised to the 2001 Census Māori population and expressed as an age‑standardised rate per 100 (ie, a percentage). Standardising to the 2001 Census Māori population (see Table 1) provides rates that more closely approximate the crude Māori rates (ie, the actual rates among the Māori population) than could be provided by other standard populations (eg, the World Health Organization (WHO) World Standard Population), while also allowing comparisons with the non-Māori population. Caution should be taken when comparing data in this Excel tool with data in reports that use a different population standard. Rates were not calculated where the population group being analysed (denominator) comprised fewer than 30 in data from NZHS.</t>
  </si>
  <si>
    <t>A confidence interval (CI) gives an indication of uncertainty around a single value (such as an age-standardised rate). CIs are calculated with a stated probability; in the case of this Excel tool, 95 percent (ie, each CI in this Excel tool has a 95 percent probability of enclosing the true value). The CI is influenced by the sample size of the group. As the sample size becomes smaller, the CI becomes wider, and there is less certainty about the rate.</t>
  </si>
  <si>
    <t>Age-standardised rate ratios are used in this Excel tool to compare age-standardised rates between Māori and non-Māori. The rate ratio (RR) is equal to the age-standardised Māori rate divided by the age-standardised non-Māori rate. Thus the non-Māori population is used as the reference population. For example, an age-standardised RR of 1.5 means that the rate is 50 percent higher (or 1.5 times as high) in Māori than in non-Māori, after taking into account the different age structures of these two populations.</t>
  </si>
  <si>
    <t>If the confidence intervals of two rates do not overlap, the difference in rates is said to be statistically significant.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</si>
</sst>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5" x14ac:knownFonts="1">
    <font>
      <sz val="10"/>
      <color theme="1"/>
      <name val="Arial"/>
      <family val="2"/>
    </font>
    <font>
      <sz val="10"/>
      <color theme="1"/>
      <name val="Arial"/>
      <family val="2"/>
    </font>
    <font>
      <sz val="18"/>
      <color theme="3"/>
      <name val="Calibri Light"/>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b/>
      <sz val="12"/>
      <color theme="1"/>
      <name val="Arial"/>
      <family val="2"/>
    </font>
    <font>
      <sz val="9"/>
      <color theme="1"/>
      <name val="Arial"/>
      <family val="2"/>
    </font>
    <font>
      <b/>
      <sz val="15"/>
      <name val="Arial"/>
      <family val="2"/>
    </font>
    <font>
      <sz val="10"/>
      <name val="Arial"/>
      <family val="2"/>
    </font>
    <font>
      <b/>
      <sz val="10"/>
      <name val="Arial"/>
      <family val="2"/>
    </font>
    <font>
      <sz val="9"/>
      <name val="Arial"/>
      <family val="2"/>
    </font>
    <font>
      <u/>
      <sz val="10"/>
      <color theme="10"/>
      <name val="Arial"/>
      <family val="2"/>
    </font>
    <font>
      <sz val="10"/>
      <name val="Arial Narrow"/>
      <family val="2"/>
    </font>
    <font>
      <b/>
      <sz val="14"/>
      <name val="Arial"/>
      <family val="2"/>
    </font>
    <font>
      <sz val="9"/>
      <color theme="0"/>
      <name val="Arial"/>
      <family val="2"/>
    </font>
    <font>
      <u/>
      <sz val="10"/>
      <color theme="4" tint="-0.249977111117893"/>
      <name val="Arial"/>
      <family val="2"/>
    </font>
    <font>
      <b/>
      <sz val="30"/>
      <color theme="1"/>
      <name val="Georgia"/>
      <family val="1"/>
    </font>
    <font>
      <b/>
      <sz val="14"/>
      <color theme="1"/>
      <name val="Georgia"/>
      <family val="1"/>
    </font>
    <font>
      <sz val="11"/>
      <color theme="1"/>
      <name val="Georgia"/>
      <family val="1"/>
    </font>
    <font>
      <b/>
      <sz val="10"/>
      <color theme="1"/>
      <name val="Georgia"/>
      <family val="1"/>
    </font>
    <font>
      <b/>
      <sz val="9"/>
      <color theme="1"/>
      <name val="Arial"/>
      <family val="2"/>
    </font>
    <font>
      <sz val="8"/>
      <color theme="0"/>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0"/>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medium">
        <color indexed="64"/>
      </top>
      <bottom/>
      <diagonal/>
    </border>
    <border>
      <left/>
      <right/>
      <top/>
      <bottom style="medium">
        <color indexed="6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4" fillId="0" borderId="0" applyNumberFormat="0" applyFill="0" applyBorder="0" applyAlignment="0" applyProtection="0"/>
    <xf numFmtId="0" fontId="25" fillId="0" borderId="0"/>
    <xf numFmtId="0" fontId="25" fillId="0" borderId="0"/>
  </cellStyleXfs>
  <cellXfs count="64">
    <xf numFmtId="0" fontId="0" fillId="0" borderId="0" xfId="0"/>
    <xf numFmtId="0" fontId="16" fillId="0" borderId="0" xfId="0" applyFont="1"/>
    <xf numFmtId="0" fontId="0" fillId="0" borderId="0" xfId="0" applyAlignment="1">
      <alignment horizontal="left"/>
    </xf>
    <xf numFmtId="0" fontId="16" fillId="0" borderId="0" xfId="0" applyFont="1" applyAlignment="1">
      <alignment horizontal="left"/>
    </xf>
    <xf numFmtId="0" fontId="0" fillId="34" borderId="0" xfId="0" applyFill="1"/>
    <xf numFmtId="0" fontId="24" fillId="34" borderId="0" xfId="42" applyFill="1"/>
    <xf numFmtId="0" fontId="29" fillId="34" borderId="0" xfId="0" applyFont="1" applyFill="1" applyAlignment="1">
      <alignment vertical="center"/>
    </xf>
    <xf numFmtId="0" fontId="30" fillId="34" borderId="0" xfId="0" applyFont="1" applyFill="1" applyAlignment="1">
      <alignment vertical="center"/>
    </xf>
    <xf numFmtId="0" fontId="31" fillId="34" borderId="0" xfId="0" applyFont="1" applyFill="1" applyAlignment="1">
      <alignment vertical="center"/>
    </xf>
    <xf numFmtId="0" fontId="32" fillId="34" borderId="0" xfId="0" applyFont="1" applyFill="1" applyAlignment="1">
      <alignment vertical="center"/>
    </xf>
    <xf numFmtId="0" fontId="33" fillId="34" borderId="11" xfId="0" applyFont="1" applyFill="1" applyBorder="1" applyAlignment="1">
      <alignment vertical="center" wrapText="1"/>
    </xf>
    <xf numFmtId="0" fontId="33" fillId="34" borderId="12" xfId="0" applyFont="1" applyFill="1" applyBorder="1" applyAlignment="1">
      <alignment vertical="center" wrapText="1"/>
    </xf>
    <xf numFmtId="0" fontId="19" fillId="34" borderId="0" xfId="0" applyFont="1" applyFill="1" applyAlignment="1">
      <alignment vertical="center" wrapText="1"/>
    </xf>
    <xf numFmtId="3" fontId="19" fillId="34" borderId="0" xfId="0" applyNumberFormat="1" applyFont="1" applyFill="1" applyAlignment="1">
      <alignment vertical="center" wrapText="1"/>
    </xf>
    <xf numFmtId="0" fontId="19" fillId="34" borderId="12" xfId="0" applyFont="1" applyFill="1" applyBorder="1" applyAlignment="1">
      <alignment vertical="center" wrapText="1"/>
    </xf>
    <xf numFmtId="0" fontId="20" fillId="34" borderId="0" xfId="0" applyFont="1" applyFill="1" applyAlignment="1" applyProtection="1">
      <alignment horizontal="left" vertical="center"/>
      <protection locked="0"/>
    </xf>
    <xf numFmtId="0" fontId="26" fillId="34" borderId="0" xfId="0" applyFont="1" applyFill="1" applyAlignment="1" applyProtection="1">
      <alignment horizontal="left" vertical="center"/>
      <protection locked="0"/>
    </xf>
    <xf numFmtId="0" fontId="0" fillId="34" borderId="0" xfId="0" applyFill="1" applyProtection="1">
      <protection locked="0"/>
    </xf>
    <xf numFmtId="0" fontId="28" fillId="34" borderId="0" xfId="42" applyFont="1" applyFill="1" applyProtection="1">
      <protection locked="0"/>
    </xf>
    <xf numFmtId="0" fontId="21" fillId="34" borderId="0" xfId="0" applyFont="1" applyFill="1" applyProtection="1">
      <protection locked="0"/>
    </xf>
    <xf numFmtId="0" fontId="24" fillId="34" borderId="0" xfId="42" applyFill="1" applyProtection="1">
      <protection locked="0"/>
    </xf>
    <xf numFmtId="0" fontId="0" fillId="33" borderId="0" xfId="0" applyFill="1" applyProtection="1">
      <protection locked="0"/>
    </xf>
    <xf numFmtId="0" fontId="16" fillId="33" borderId="0" xfId="0" applyFont="1" applyFill="1" applyProtection="1">
      <protection locked="0"/>
    </xf>
    <xf numFmtId="0" fontId="18" fillId="33" borderId="0" xfId="0" applyFont="1" applyFill="1" applyProtection="1">
      <protection locked="0"/>
    </xf>
    <xf numFmtId="0" fontId="19" fillId="33" borderId="0" xfId="0" applyFont="1" applyFill="1" applyProtection="1">
      <protection locked="0"/>
    </xf>
    <xf numFmtId="0" fontId="23" fillId="34" borderId="0" xfId="0" applyFont="1" applyFill="1" applyProtection="1">
      <protection locked="0"/>
    </xf>
    <xf numFmtId="0" fontId="0" fillId="33" borderId="0" xfId="0" applyFill="1" applyAlignment="1" applyProtection="1">
      <alignment vertical="center"/>
      <protection locked="0"/>
    </xf>
    <xf numFmtId="0" fontId="16" fillId="34" borderId="0" xfId="0" applyFont="1" applyFill="1" applyProtection="1">
      <protection locked="0"/>
    </xf>
    <xf numFmtId="0" fontId="22" fillId="34" borderId="0" xfId="0" applyFont="1" applyFill="1" applyProtection="1">
      <protection locked="0"/>
    </xf>
    <xf numFmtId="0" fontId="0" fillId="33" borderId="0" xfId="0" applyFill="1" applyBorder="1" applyAlignment="1" applyProtection="1">
      <alignment vertical="center"/>
      <protection locked="0"/>
    </xf>
    <xf numFmtId="0" fontId="0" fillId="34" borderId="0" xfId="0" applyFill="1" applyAlignment="1" applyProtection="1">
      <alignment vertical="center"/>
      <protection locked="0"/>
    </xf>
    <xf numFmtId="0" fontId="21" fillId="34" borderId="0" xfId="0" applyFont="1" applyFill="1" applyAlignment="1" applyProtection="1">
      <alignment vertical="center"/>
      <protection locked="0"/>
    </xf>
    <xf numFmtId="0" fontId="0" fillId="33" borderId="0" xfId="0" applyFill="1" applyBorder="1" applyProtection="1">
      <protection locked="0"/>
    </xf>
    <xf numFmtId="0" fontId="16" fillId="33" borderId="0" xfId="0" applyFont="1" applyFill="1" applyAlignment="1" applyProtection="1">
      <alignment vertical="center"/>
      <protection locked="0"/>
    </xf>
    <xf numFmtId="0" fontId="17" fillId="34" borderId="0" xfId="0" applyFont="1" applyFill="1" applyProtection="1">
      <protection locked="0"/>
    </xf>
    <xf numFmtId="0" fontId="0" fillId="33" borderId="0" xfId="0" applyFill="1" applyAlignment="1" applyProtection="1">
      <alignment vertical="top"/>
      <protection locked="0"/>
    </xf>
    <xf numFmtId="0" fontId="22" fillId="33" borderId="0" xfId="0" applyFont="1" applyFill="1" applyBorder="1" applyAlignment="1" applyProtection="1">
      <alignment horizontal="right" vertical="top"/>
      <protection locked="0"/>
    </xf>
    <xf numFmtId="0" fontId="16" fillId="33" borderId="0" xfId="0" applyFont="1" applyFill="1" applyAlignment="1" applyProtection="1">
      <alignment horizontal="right" vertical="top"/>
      <protection locked="0"/>
    </xf>
    <xf numFmtId="0" fontId="16" fillId="33" borderId="0" xfId="0" applyFont="1" applyFill="1" applyAlignment="1" applyProtection="1">
      <alignment horizontal="right" vertical="top" wrapText="1"/>
      <protection locked="0"/>
    </xf>
    <xf numFmtId="0" fontId="0" fillId="34" borderId="0" xfId="0" applyFill="1" applyAlignment="1" applyProtection="1">
      <alignment vertical="top"/>
      <protection locked="0"/>
    </xf>
    <xf numFmtId="0" fontId="21" fillId="34" borderId="0" xfId="0" applyFont="1" applyFill="1" applyAlignment="1" applyProtection="1">
      <alignment vertical="top"/>
      <protection locked="0"/>
    </xf>
    <xf numFmtId="0" fontId="16" fillId="33" borderId="0" xfId="0" applyFont="1" applyFill="1" applyBorder="1" applyAlignment="1" applyProtection="1">
      <alignment horizontal="right"/>
      <protection locked="0"/>
    </xf>
    <xf numFmtId="0" fontId="0" fillId="33" borderId="0" xfId="0" applyFill="1" applyBorder="1" applyAlignment="1" applyProtection="1">
      <alignment horizontal="right"/>
      <protection locked="0"/>
    </xf>
    <xf numFmtId="0" fontId="16" fillId="33" borderId="0" xfId="0" applyFont="1" applyFill="1" applyAlignment="1" applyProtection="1">
      <alignment horizontal="right"/>
      <protection locked="0"/>
    </xf>
    <xf numFmtId="0" fontId="0" fillId="33" borderId="0" xfId="0" applyFill="1" applyAlignment="1" applyProtection="1">
      <alignment horizontal="right"/>
      <protection locked="0"/>
    </xf>
    <xf numFmtId="0" fontId="0" fillId="33" borderId="0" xfId="0" applyFont="1" applyFill="1" applyAlignment="1" applyProtection="1">
      <alignment horizontal="right"/>
      <protection locked="0"/>
    </xf>
    <xf numFmtId="0" fontId="0" fillId="33" borderId="10" xfId="0" applyFill="1" applyBorder="1" applyProtection="1">
      <protection locked="0"/>
    </xf>
    <xf numFmtId="0" fontId="16" fillId="33" borderId="10" xfId="0" applyFont="1" applyFill="1" applyBorder="1" applyAlignment="1" applyProtection="1">
      <alignment horizontal="right"/>
      <protection locked="0"/>
    </xf>
    <xf numFmtId="0" fontId="0" fillId="33" borderId="10" xfId="0" applyFill="1" applyBorder="1" applyAlignment="1" applyProtection="1">
      <alignment horizontal="right"/>
      <protection locked="0"/>
    </xf>
    <xf numFmtId="164" fontId="0" fillId="33" borderId="0" xfId="0" applyNumberFormat="1" applyFill="1" applyProtection="1">
      <protection locked="0"/>
    </xf>
    <xf numFmtId="164" fontId="0" fillId="34" borderId="0" xfId="0" applyNumberFormat="1" applyFill="1" applyProtection="1">
      <protection locked="0"/>
    </xf>
    <xf numFmtId="0" fontId="0" fillId="34" borderId="0" xfId="0" applyFill="1" applyAlignment="1" applyProtection="1">
      <alignment horizontal="right"/>
      <protection locked="0"/>
    </xf>
    <xf numFmtId="0" fontId="19" fillId="34" borderId="0" xfId="0" applyFont="1" applyFill="1" applyProtection="1">
      <protection locked="0"/>
    </xf>
    <xf numFmtId="0" fontId="27" fillId="34" borderId="0" xfId="0" applyFont="1" applyFill="1" applyProtection="1">
      <protection locked="0"/>
    </xf>
    <xf numFmtId="0" fontId="34" fillId="34" borderId="0" xfId="0" applyFont="1" applyFill="1" applyProtection="1">
      <protection locked="0"/>
    </xf>
    <xf numFmtId="0" fontId="13" fillId="34" borderId="0" xfId="0" applyFont="1" applyFill="1" applyProtection="1">
      <protection locked="0"/>
    </xf>
    <xf numFmtId="0" fontId="17" fillId="34" borderId="0" xfId="0" applyFont="1" applyFill="1" applyAlignment="1" applyProtection="1">
      <alignment vertical="center"/>
      <protection locked="0"/>
    </xf>
    <xf numFmtId="0" fontId="17" fillId="34" borderId="0" xfId="0" applyFont="1" applyFill="1" applyAlignment="1" applyProtection="1">
      <alignment vertical="top"/>
      <protection locked="0"/>
    </xf>
    <xf numFmtId="0" fontId="31" fillId="34" borderId="0" xfId="0" applyFont="1" applyFill="1" applyAlignment="1">
      <alignment horizontal="left" vertical="top" wrapText="1"/>
    </xf>
    <xf numFmtId="0" fontId="33" fillId="34" borderId="11" xfId="0" applyFont="1" applyFill="1" applyBorder="1" applyAlignment="1">
      <alignment horizontal="center" vertical="center" wrapText="1"/>
    </xf>
    <xf numFmtId="0" fontId="33" fillId="34" borderId="12" xfId="0" applyFont="1" applyFill="1" applyBorder="1" applyAlignment="1">
      <alignment horizontal="center" vertical="center" wrapText="1"/>
    </xf>
    <xf numFmtId="0" fontId="31" fillId="34" borderId="0" xfId="0" applyFont="1" applyFill="1" applyAlignment="1">
      <alignment horizontal="left" vertical="top" wrapText="1"/>
    </xf>
    <xf numFmtId="0" fontId="22" fillId="33" borderId="0" xfId="0" applyFont="1" applyFill="1" applyBorder="1" applyAlignment="1" applyProtection="1">
      <alignment horizontal="center" vertical="top"/>
      <protection locked="0"/>
    </xf>
    <xf numFmtId="0" fontId="16" fillId="33" borderId="0" xfId="0" applyFont="1" applyFill="1" applyAlignment="1" applyProtection="1">
      <alignment horizontal="center" vertical="top" wrapText="1"/>
      <protection locked="0"/>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rmal 2" xfId="44" xr:uid="{00000000-0005-0000-0000-000026000000}"/>
    <cellStyle name="Normal 3" xfId="43" xr:uid="{00000000-0005-0000-0000-000027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6">
    <dxf>
      <numFmt numFmtId="164" formatCode="0.0"/>
    </dxf>
    <dxf>
      <numFmt numFmtId="164" formatCode="0.0"/>
    </dxf>
    <dxf>
      <numFmt numFmtId="164" formatCode="0.0"/>
    </dxf>
    <dxf>
      <numFmt numFmtId="164" formatCode="0.0"/>
    </dxf>
    <dxf>
      <numFmt numFmtId="164" formatCode="0.0"/>
    </dxf>
    <dxf>
      <numFmt numFmtId="164" formatCode="0.0"/>
    </dxf>
  </dxfs>
  <tableStyles count="0" defaultTableStyle="TableStyleMedium2" defaultPivotStyle="PivotStyleLight16"/>
  <colors>
    <mruColors>
      <color rgb="FFDFECF9"/>
      <color rgb="FFF5F9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3556862745098034E-2"/>
          <c:y val="0.23529411764705882"/>
          <c:w val="0.89404869281045751"/>
          <c:h val="0.51003562893336629"/>
        </c:manualLayout>
      </c:layout>
      <c:lineChart>
        <c:grouping val="standard"/>
        <c:varyColors val="0"/>
        <c:ser>
          <c:idx val="1"/>
          <c:order val="0"/>
          <c:tx>
            <c:strRef>
              <c:f>'Māori vs Non-Māori'!$BD$33</c:f>
              <c:strCache>
                <c:ptCount val="1"/>
                <c:pt idx="0">
                  <c:v>Māori</c:v>
                </c:pt>
              </c:strCache>
            </c:strRef>
          </c:tx>
          <c:spPr>
            <a:ln w="28575" cap="rnd">
              <a:solidFill>
                <a:srgbClr val="0070C0"/>
              </a:solidFill>
              <a:round/>
            </a:ln>
            <a:effectLst/>
          </c:spPr>
          <c:marker>
            <c:symbol val="square"/>
            <c:size val="7"/>
            <c:spPr>
              <a:solidFill>
                <a:srgbClr val="0070C0"/>
              </a:solidFill>
              <a:ln>
                <a:solidFill>
                  <a:srgbClr val="0070C0"/>
                </a:solidFill>
              </a:ln>
            </c:spPr>
          </c:marker>
          <c:errBars>
            <c:errDir val="y"/>
            <c:errBarType val="both"/>
            <c:errValType val="cust"/>
            <c:noEndCap val="0"/>
            <c:plus>
              <c:numRef>
                <c:f>'Māori vs Non-Māori'!$BI$35:$BI$45</c:f>
                <c:numCache>
                  <c:formatCode>General</c:formatCode>
                  <c:ptCount val="11"/>
                  <c:pt idx="0">
                    <c:v>0.60000000000000853</c:v>
                  </c:pt>
                  <c:pt idx="5">
                    <c:v>1.9000000000000057</c:v>
                  </c:pt>
                  <c:pt idx="6">
                    <c:v>1.1000000000000085</c:v>
                  </c:pt>
                  <c:pt idx="7">
                    <c:v>1</c:v>
                  </c:pt>
                  <c:pt idx="8">
                    <c:v>0.79999999999999716</c:v>
                  </c:pt>
                  <c:pt idx="9">
                    <c:v>0.90000000000000568</c:v>
                  </c:pt>
                  <c:pt idx="10">
                    <c:v>0.90000000000000568</c:v>
                  </c:pt>
                </c:numCache>
              </c:numRef>
            </c:plus>
            <c:minus>
              <c:numRef>
                <c:f>'Māori vs Non-Māori'!$BH$35:$BH$45</c:f>
                <c:numCache>
                  <c:formatCode>General</c:formatCode>
                  <c:ptCount val="11"/>
                  <c:pt idx="0">
                    <c:v>0.79999999999999716</c:v>
                  </c:pt>
                  <c:pt idx="5">
                    <c:v>2.5</c:v>
                  </c:pt>
                  <c:pt idx="6">
                    <c:v>1.3999999999999915</c:v>
                  </c:pt>
                  <c:pt idx="7">
                    <c:v>1.6000000000000085</c:v>
                  </c:pt>
                  <c:pt idx="8">
                    <c:v>1.2000000000000028</c:v>
                  </c:pt>
                  <c:pt idx="9">
                    <c:v>1.2999999999999972</c:v>
                  </c:pt>
                  <c:pt idx="10">
                    <c:v>1.0999999999999943</c:v>
                  </c:pt>
                </c:numCache>
              </c:numRef>
            </c:minus>
            <c:spPr>
              <a:ln w="12700">
                <a:solidFill>
                  <a:srgbClr val="0070C0"/>
                </a:solidFill>
              </a:ln>
            </c:spPr>
          </c:errBars>
          <c:cat>
            <c:strRef>
              <c:f>'Māori vs Non-Māori'!$BB$35:$BB$45</c:f>
              <c:strCache>
                <c:ptCount val="11"/>
                <c:pt idx="0">
                  <c:v>2006/07</c:v>
                </c:pt>
                <c:pt idx="5">
                  <c:v>2011/12</c:v>
                </c:pt>
                <c:pt idx="6">
                  <c:v>2012/13</c:v>
                </c:pt>
                <c:pt idx="7">
                  <c:v>2013/14</c:v>
                </c:pt>
                <c:pt idx="8">
                  <c:v>2014/15</c:v>
                </c:pt>
                <c:pt idx="9">
                  <c:v>2015/16</c:v>
                </c:pt>
                <c:pt idx="10">
                  <c:v>2016/17</c:v>
                </c:pt>
              </c:strCache>
            </c:strRef>
          </c:cat>
          <c:val>
            <c:numRef>
              <c:f>'Māori vs Non-Māori'!$BD$35:$BD$45</c:f>
              <c:numCache>
                <c:formatCode>General</c:formatCode>
                <c:ptCount val="11"/>
                <c:pt idx="0">
                  <c:v>98.3</c:v>
                </c:pt>
                <c:pt idx="5">
                  <c:v>95</c:v>
                </c:pt>
                <c:pt idx="6">
                  <c:v>96.3</c:v>
                </c:pt>
                <c:pt idx="7">
                  <c:v>97.7</c:v>
                </c:pt>
                <c:pt idx="8">
                  <c:v>97.7</c:v>
                </c:pt>
                <c:pt idx="9">
                  <c:v>97.6</c:v>
                </c:pt>
                <c:pt idx="10">
                  <c:v>97.6</c:v>
                </c:pt>
              </c:numCache>
            </c:numRef>
          </c:val>
          <c:smooth val="0"/>
          <c:extLst>
            <c:ext xmlns:c16="http://schemas.microsoft.com/office/drawing/2014/chart" uri="{C3380CC4-5D6E-409C-BE32-E72D297353CC}">
              <c16:uniqueId val="{00000000-B574-4BAD-A82D-89C15DFEC7D6}"/>
            </c:ext>
          </c:extLst>
        </c:ser>
        <c:ser>
          <c:idx val="2"/>
          <c:order val="1"/>
          <c:tx>
            <c:strRef>
              <c:f>'Māori vs Non-Māori'!$BE$33</c:f>
              <c:strCache>
                <c:ptCount val="1"/>
                <c:pt idx="0">
                  <c:v>Non-Māori</c:v>
                </c:pt>
              </c:strCache>
            </c:strRef>
          </c:tx>
          <c:spPr>
            <a:ln w="22225" cap="rnd">
              <a:solidFill>
                <a:sysClr val="window" lastClr="FFFFFF">
                  <a:lumMod val="65000"/>
                </a:sysClr>
              </a:solidFill>
              <a:round/>
            </a:ln>
            <a:effectLst/>
          </c:spPr>
          <c:marker>
            <c:symbol val="square"/>
            <c:size val="5"/>
            <c:spPr>
              <a:ln>
                <a:solidFill>
                  <a:sysClr val="window" lastClr="FFFFFF">
                    <a:lumMod val="65000"/>
                  </a:sysClr>
                </a:solidFill>
              </a:ln>
            </c:spPr>
          </c:marker>
          <c:errBars>
            <c:errDir val="y"/>
            <c:errBarType val="both"/>
            <c:errValType val="cust"/>
            <c:noEndCap val="0"/>
            <c:plus>
              <c:numRef>
                <c:f>'Māori vs Non-Māori'!$BL$35:$BL$45</c:f>
                <c:numCache>
                  <c:formatCode>General</c:formatCode>
                  <c:ptCount val="11"/>
                  <c:pt idx="0">
                    <c:v>0.70000000000000284</c:v>
                  </c:pt>
                  <c:pt idx="5">
                    <c:v>0.90000000000000568</c:v>
                  </c:pt>
                  <c:pt idx="6">
                    <c:v>0.79999999999999716</c:v>
                  </c:pt>
                  <c:pt idx="7">
                    <c:v>0.70000000000000284</c:v>
                  </c:pt>
                  <c:pt idx="8">
                    <c:v>0.60000000000000853</c:v>
                  </c:pt>
                  <c:pt idx="9">
                    <c:v>0.5</c:v>
                  </c:pt>
                  <c:pt idx="10">
                    <c:v>0.5</c:v>
                  </c:pt>
                </c:numCache>
              </c:numRef>
            </c:plus>
            <c:minus>
              <c:numRef>
                <c:f>'Māori vs Non-Māori'!$BK$35:$BK$45</c:f>
                <c:numCache>
                  <c:formatCode>General</c:formatCode>
                  <c:ptCount val="11"/>
                  <c:pt idx="0">
                    <c:v>0.79999999999999716</c:v>
                  </c:pt>
                  <c:pt idx="5">
                    <c:v>1.0999999999999943</c:v>
                  </c:pt>
                  <c:pt idx="6">
                    <c:v>0.79999999999999716</c:v>
                  </c:pt>
                  <c:pt idx="7">
                    <c:v>0.79999999999999716</c:v>
                  </c:pt>
                  <c:pt idx="8">
                    <c:v>0.59999999999999432</c:v>
                  </c:pt>
                  <c:pt idx="9">
                    <c:v>0.79999999999999716</c:v>
                  </c:pt>
                  <c:pt idx="10">
                    <c:v>0.70000000000000284</c:v>
                  </c:pt>
                </c:numCache>
              </c:numRef>
            </c:minus>
            <c:spPr>
              <a:ln>
                <a:solidFill>
                  <a:sysClr val="window" lastClr="FFFFFF">
                    <a:lumMod val="65000"/>
                  </a:sysClr>
                </a:solidFill>
              </a:ln>
            </c:spPr>
          </c:errBars>
          <c:cat>
            <c:strRef>
              <c:f>'Māori vs Non-Māori'!$BB$35:$BB$45</c:f>
              <c:strCache>
                <c:ptCount val="11"/>
                <c:pt idx="0">
                  <c:v>2006/07</c:v>
                </c:pt>
                <c:pt idx="5">
                  <c:v>2011/12</c:v>
                </c:pt>
                <c:pt idx="6">
                  <c:v>2012/13</c:v>
                </c:pt>
                <c:pt idx="7">
                  <c:v>2013/14</c:v>
                </c:pt>
                <c:pt idx="8">
                  <c:v>2014/15</c:v>
                </c:pt>
                <c:pt idx="9">
                  <c:v>2015/16</c:v>
                </c:pt>
                <c:pt idx="10">
                  <c:v>2016/17</c:v>
                </c:pt>
              </c:strCache>
            </c:strRef>
          </c:cat>
          <c:val>
            <c:numRef>
              <c:f>'Māori vs Non-Māori'!$BE$35:$BE$45</c:f>
              <c:numCache>
                <c:formatCode>General</c:formatCode>
                <c:ptCount val="11"/>
                <c:pt idx="0">
                  <c:v>97</c:v>
                </c:pt>
                <c:pt idx="5">
                  <c:v>96.6</c:v>
                </c:pt>
                <c:pt idx="6">
                  <c:v>96.8</c:v>
                </c:pt>
                <c:pt idx="7">
                  <c:v>97.5</c:v>
                </c:pt>
                <c:pt idx="8">
                  <c:v>97.8</c:v>
                </c:pt>
                <c:pt idx="9">
                  <c:v>98.1</c:v>
                </c:pt>
                <c:pt idx="10">
                  <c:v>97.7</c:v>
                </c:pt>
              </c:numCache>
            </c:numRef>
          </c:val>
          <c:smooth val="0"/>
          <c:extLst>
            <c:ext xmlns:c16="http://schemas.microsoft.com/office/drawing/2014/chart" uri="{C3380CC4-5D6E-409C-BE32-E72D297353CC}">
              <c16:uniqueId val="{00000001-B574-4BAD-A82D-89C15DFEC7D6}"/>
            </c:ext>
          </c:extLst>
        </c:ser>
        <c:ser>
          <c:idx val="0"/>
          <c:order val="2"/>
          <c:tx>
            <c:v>Ghost</c:v>
          </c:tx>
          <c:spPr>
            <a:ln w="28575" cap="rnd">
              <a:noFill/>
              <a:round/>
            </a:ln>
            <a:effectLst/>
          </c:spPr>
          <c:marker>
            <c:symbol val="none"/>
          </c:marker>
          <c:cat>
            <c:strRef>
              <c:f>'Māori vs Non-Māori'!$BB$35:$BB$45</c:f>
              <c:strCache>
                <c:ptCount val="11"/>
                <c:pt idx="0">
                  <c:v>2006/07</c:v>
                </c:pt>
                <c:pt idx="5">
                  <c:v>2011/12</c:v>
                </c:pt>
                <c:pt idx="6">
                  <c:v>2012/13</c:v>
                </c:pt>
                <c:pt idx="7">
                  <c:v>2013/14</c:v>
                </c:pt>
                <c:pt idx="8">
                  <c:v>2014/15</c:v>
                </c:pt>
                <c:pt idx="9">
                  <c:v>2015/16</c:v>
                </c:pt>
                <c:pt idx="10">
                  <c:v>2016/17</c:v>
                </c:pt>
              </c:strCache>
            </c:strRef>
          </c:cat>
          <c:val>
            <c:numRef>
              <c:f>'Māori vs Non-Māori'!$BF$35:$BF$36</c:f>
              <c:numCache>
                <c:formatCode>General</c:formatCode>
                <c:ptCount val="2"/>
                <c:pt idx="0">
                  <c:v>98.7</c:v>
                </c:pt>
                <c:pt idx="1">
                  <c:v>94.9</c:v>
                </c:pt>
              </c:numCache>
            </c:numRef>
          </c:val>
          <c:smooth val="0"/>
          <c:extLst>
            <c:ext xmlns:c16="http://schemas.microsoft.com/office/drawing/2014/chart" uri="{C3380CC4-5D6E-409C-BE32-E72D297353CC}">
              <c16:uniqueId val="{00000002-B574-4BAD-A82D-89C15DFEC7D6}"/>
            </c:ext>
          </c:extLst>
        </c:ser>
        <c:dLbls>
          <c:showLegendKey val="0"/>
          <c:showVal val="0"/>
          <c:showCatName val="0"/>
          <c:showSerName val="0"/>
          <c:showPercent val="0"/>
          <c:showBubbleSize val="0"/>
        </c:dLbls>
        <c:marker val="1"/>
        <c:smooth val="0"/>
        <c:axId val="516733136"/>
        <c:axId val="516735488"/>
      </c:lineChart>
      <c:catAx>
        <c:axId val="516733136"/>
        <c:scaling>
          <c:orientation val="minMax"/>
        </c:scaling>
        <c:delete val="0"/>
        <c:axPos val="b"/>
        <c:numFmt formatCode="General" sourceLinked="1"/>
        <c:majorTickMark val="none"/>
        <c:minorTickMark val="none"/>
        <c:tickLblPos val="nextTo"/>
        <c:spPr>
          <a:noFill/>
          <a:ln w="9525" cap="flat" cmpd="sng" algn="ctr">
            <a:solidFill>
              <a:sysClr val="window" lastClr="FFFFFF">
                <a:lumMod val="50000"/>
              </a:sysClr>
            </a:solidFill>
            <a:round/>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16735488"/>
        <c:crosses val="autoZero"/>
        <c:auto val="1"/>
        <c:lblAlgn val="ctr"/>
        <c:lblOffset val="100"/>
        <c:noMultiLvlLbl val="0"/>
      </c:catAx>
      <c:valAx>
        <c:axId val="516735488"/>
        <c:scaling>
          <c:orientation val="minMax"/>
        </c:scaling>
        <c:delete val="0"/>
        <c:axPos val="l"/>
        <c:numFmt formatCode="General" sourceLinked="1"/>
        <c:majorTickMark val="out"/>
        <c:minorTickMark val="none"/>
        <c:tickLblPos val="nextTo"/>
        <c:spPr>
          <a:noFill/>
          <a:ln>
            <a:solidFill>
              <a:sysClr val="window" lastClr="FFFFFF">
                <a:lumMod val="50000"/>
              </a:sys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16733136"/>
        <c:crosses val="autoZero"/>
        <c:crossBetween val="between"/>
      </c:valAx>
      <c:spPr>
        <a:noFill/>
        <a:ln>
          <a:noFill/>
        </a:ln>
        <a:effectLst/>
      </c:spPr>
    </c:plotArea>
    <c:legend>
      <c:legendPos val="b"/>
      <c:legendEntry>
        <c:idx val="2"/>
        <c:delete val="1"/>
      </c:legendEntry>
      <c:layout>
        <c:manualLayout>
          <c:xMode val="edge"/>
          <c:yMode val="edge"/>
          <c:x val="0.81480359477124165"/>
          <c:y val="9.0685811332406996E-2"/>
          <c:w val="0.17274542483660127"/>
          <c:h val="0.1331354021923730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556862745098034E-2"/>
          <c:y val="0.23958302469135798"/>
          <c:w val="0.89973709150326797"/>
          <c:h val="0.50215202481916865"/>
        </c:manualLayout>
      </c:layout>
      <c:lineChart>
        <c:grouping val="standard"/>
        <c:varyColors val="0"/>
        <c:ser>
          <c:idx val="0"/>
          <c:order val="0"/>
          <c:tx>
            <c:strRef>
              <c:f>'Māori vs Non-Māori'!$BQ$33</c:f>
              <c:strCache>
                <c:ptCount val="1"/>
                <c:pt idx="0">
                  <c:v>Māori vs Non-Māori</c:v>
                </c:pt>
              </c:strCache>
            </c:strRef>
          </c:tx>
          <c:spPr>
            <a:ln w="28575" cap="rnd">
              <a:solidFill>
                <a:srgbClr val="FFC000"/>
              </a:solidFill>
              <a:round/>
            </a:ln>
            <a:effectLst/>
          </c:spPr>
          <c:marker>
            <c:symbol val="circle"/>
            <c:size val="5"/>
            <c:spPr>
              <a:solidFill>
                <a:srgbClr val="FFC000"/>
              </a:solidFill>
              <a:ln>
                <a:solidFill>
                  <a:srgbClr val="FFC000"/>
                </a:solidFill>
              </a:ln>
            </c:spPr>
          </c:marker>
          <c:dPt>
            <c:idx val="19"/>
            <c:bubble3D val="0"/>
            <c:extLst>
              <c:ext xmlns:c16="http://schemas.microsoft.com/office/drawing/2014/chart" uri="{C3380CC4-5D6E-409C-BE32-E72D297353CC}">
                <c16:uniqueId val="{00000000-D1BC-437E-8025-7B58D6348E17}"/>
              </c:ext>
            </c:extLst>
          </c:dPt>
          <c:errBars>
            <c:errDir val="y"/>
            <c:errBarType val="both"/>
            <c:errValType val="cust"/>
            <c:noEndCap val="0"/>
            <c:plus>
              <c:numRef>
                <c:f>'Māori vs Non-Māori'!$BV$35:$BV$45</c:f>
                <c:numCache>
                  <c:formatCode>General</c:formatCode>
                  <c:ptCount val="11"/>
                  <c:pt idx="0">
                    <c:v>1.0000000000000009E-2</c:v>
                  </c:pt>
                  <c:pt idx="5">
                    <c:v>3.0000000000000027E-2</c:v>
                  </c:pt>
                  <c:pt idx="6">
                    <c:v>1.0000000000000009E-2</c:v>
                  </c:pt>
                  <c:pt idx="7">
                    <c:v>2.0000000000000018E-2</c:v>
                  </c:pt>
                  <c:pt idx="8">
                    <c:v>1.0000000000000009E-2</c:v>
                  </c:pt>
                  <c:pt idx="9">
                    <c:v>1.0000000000000009E-2</c:v>
                  </c:pt>
                  <c:pt idx="10">
                    <c:v>1.0000000000000009E-2</c:v>
                  </c:pt>
                </c:numCache>
              </c:numRef>
            </c:plus>
            <c:minus>
              <c:numRef>
                <c:f>'Māori vs Non-Māori'!$BU$35:$BU$45</c:f>
                <c:numCache>
                  <c:formatCode>General</c:formatCode>
                  <c:ptCount val="11"/>
                  <c:pt idx="0">
                    <c:v>1.0000000000000009E-2</c:v>
                  </c:pt>
                  <c:pt idx="5">
                    <c:v>2.0000000000000018E-2</c:v>
                  </c:pt>
                  <c:pt idx="6">
                    <c:v>2.0000000000000018E-2</c:v>
                  </c:pt>
                  <c:pt idx="7">
                    <c:v>1.0000000000000009E-2</c:v>
                  </c:pt>
                  <c:pt idx="8">
                    <c:v>1.0000000000000009E-2</c:v>
                  </c:pt>
                  <c:pt idx="9">
                    <c:v>2.0000000000000018E-2</c:v>
                  </c:pt>
                  <c:pt idx="10">
                    <c:v>1.0000000000000009E-2</c:v>
                  </c:pt>
                </c:numCache>
              </c:numRef>
            </c:minus>
            <c:spPr>
              <a:ln w="12700">
                <a:solidFill>
                  <a:srgbClr val="FFC000"/>
                </a:solidFill>
              </a:ln>
            </c:spPr>
          </c:errBars>
          <c:cat>
            <c:strRef>
              <c:f>'Māori vs Non-Māori'!$BO$35:$BO$45</c:f>
              <c:strCache>
                <c:ptCount val="11"/>
                <c:pt idx="0">
                  <c:v>2006/07</c:v>
                </c:pt>
                <c:pt idx="5">
                  <c:v>2011/12</c:v>
                </c:pt>
                <c:pt idx="6">
                  <c:v>2012/13</c:v>
                </c:pt>
                <c:pt idx="7">
                  <c:v>2013/14</c:v>
                </c:pt>
                <c:pt idx="8">
                  <c:v>2014/15</c:v>
                </c:pt>
                <c:pt idx="9">
                  <c:v>2015/16</c:v>
                </c:pt>
                <c:pt idx="10">
                  <c:v>2016/17</c:v>
                </c:pt>
              </c:strCache>
            </c:strRef>
          </c:cat>
          <c:val>
            <c:numRef>
              <c:f>'Māori vs Non-Māori'!$BQ$35:$BQ$45</c:f>
              <c:numCache>
                <c:formatCode>General</c:formatCode>
                <c:ptCount val="11"/>
                <c:pt idx="0">
                  <c:v>1.01</c:v>
                </c:pt>
                <c:pt idx="5">
                  <c:v>0.98</c:v>
                </c:pt>
                <c:pt idx="6">
                  <c:v>1</c:v>
                </c:pt>
                <c:pt idx="7">
                  <c:v>1</c:v>
                </c:pt>
                <c:pt idx="8">
                  <c:v>1</c:v>
                </c:pt>
                <c:pt idx="9">
                  <c:v>1</c:v>
                </c:pt>
                <c:pt idx="10">
                  <c:v>1</c:v>
                </c:pt>
              </c:numCache>
            </c:numRef>
          </c:val>
          <c:smooth val="0"/>
          <c:extLst>
            <c:ext xmlns:c16="http://schemas.microsoft.com/office/drawing/2014/chart" uri="{C3380CC4-5D6E-409C-BE32-E72D297353CC}">
              <c16:uniqueId val="{00000001-D1BC-437E-8025-7B58D6348E17}"/>
            </c:ext>
          </c:extLst>
        </c:ser>
        <c:ser>
          <c:idx val="2"/>
          <c:order val="1"/>
          <c:tx>
            <c:v>Ghost</c:v>
          </c:tx>
          <c:spPr>
            <a:ln w="28575" cap="rnd">
              <a:noFill/>
              <a:round/>
            </a:ln>
            <a:effectLst/>
          </c:spPr>
          <c:marker>
            <c:symbol val="none"/>
          </c:marker>
          <c:cat>
            <c:strRef>
              <c:f>'Māori vs Non-Māori'!$BO$35:$BO$45</c:f>
              <c:strCache>
                <c:ptCount val="11"/>
                <c:pt idx="0">
                  <c:v>2006/07</c:v>
                </c:pt>
                <c:pt idx="5">
                  <c:v>2011/12</c:v>
                </c:pt>
                <c:pt idx="6">
                  <c:v>2012/13</c:v>
                </c:pt>
                <c:pt idx="7">
                  <c:v>2013/14</c:v>
                </c:pt>
                <c:pt idx="8">
                  <c:v>2014/15</c:v>
                </c:pt>
                <c:pt idx="9">
                  <c:v>2015/16</c:v>
                </c:pt>
                <c:pt idx="10">
                  <c:v>2016/17</c:v>
                </c:pt>
              </c:strCache>
            </c:strRef>
          </c:cat>
          <c:val>
            <c:numRef>
              <c:f>'Māori vs Non-Māori'!$BS$35:$BS$36</c:f>
              <c:numCache>
                <c:formatCode>General</c:formatCode>
                <c:ptCount val="2"/>
                <c:pt idx="0">
                  <c:v>1.02</c:v>
                </c:pt>
                <c:pt idx="1">
                  <c:v>0.98</c:v>
                </c:pt>
              </c:numCache>
            </c:numRef>
          </c:val>
          <c:smooth val="0"/>
          <c:extLst>
            <c:ext xmlns:c16="http://schemas.microsoft.com/office/drawing/2014/chart" uri="{C3380CC4-5D6E-409C-BE32-E72D297353CC}">
              <c16:uniqueId val="{00000002-D1BC-437E-8025-7B58D6348E17}"/>
            </c:ext>
          </c:extLst>
        </c:ser>
        <c:ser>
          <c:idx val="1"/>
          <c:order val="2"/>
          <c:tx>
            <c:strRef>
              <c:f>'Māori vs Non-Māori'!$BX$33</c:f>
              <c:strCache>
                <c:ptCount val="1"/>
                <c:pt idx="0">
                  <c:v>Reference (1.00)</c:v>
                </c:pt>
              </c:strCache>
            </c:strRef>
          </c:tx>
          <c:spPr>
            <a:ln>
              <a:solidFill>
                <a:schemeClr val="tx1"/>
              </a:solidFill>
            </a:ln>
          </c:spPr>
          <c:marker>
            <c:symbol val="none"/>
          </c:marker>
          <c:cat>
            <c:strRef>
              <c:f>'Māori vs Non-Māori'!$BO$35:$BO$45</c:f>
              <c:strCache>
                <c:ptCount val="11"/>
                <c:pt idx="0">
                  <c:v>2006/07</c:v>
                </c:pt>
                <c:pt idx="5">
                  <c:v>2011/12</c:v>
                </c:pt>
                <c:pt idx="6">
                  <c:v>2012/13</c:v>
                </c:pt>
                <c:pt idx="7">
                  <c:v>2013/14</c:v>
                </c:pt>
                <c:pt idx="8">
                  <c:v>2014/15</c:v>
                </c:pt>
                <c:pt idx="9">
                  <c:v>2015/16</c:v>
                </c:pt>
                <c:pt idx="10">
                  <c:v>2016/17</c:v>
                </c:pt>
              </c:strCache>
            </c:strRef>
          </c:cat>
          <c:val>
            <c:numRef>
              <c:f>'Māori vs Non-Māori'!$BX$35:$BX$45</c:f>
              <c:numCache>
                <c:formatCode>General</c:formatCode>
                <c:ptCount val="11"/>
                <c:pt idx="0">
                  <c:v>1</c:v>
                </c:pt>
                <c:pt idx="1">
                  <c:v>1</c:v>
                </c:pt>
                <c:pt idx="2">
                  <c:v>1</c:v>
                </c:pt>
                <c:pt idx="3">
                  <c:v>1</c:v>
                </c:pt>
                <c:pt idx="4">
                  <c:v>1</c:v>
                </c:pt>
                <c:pt idx="5">
                  <c:v>1</c:v>
                </c:pt>
                <c:pt idx="6">
                  <c:v>1</c:v>
                </c:pt>
                <c:pt idx="7">
                  <c:v>1</c:v>
                </c:pt>
                <c:pt idx="8">
                  <c:v>1</c:v>
                </c:pt>
                <c:pt idx="9">
                  <c:v>1</c:v>
                </c:pt>
                <c:pt idx="10">
                  <c:v>1</c:v>
                </c:pt>
              </c:numCache>
            </c:numRef>
          </c:val>
          <c:smooth val="0"/>
          <c:extLst>
            <c:ext xmlns:c16="http://schemas.microsoft.com/office/drawing/2014/chart" uri="{C3380CC4-5D6E-409C-BE32-E72D297353CC}">
              <c16:uniqueId val="{00000003-D1BC-437E-8025-7B58D6348E17}"/>
            </c:ext>
          </c:extLst>
        </c:ser>
        <c:dLbls>
          <c:showLegendKey val="0"/>
          <c:showVal val="0"/>
          <c:showCatName val="0"/>
          <c:showSerName val="0"/>
          <c:showPercent val="0"/>
          <c:showBubbleSize val="0"/>
        </c:dLbls>
        <c:marker val="1"/>
        <c:smooth val="0"/>
        <c:axId val="448150960"/>
        <c:axId val="448152528"/>
      </c:lineChart>
      <c:catAx>
        <c:axId val="448150960"/>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48152528"/>
        <c:crosses val="autoZero"/>
        <c:auto val="1"/>
        <c:lblAlgn val="ctr"/>
        <c:lblOffset val="100"/>
        <c:tickLblSkip val="1"/>
        <c:noMultiLvlLbl val="0"/>
      </c:catAx>
      <c:valAx>
        <c:axId val="448152528"/>
        <c:scaling>
          <c:orientation val="minMax"/>
        </c:scaling>
        <c:delete val="0"/>
        <c:axPos val="l"/>
        <c:numFmt formatCode="#,##0.0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48150960"/>
        <c:crosses val="autoZero"/>
        <c:crossBetween val="between"/>
      </c:valAx>
      <c:spPr>
        <a:noFill/>
        <a:ln>
          <a:noFill/>
        </a:ln>
        <a:effectLst/>
      </c:spPr>
    </c:plotArea>
    <c:legend>
      <c:legendPos val="b"/>
      <c:legendEntry>
        <c:idx val="1"/>
        <c:delete val="1"/>
      </c:legendEntry>
      <c:layout>
        <c:manualLayout>
          <c:xMode val="edge"/>
          <c:yMode val="edge"/>
          <c:x val="0.34778920349467507"/>
          <c:y val="0.10712195772487831"/>
          <c:w val="0.63201246731713534"/>
          <c:h val="9.6465516079921307E-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3556862745098034E-2"/>
          <c:y val="0.23529411764705882"/>
          <c:w val="0.89404869281045751"/>
          <c:h val="0.39464444578858404"/>
        </c:manualLayout>
      </c:layout>
      <c:lineChart>
        <c:grouping val="standard"/>
        <c:varyColors val="0"/>
        <c:ser>
          <c:idx val="1"/>
          <c:order val="0"/>
          <c:tx>
            <c:strRef>
              <c:f>'Māori vs Non-Māori by sex'!$BG$33</c:f>
              <c:strCache>
                <c:ptCount val="1"/>
                <c:pt idx="0">
                  <c:v>Māori</c:v>
                </c:pt>
              </c:strCache>
            </c:strRef>
          </c:tx>
          <c:spPr>
            <a:ln w="28575" cap="rnd">
              <a:solidFill>
                <a:srgbClr val="0070C0"/>
              </a:solidFill>
              <a:round/>
            </a:ln>
            <a:effectLst/>
          </c:spPr>
          <c:marker>
            <c:symbol val="square"/>
            <c:size val="7"/>
            <c:spPr>
              <a:solidFill>
                <a:srgbClr val="0070C0"/>
              </a:solidFill>
              <a:ln>
                <a:solidFill>
                  <a:srgbClr val="0070C0"/>
                </a:solidFill>
              </a:ln>
            </c:spPr>
          </c:marker>
          <c:dPt>
            <c:idx val="11"/>
            <c:bubble3D val="0"/>
            <c:spPr>
              <a:ln w="28575" cap="rnd">
                <a:noFill/>
                <a:round/>
              </a:ln>
              <a:effectLst/>
            </c:spPr>
            <c:extLst>
              <c:ext xmlns:c16="http://schemas.microsoft.com/office/drawing/2014/chart" uri="{C3380CC4-5D6E-409C-BE32-E72D297353CC}">
                <c16:uniqueId val="{00000001-A4C8-4125-80FC-2B13218EE479}"/>
              </c:ext>
            </c:extLst>
          </c:dPt>
          <c:errBars>
            <c:errDir val="y"/>
            <c:errBarType val="both"/>
            <c:errValType val="cust"/>
            <c:noEndCap val="0"/>
            <c:plus>
              <c:numRef>
                <c:f>'Māori vs Non-Māori by sex'!$BL$47:$BL$68</c:f>
                <c:numCache>
                  <c:formatCode>General</c:formatCode>
                  <c:ptCount val="22"/>
                  <c:pt idx="0">
                    <c:v>0.79999999999999716</c:v>
                  </c:pt>
                  <c:pt idx="5">
                    <c:v>2</c:v>
                  </c:pt>
                  <c:pt idx="6">
                    <c:v>1.2999999999999972</c:v>
                  </c:pt>
                  <c:pt idx="7">
                    <c:v>1.0999999999999943</c:v>
                  </c:pt>
                  <c:pt idx="8">
                    <c:v>1.2999999999999972</c:v>
                  </c:pt>
                  <c:pt idx="9">
                    <c:v>1.3999999999999915</c:v>
                  </c:pt>
                  <c:pt idx="10">
                    <c:v>1.4000000000000057</c:v>
                  </c:pt>
                  <c:pt idx="11">
                    <c:v>0.59999999999999432</c:v>
                  </c:pt>
                  <c:pt idx="16">
                    <c:v>2.7000000000000028</c:v>
                  </c:pt>
                  <c:pt idx="17">
                    <c:v>1.6000000000000085</c:v>
                  </c:pt>
                  <c:pt idx="18">
                    <c:v>1.5999999999999943</c:v>
                  </c:pt>
                  <c:pt idx="19">
                    <c:v>0.70000000000000284</c:v>
                  </c:pt>
                  <c:pt idx="20">
                    <c:v>1.1999999999999886</c:v>
                  </c:pt>
                  <c:pt idx="21">
                    <c:v>0.90000000000000568</c:v>
                  </c:pt>
                </c:numCache>
              </c:numRef>
            </c:plus>
            <c:minus>
              <c:numRef>
                <c:f>'Māori vs Non-Māori by sex'!$BK$47:$BK$68</c:f>
                <c:numCache>
                  <c:formatCode>General</c:formatCode>
                  <c:ptCount val="22"/>
                  <c:pt idx="0">
                    <c:v>1.2000000000000028</c:v>
                  </c:pt>
                  <c:pt idx="5">
                    <c:v>3.4000000000000057</c:v>
                  </c:pt>
                  <c:pt idx="6">
                    <c:v>2</c:v>
                  </c:pt>
                  <c:pt idx="7">
                    <c:v>1.8000000000000114</c:v>
                  </c:pt>
                  <c:pt idx="8">
                    <c:v>1.7999999999999972</c:v>
                  </c:pt>
                  <c:pt idx="9">
                    <c:v>2.2000000000000028</c:v>
                  </c:pt>
                  <c:pt idx="10">
                    <c:v>1.9000000000000057</c:v>
                  </c:pt>
                  <c:pt idx="11">
                    <c:v>1</c:v>
                  </c:pt>
                  <c:pt idx="16">
                    <c:v>4.4000000000000057</c:v>
                  </c:pt>
                  <c:pt idx="17">
                    <c:v>2.3999999999999915</c:v>
                  </c:pt>
                  <c:pt idx="18">
                    <c:v>2.8000000000000114</c:v>
                  </c:pt>
                  <c:pt idx="19">
                    <c:v>1.2999999999999972</c:v>
                  </c:pt>
                  <c:pt idx="20">
                    <c:v>1.6000000000000085</c:v>
                  </c:pt>
                  <c:pt idx="21">
                    <c:v>1.5</c:v>
                  </c:pt>
                </c:numCache>
              </c:numRef>
            </c:minus>
            <c:spPr>
              <a:ln w="12700">
                <a:solidFill>
                  <a:srgbClr val="0070C0"/>
                </a:solidFill>
              </a:ln>
            </c:spPr>
          </c:errBars>
          <c:cat>
            <c:multiLvlStrRef>
              <c:f>'Māori vs Non-Māori by sex'!$BD$47:$BE$68</c:f>
              <c:multiLvlStrCache>
                <c:ptCount val="22"/>
                <c:lvl>
                  <c:pt idx="0">
                    <c:v>2006/07</c:v>
                  </c:pt>
                  <c:pt idx="5">
                    <c:v>2011/12</c:v>
                  </c:pt>
                  <c:pt idx="6">
                    <c:v>2012/13</c:v>
                  </c:pt>
                  <c:pt idx="7">
                    <c:v>2013/14</c:v>
                  </c:pt>
                  <c:pt idx="8">
                    <c:v>2014/15</c:v>
                  </c:pt>
                  <c:pt idx="9">
                    <c:v>2015/16</c:v>
                  </c:pt>
                  <c:pt idx="10">
                    <c:v>2016/17</c:v>
                  </c:pt>
                  <c:pt idx="11">
                    <c:v>2006/07</c:v>
                  </c:pt>
                  <c:pt idx="16">
                    <c:v>2011/12</c:v>
                  </c:pt>
                  <c:pt idx="17">
                    <c:v>2012/13</c:v>
                  </c:pt>
                  <c:pt idx="18">
                    <c:v>2013/14</c:v>
                  </c:pt>
                  <c:pt idx="19">
                    <c:v>2014/15</c:v>
                  </c:pt>
                  <c:pt idx="20">
                    <c:v>2015/16</c:v>
                  </c:pt>
                  <c:pt idx="21">
                    <c:v>2016/17</c:v>
                  </c:pt>
                </c:lvl>
                <c:lvl>
                  <c:pt idx="0">
                    <c:v>Boy</c:v>
                  </c:pt>
                  <c:pt idx="11">
                    <c:v>Girl</c:v>
                  </c:pt>
                </c:lvl>
              </c:multiLvlStrCache>
            </c:multiLvlStrRef>
          </c:cat>
          <c:val>
            <c:numRef>
              <c:f>'Māori vs Non-Māori by sex'!$BG$47:$BG$68</c:f>
              <c:numCache>
                <c:formatCode>General</c:formatCode>
                <c:ptCount val="22"/>
                <c:pt idx="0">
                  <c:v>97.9</c:v>
                </c:pt>
                <c:pt idx="5">
                  <c:v>94.9</c:v>
                </c:pt>
                <c:pt idx="6">
                  <c:v>96.9</c:v>
                </c:pt>
                <c:pt idx="7">
                  <c:v>97.9</c:v>
                </c:pt>
                <c:pt idx="8">
                  <c:v>96.8</c:v>
                </c:pt>
                <c:pt idx="9">
                  <c:v>97.7</c:v>
                </c:pt>
                <c:pt idx="10">
                  <c:v>97</c:v>
                </c:pt>
                <c:pt idx="11">
                  <c:v>98.7</c:v>
                </c:pt>
                <c:pt idx="16">
                  <c:v>95.2</c:v>
                </c:pt>
                <c:pt idx="17">
                  <c:v>95.8</c:v>
                </c:pt>
                <c:pt idx="18">
                  <c:v>97.4</c:v>
                </c:pt>
                <c:pt idx="19">
                  <c:v>98.6</c:v>
                </c:pt>
                <c:pt idx="20">
                  <c:v>97.4</c:v>
                </c:pt>
                <c:pt idx="21">
                  <c:v>98.3</c:v>
                </c:pt>
              </c:numCache>
            </c:numRef>
          </c:val>
          <c:smooth val="0"/>
          <c:extLst>
            <c:ext xmlns:c16="http://schemas.microsoft.com/office/drawing/2014/chart" uri="{C3380CC4-5D6E-409C-BE32-E72D297353CC}">
              <c16:uniqueId val="{00000002-A4C8-4125-80FC-2B13218EE479}"/>
            </c:ext>
          </c:extLst>
        </c:ser>
        <c:ser>
          <c:idx val="2"/>
          <c:order val="1"/>
          <c:tx>
            <c:strRef>
              <c:f>'Māori vs Non-Māori by sex'!$BH$33</c:f>
              <c:strCache>
                <c:ptCount val="1"/>
                <c:pt idx="0">
                  <c:v>Non-Māori</c:v>
                </c:pt>
              </c:strCache>
            </c:strRef>
          </c:tx>
          <c:spPr>
            <a:ln w="22225" cap="rnd">
              <a:solidFill>
                <a:sysClr val="window" lastClr="FFFFFF">
                  <a:lumMod val="65000"/>
                </a:sysClr>
              </a:solidFill>
              <a:round/>
            </a:ln>
            <a:effectLst/>
          </c:spPr>
          <c:marker>
            <c:symbol val="square"/>
            <c:size val="5"/>
            <c:spPr>
              <a:ln>
                <a:solidFill>
                  <a:sysClr val="window" lastClr="FFFFFF">
                    <a:lumMod val="65000"/>
                  </a:sysClr>
                </a:solidFill>
              </a:ln>
            </c:spPr>
          </c:marker>
          <c:dPt>
            <c:idx val="11"/>
            <c:bubble3D val="0"/>
            <c:spPr>
              <a:ln w="22225" cap="rnd">
                <a:noFill/>
                <a:round/>
              </a:ln>
              <a:effectLst/>
            </c:spPr>
            <c:extLst>
              <c:ext xmlns:c16="http://schemas.microsoft.com/office/drawing/2014/chart" uri="{C3380CC4-5D6E-409C-BE32-E72D297353CC}">
                <c16:uniqueId val="{00000004-A4C8-4125-80FC-2B13218EE479}"/>
              </c:ext>
            </c:extLst>
          </c:dPt>
          <c:errBars>
            <c:errDir val="y"/>
            <c:errBarType val="both"/>
            <c:errValType val="cust"/>
            <c:noEndCap val="0"/>
            <c:plus>
              <c:numRef>
                <c:f>'Māori vs Non-Māori by sex'!$BO$47:$BO$68</c:f>
                <c:numCache>
                  <c:formatCode>General</c:formatCode>
                  <c:ptCount val="22"/>
                  <c:pt idx="0">
                    <c:v>1</c:v>
                  </c:pt>
                  <c:pt idx="5">
                    <c:v>1.1999999999999886</c:v>
                  </c:pt>
                  <c:pt idx="6">
                    <c:v>0.90000000000000568</c:v>
                  </c:pt>
                  <c:pt idx="7">
                    <c:v>0.90000000000000568</c:v>
                  </c:pt>
                  <c:pt idx="8">
                    <c:v>0.60000000000000853</c:v>
                  </c:pt>
                  <c:pt idx="9">
                    <c:v>0.80000000000001137</c:v>
                  </c:pt>
                  <c:pt idx="10">
                    <c:v>0.89999999999999147</c:v>
                  </c:pt>
                  <c:pt idx="11">
                    <c:v>0.79999999999999716</c:v>
                  </c:pt>
                  <c:pt idx="16">
                    <c:v>1</c:v>
                  </c:pt>
                  <c:pt idx="17">
                    <c:v>1.1000000000000085</c:v>
                  </c:pt>
                  <c:pt idx="18">
                    <c:v>1.1000000000000085</c:v>
                  </c:pt>
                  <c:pt idx="19">
                    <c:v>0.79999999999999716</c:v>
                  </c:pt>
                  <c:pt idx="20">
                    <c:v>0.79999999999999716</c:v>
                  </c:pt>
                  <c:pt idx="21">
                    <c:v>0.70000000000000284</c:v>
                  </c:pt>
                </c:numCache>
              </c:numRef>
            </c:plus>
            <c:minus>
              <c:numRef>
                <c:f>'Māori vs Non-Māori by sex'!$BN$47:$BN$68</c:f>
                <c:numCache>
                  <c:formatCode>General</c:formatCode>
                  <c:ptCount val="22"/>
                  <c:pt idx="0">
                    <c:v>1.2000000000000028</c:v>
                  </c:pt>
                  <c:pt idx="5">
                    <c:v>1.6000000000000085</c:v>
                  </c:pt>
                  <c:pt idx="6">
                    <c:v>1.0999999999999943</c:v>
                  </c:pt>
                  <c:pt idx="7">
                    <c:v>1.3999999999999915</c:v>
                  </c:pt>
                  <c:pt idx="8">
                    <c:v>0.89999999999999147</c:v>
                  </c:pt>
                  <c:pt idx="9">
                    <c:v>1</c:v>
                  </c:pt>
                  <c:pt idx="10">
                    <c:v>1</c:v>
                  </c:pt>
                  <c:pt idx="11">
                    <c:v>1.2000000000000028</c:v>
                  </c:pt>
                  <c:pt idx="16">
                    <c:v>1.2999999999999972</c:v>
                  </c:pt>
                  <c:pt idx="17">
                    <c:v>1.3999999999999915</c:v>
                  </c:pt>
                  <c:pt idx="18">
                    <c:v>1.5</c:v>
                  </c:pt>
                  <c:pt idx="19">
                    <c:v>1</c:v>
                  </c:pt>
                  <c:pt idx="20">
                    <c:v>1.0999999999999943</c:v>
                  </c:pt>
                  <c:pt idx="21">
                    <c:v>0.89999999999999147</c:v>
                  </c:pt>
                </c:numCache>
              </c:numRef>
            </c:minus>
            <c:spPr>
              <a:ln>
                <a:solidFill>
                  <a:sysClr val="window" lastClr="FFFFFF">
                    <a:lumMod val="65000"/>
                  </a:sysClr>
                </a:solidFill>
              </a:ln>
            </c:spPr>
          </c:errBars>
          <c:cat>
            <c:multiLvlStrRef>
              <c:f>'Māori vs Non-Māori by sex'!$BD$47:$BE$68</c:f>
              <c:multiLvlStrCache>
                <c:ptCount val="22"/>
                <c:lvl>
                  <c:pt idx="0">
                    <c:v>2006/07</c:v>
                  </c:pt>
                  <c:pt idx="5">
                    <c:v>2011/12</c:v>
                  </c:pt>
                  <c:pt idx="6">
                    <c:v>2012/13</c:v>
                  </c:pt>
                  <c:pt idx="7">
                    <c:v>2013/14</c:v>
                  </c:pt>
                  <c:pt idx="8">
                    <c:v>2014/15</c:v>
                  </c:pt>
                  <c:pt idx="9">
                    <c:v>2015/16</c:v>
                  </c:pt>
                  <c:pt idx="10">
                    <c:v>2016/17</c:v>
                  </c:pt>
                  <c:pt idx="11">
                    <c:v>2006/07</c:v>
                  </c:pt>
                  <c:pt idx="16">
                    <c:v>2011/12</c:v>
                  </c:pt>
                  <c:pt idx="17">
                    <c:v>2012/13</c:v>
                  </c:pt>
                  <c:pt idx="18">
                    <c:v>2013/14</c:v>
                  </c:pt>
                  <c:pt idx="19">
                    <c:v>2014/15</c:v>
                  </c:pt>
                  <c:pt idx="20">
                    <c:v>2015/16</c:v>
                  </c:pt>
                  <c:pt idx="21">
                    <c:v>2016/17</c:v>
                  </c:pt>
                </c:lvl>
                <c:lvl>
                  <c:pt idx="0">
                    <c:v>Boy</c:v>
                  </c:pt>
                  <c:pt idx="11">
                    <c:v>Girl</c:v>
                  </c:pt>
                </c:lvl>
              </c:multiLvlStrCache>
            </c:multiLvlStrRef>
          </c:cat>
          <c:val>
            <c:numRef>
              <c:f>'Māori vs Non-Māori by sex'!$BH$47:$BH$68</c:f>
              <c:numCache>
                <c:formatCode>General</c:formatCode>
                <c:ptCount val="22"/>
                <c:pt idx="0">
                  <c:v>96.9</c:v>
                </c:pt>
                <c:pt idx="5">
                  <c:v>96.4</c:v>
                </c:pt>
                <c:pt idx="6">
                  <c:v>97</c:v>
                </c:pt>
                <c:pt idx="7">
                  <c:v>97.8</c:v>
                </c:pt>
                <c:pt idx="8">
                  <c:v>98.3</c:v>
                </c:pt>
                <c:pt idx="9">
                  <c:v>98.1</c:v>
                </c:pt>
                <c:pt idx="10">
                  <c:v>97.2</c:v>
                </c:pt>
                <c:pt idx="11">
                  <c:v>97.2</c:v>
                </c:pt>
                <c:pt idx="16">
                  <c:v>96.8</c:v>
                </c:pt>
                <c:pt idx="17">
                  <c:v>96.6</c:v>
                </c:pt>
                <c:pt idx="18">
                  <c:v>97.3</c:v>
                </c:pt>
                <c:pt idx="19">
                  <c:v>97.4</c:v>
                </c:pt>
                <c:pt idx="20">
                  <c:v>98</c:v>
                </c:pt>
                <c:pt idx="21">
                  <c:v>98.1</c:v>
                </c:pt>
              </c:numCache>
            </c:numRef>
          </c:val>
          <c:smooth val="0"/>
          <c:extLst>
            <c:ext xmlns:c16="http://schemas.microsoft.com/office/drawing/2014/chart" uri="{C3380CC4-5D6E-409C-BE32-E72D297353CC}">
              <c16:uniqueId val="{00000005-A4C8-4125-80FC-2B13218EE479}"/>
            </c:ext>
          </c:extLst>
        </c:ser>
        <c:ser>
          <c:idx val="0"/>
          <c:order val="2"/>
          <c:tx>
            <c:v>Ghost</c:v>
          </c:tx>
          <c:spPr>
            <a:ln w="28575" cap="rnd">
              <a:noFill/>
              <a:round/>
            </a:ln>
            <a:effectLst/>
          </c:spPr>
          <c:marker>
            <c:symbol val="none"/>
          </c:marker>
          <c:cat>
            <c:multiLvlStrRef>
              <c:f>'Māori vs Non-Māori by sex'!$BD$47:$BE$68</c:f>
              <c:multiLvlStrCache>
                <c:ptCount val="22"/>
                <c:lvl>
                  <c:pt idx="0">
                    <c:v>2006/07</c:v>
                  </c:pt>
                  <c:pt idx="5">
                    <c:v>2011/12</c:v>
                  </c:pt>
                  <c:pt idx="6">
                    <c:v>2012/13</c:v>
                  </c:pt>
                  <c:pt idx="7">
                    <c:v>2013/14</c:v>
                  </c:pt>
                  <c:pt idx="8">
                    <c:v>2014/15</c:v>
                  </c:pt>
                  <c:pt idx="9">
                    <c:v>2015/16</c:v>
                  </c:pt>
                  <c:pt idx="10">
                    <c:v>2016/17</c:v>
                  </c:pt>
                  <c:pt idx="11">
                    <c:v>2006/07</c:v>
                  </c:pt>
                  <c:pt idx="16">
                    <c:v>2011/12</c:v>
                  </c:pt>
                  <c:pt idx="17">
                    <c:v>2012/13</c:v>
                  </c:pt>
                  <c:pt idx="18">
                    <c:v>2013/14</c:v>
                  </c:pt>
                  <c:pt idx="19">
                    <c:v>2014/15</c:v>
                  </c:pt>
                  <c:pt idx="20">
                    <c:v>2015/16</c:v>
                  </c:pt>
                  <c:pt idx="21">
                    <c:v>2016/17</c:v>
                  </c:pt>
                </c:lvl>
                <c:lvl>
                  <c:pt idx="0">
                    <c:v>Boy</c:v>
                  </c:pt>
                  <c:pt idx="11">
                    <c:v>Girl</c:v>
                  </c:pt>
                </c:lvl>
              </c:multiLvlStrCache>
            </c:multiLvlStrRef>
          </c:cat>
          <c:val>
            <c:numRef>
              <c:f>'Māori vs Non-Māori by sex'!$BI$35:$BI$36</c:f>
              <c:numCache>
                <c:formatCode>General</c:formatCode>
                <c:ptCount val="2"/>
                <c:pt idx="0">
                  <c:v>98.7</c:v>
                </c:pt>
                <c:pt idx="1">
                  <c:v>94.9</c:v>
                </c:pt>
              </c:numCache>
            </c:numRef>
          </c:val>
          <c:smooth val="0"/>
          <c:extLst>
            <c:ext xmlns:c16="http://schemas.microsoft.com/office/drawing/2014/chart" uri="{C3380CC4-5D6E-409C-BE32-E72D297353CC}">
              <c16:uniqueId val="{00000006-A4C8-4125-80FC-2B13218EE479}"/>
            </c:ext>
          </c:extLst>
        </c:ser>
        <c:dLbls>
          <c:showLegendKey val="0"/>
          <c:showVal val="0"/>
          <c:showCatName val="0"/>
          <c:showSerName val="0"/>
          <c:showPercent val="0"/>
          <c:showBubbleSize val="0"/>
        </c:dLbls>
        <c:marker val="1"/>
        <c:smooth val="0"/>
        <c:axId val="448156840"/>
        <c:axId val="448156448"/>
      </c:lineChart>
      <c:catAx>
        <c:axId val="448156840"/>
        <c:scaling>
          <c:orientation val="minMax"/>
        </c:scaling>
        <c:delete val="0"/>
        <c:axPos val="b"/>
        <c:numFmt formatCode="General" sourceLinked="1"/>
        <c:majorTickMark val="none"/>
        <c:minorTickMark val="none"/>
        <c:tickLblPos val="nextTo"/>
        <c:spPr>
          <a:noFill/>
          <a:ln w="9525" cap="flat" cmpd="sng" algn="ctr">
            <a:solidFill>
              <a:sysClr val="window" lastClr="FFFFFF">
                <a:lumMod val="50000"/>
              </a:sysClr>
            </a:solidFill>
            <a:round/>
          </a:ln>
          <a:effectLst/>
        </c:spPr>
        <c:txPr>
          <a:bodyPr rot="54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48156448"/>
        <c:crosses val="autoZero"/>
        <c:auto val="1"/>
        <c:lblAlgn val="ctr"/>
        <c:lblOffset val="100"/>
        <c:noMultiLvlLbl val="0"/>
      </c:catAx>
      <c:valAx>
        <c:axId val="448156448"/>
        <c:scaling>
          <c:orientation val="minMax"/>
        </c:scaling>
        <c:delete val="0"/>
        <c:axPos val="l"/>
        <c:numFmt formatCode="General" sourceLinked="1"/>
        <c:majorTickMark val="out"/>
        <c:minorTickMark val="none"/>
        <c:tickLblPos val="nextTo"/>
        <c:spPr>
          <a:noFill/>
          <a:ln>
            <a:solidFill>
              <a:sysClr val="window" lastClr="FFFFFF">
                <a:lumMod val="50000"/>
              </a:sys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48156840"/>
        <c:crosses val="autoZero"/>
        <c:crossBetween val="between"/>
      </c:valAx>
      <c:spPr>
        <a:noFill/>
        <a:ln>
          <a:noFill/>
        </a:ln>
        <a:effectLst/>
      </c:spPr>
    </c:plotArea>
    <c:legend>
      <c:legendPos val="b"/>
      <c:legendEntry>
        <c:idx val="2"/>
        <c:delete val="1"/>
      </c:legendEntry>
      <c:layout>
        <c:manualLayout>
          <c:xMode val="edge"/>
          <c:yMode val="edge"/>
          <c:x val="0.81480359477124165"/>
          <c:y val="9.0685811332406996E-2"/>
          <c:w val="0.17274542483660127"/>
          <c:h val="0.1331354021923730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556862745098034E-2"/>
          <c:y val="0.23958302469135798"/>
          <c:w val="0.89973709150326797"/>
          <c:h val="0.50215202481916865"/>
        </c:manualLayout>
      </c:layout>
      <c:lineChart>
        <c:grouping val="standard"/>
        <c:varyColors val="0"/>
        <c:ser>
          <c:idx val="0"/>
          <c:order val="0"/>
          <c:tx>
            <c:strRef>
              <c:f>'Māori vs Non-Māori by sex'!$BQ$47</c:f>
              <c:strCache>
                <c:ptCount val="1"/>
                <c:pt idx="0">
                  <c:v>Māori boy vs Non-Māori boy</c:v>
                </c:pt>
              </c:strCache>
            </c:strRef>
          </c:tx>
          <c:spPr>
            <a:ln w="28575" cap="rnd">
              <a:solidFill>
                <a:schemeClr val="accent6">
                  <a:lumMod val="75000"/>
                </a:schemeClr>
              </a:solidFill>
              <a:round/>
            </a:ln>
            <a:effectLst/>
          </c:spPr>
          <c:marker>
            <c:symbol val="circle"/>
            <c:size val="7"/>
            <c:spPr>
              <a:solidFill>
                <a:schemeClr val="accent6">
                  <a:lumMod val="75000"/>
                </a:schemeClr>
              </a:solidFill>
              <a:ln>
                <a:solidFill>
                  <a:schemeClr val="accent6">
                    <a:lumMod val="75000"/>
                  </a:schemeClr>
                </a:solidFill>
              </a:ln>
            </c:spPr>
          </c:marker>
          <c:dPt>
            <c:idx val="19"/>
            <c:bubble3D val="0"/>
            <c:extLst>
              <c:ext xmlns:c16="http://schemas.microsoft.com/office/drawing/2014/chart" uri="{C3380CC4-5D6E-409C-BE32-E72D297353CC}">
                <c16:uniqueId val="{00000000-523B-4EFE-A75F-D120AE8C0D39}"/>
              </c:ext>
            </c:extLst>
          </c:dPt>
          <c:errBars>
            <c:errDir val="y"/>
            <c:errBarType val="both"/>
            <c:errValType val="cust"/>
            <c:noEndCap val="0"/>
            <c:plus>
              <c:numRef>
                <c:f>'Māori vs Non-Māori by sex'!$BY$47:$BY$57</c:f>
                <c:numCache>
                  <c:formatCode>General</c:formatCode>
                  <c:ptCount val="11"/>
                  <c:pt idx="0">
                    <c:v>1.0000000000000009E-2</c:v>
                  </c:pt>
                  <c:pt idx="5">
                    <c:v>3.0000000000000027E-2</c:v>
                  </c:pt>
                  <c:pt idx="6">
                    <c:v>2.0000000000000018E-2</c:v>
                  </c:pt>
                  <c:pt idx="7">
                    <c:v>2.0000000000000018E-2</c:v>
                  </c:pt>
                  <c:pt idx="8">
                    <c:v>2.0000000000000018E-2</c:v>
                  </c:pt>
                  <c:pt idx="9">
                    <c:v>2.0000000000000018E-2</c:v>
                  </c:pt>
                  <c:pt idx="10">
                    <c:v>2.0000000000000018E-2</c:v>
                  </c:pt>
                </c:numCache>
              </c:numRef>
            </c:plus>
            <c:minus>
              <c:numRef>
                <c:f>'Māori vs Non-Māori by sex'!$BX$47:$BX$57</c:f>
                <c:numCache>
                  <c:formatCode>General</c:formatCode>
                  <c:ptCount val="11"/>
                  <c:pt idx="0">
                    <c:v>2.0000000000000018E-2</c:v>
                  </c:pt>
                  <c:pt idx="5">
                    <c:v>3.0000000000000027E-2</c:v>
                  </c:pt>
                  <c:pt idx="6">
                    <c:v>2.0000000000000018E-2</c:v>
                  </c:pt>
                  <c:pt idx="7">
                    <c:v>2.0000000000000018E-2</c:v>
                  </c:pt>
                  <c:pt idx="8">
                    <c:v>1.0000000000000009E-2</c:v>
                  </c:pt>
                  <c:pt idx="9">
                    <c:v>2.0000000000000018E-2</c:v>
                  </c:pt>
                  <c:pt idx="10">
                    <c:v>2.0000000000000018E-2</c:v>
                  </c:pt>
                </c:numCache>
              </c:numRef>
            </c:minus>
            <c:spPr>
              <a:ln w="12700">
                <a:solidFill>
                  <a:schemeClr val="accent6">
                    <a:lumMod val="75000"/>
                  </a:schemeClr>
                </a:solidFill>
              </a:ln>
            </c:spPr>
          </c:errBars>
          <c:cat>
            <c:strRef>
              <c:f>'Māori vs Non-Māori by sex'!$BR$35:$BR$45</c:f>
              <c:strCache>
                <c:ptCount val="11"/>
                <c:pt idx="0">
                  <c:v>2006/07</c:v>
                </c:pt>
                <c:pt idx="5">
                  <c:v>2011/12</c:v>
                </c:pt>
                <c:pt idx="6">
                  <c:v>2012/13</c:v>
                </c:pt>
                <c:pt idx="7">
                  <c:v>2013/14</c:v>
                </c:pt>
                <c:pt idx="8">
                  <c:v>2014/15</c:v>
                </c:pt>
                <c:pt idx="9">
                  <c:v>2015/16</c:v>
                </c:pt>
                <c:pt idx="10">
                  <c:v>2016/17</c:v>
                </c:pt>
              </c:strCache>
            </c:strRef>
          </c:cat>
          <c:val>
            <c:numRef>
              <c:f>'Māori vs Non-Māori by sex'!$BT$47:$BT$57</c:f>
              <c:numCache>
                <c:formatCode>General</c:formatCode>
                <c:ptCount val="11"/>
                <c:pt idx="0">
                  <c:v>1.01</c:v>
                </c:pt>
                <c:pt idx="5">
                  <c:v>0.98</c:v>
                </c:pt>
                <c:pt idx="6">
                  <c:v>1</c:v>
                </c:pt>
                <c:pt idx="7">
                  <c:v>1</c:v>
                </c:pt>
                <c:pt idx="8">
                  <c:v>0.98</c:v>
                </c:pt>
                <c:pt idx="9">
                  <c:v>1</c:v>
                </c:pt>
                <c:pt idx="10">
                  <c:v>1</c:v>
                </c:pt>
              </c:numCache>
            </c:numRef>
          </c:val>
          <c:smooth val="0"/>
          <c:extLst>
            <c:ext xmlns:c16="http://schemas.microsoft.com/office/drawing/2014/chart" uri="{C3380CC4-5D6E-409C-BE32-E72D297353CC}">
              <c16:uniqueId val="{00000001-523B-4EFE-A75F-D120AE8C0D39}"/>
            </c:ext>
          </c:extLst>
        </c:ser>
        <c:ser>
          <c:idx val="3"/>
          <c:order val="1"/>
          <c:tx>
            <c:strRef>
              <c:f>'Māori vs Non-Māori by sex'!$BQ$58</c:f>
              <c:strCache>
                <c:ptCount val="1"/>
                <c:pt idx="0">
                  <c:v>Māori girl vs Non-Māori girl</c:v>
                </c:pt>
              </c:strCache>
            </c:strRef>
          </c:tx>
          <c:spPr>
            <a:ln w="28575">
              <a:solidFill>
                <a:schemeClr val="accent2">
                  <a:lumMod val="75000"/>
                </a:schemeClr>
              </a:solidFill>
            </a:ln>
          </c:spPr>
          <c:marker>
            <c:symbol val="circle"/>
            <c:size val="7"/>
            <c:spPr>
              <a:solidFill>
                <a:schemeClr val="accent2">
                  <a:lumMod val="75000"/>
                </a:schemeClr>
              </a:solidFill>
              <a:ln>
                <a:solidFill>
                  <a:schemeClr val="accent2">
                    <a:lumMod val="75000"/>
                  </a:schemeClr>
                </a:solidFill>
              </a:ln>
            </c:spPr>
          </c:marker>
          <c:errBars>
            <c:errDir val="y"/>
            <c:errBarType val="both"/>
            <c:errValType val="cust"/>
            <c:noEndCap val="0"/>
            <c:plus>
              <c:numRef>
                <c:f>'Māori vs Non-Māori by sex'!$BY$58:$BY$68</c:f>
                <c:numCache>
                  <c:formatCode>General</c:formatCode>
                  <c:ptCount val="11"/>
                  <c:pt idx="0">
                    <c:v>1.0000000000000009E-2</c:v>
                  </c:pt>
                  <c:pt idx="5">
                    <c:v>4.0000000000000036E-2</c:v>
                  </c:pt>
                  <c:pt idx="6">
                    <c:v>3.0000000000000027E-2</c:v>
                  </c:pt>
                  <c:pt idx="7">
                    <c:v>3.0000000000000027E-2</c:v>
                  </c:pt>
                  <c:pt idx="8">
                    <c:v>2.0000000000000018E-2</c:v>
                  </c:pt>
                  <c:pt idx="9">
                    <c:v>2.0000000000000018E-2</c:v>
                  </c:pt>
                  <c:pt idx="10">
                    <c:v>2.0000000000000018E-2</c:v>
                  </c:pt>
                </c:numCache>
              </c:numRef>
            </c:plus>
            <c:minus>
              <c:numRef>
                <c:f>'Māori vs Non-Māori by sex'!$BX$58:$BX$68</c:f>
                <c:numCache>
                  <c:formatCode>General</c:formatCode>
                  <c:ptCount val="11"/>
                  <c:pt idx="0">
                    <c:v>2.0000000000000018E-2</c:v>
                  </c:pt>
                  <c:pt idx="5">
                    <c:v>3.0000000000000027E-2</c:v>
                  </c:pt>
                  <c:pt idx="6">
                    <c:v>2.0000000000000018E-2</c:v>
                  </c:pt>
                  <c:pt idx="7">
                    <c:v>2.0000000000000018E-2</c:v>
                  </c:pt>
                  <c:pt idx="8">
                    <c:v>1.0000000000000009E-2</c:v>
                  </c:pt>
                  <c:pt idx="9">
                    <c:v>1.0000000000000009E-2</c:v>
                  </c:pt>
                  <c:pt idx="10">
                    <c:v>1.0000000000000009E-2</c:v>
                  </c:pt>
                </c:numCache>
              </c:numRef>
            </c:minus>
            <c:spPr>
              <a:ln>
                <a:solidFill>
                  <a:schemeClr val="accent2">
                    <a:lumMod val="75000"/>
                  </a:schemeClr>
                </a:solidFill>
              </a:ln>
            </c:spPr>
          </c:errBars>
          <c:val>
            <c:numRef>
              <c:f>'Māori vs Non-Māori by sex'!$BT$58:$BT$68</c:f>
              <c:numCache>
                <c:formatCode>General</c:formatCode>
                <c:ptCount val="11"/>
                <c:pt idx="0">
                  <c:v>1.02</c:v>
                </c:pt>
                <c:pt idx="5">
                  <c:v>0.98</c:v>
                </c:pt>
                <c:pt idx="6">
                  <c:v>0.99</c:v>
                </c:pt>
                <c:pt idx="7">
                  <c:v>1</c:v>
                </c:pt>
                <c:pt idx="8">
                  <c:v>1.01</c:v>
                </c:pt>
                <c:pt idx="9">
                  <c:v>0.99</c:v>
                </c:pt>
                <c:pt idx="10">
                  <c:v>1</c:v>
                </c:pt>
              </c:numCache>
            </c:numRef>
          </c:val>
          <c:smooth val="0"/>
          <c:extLst>
            <c:ext xmlns:c16="http://schemas.microsoft.com/office/drawing/2014/chart" uri="{C3380CC4-5D6E-409C-BE32-E72D297353CC}">
              <c16:uniqueId val="{00000002-523B-4EFE-A75F-D120AE8C0D39}"/>
            </c:ext>
          </c:extLst>
        </c:ser>
        <c:ser>
          <c:idx val="2"/>
          <c:order val="2"/>
          <c:tx>
            <c:v>Ghost</c:v>
          </c:tx>
          <c:spPr>
            <a:ln w="28575" cap="rnd">
              <a:noFill/>
              <a:round/>
            </a:ln>
            <a:effectLst/>
          </c:spPr>
          <c:marker>
            <c:symbol val="none"/>
          </c:marker>
          <c:cat>
            <c:strRef>
              <c:f>'Māori vs Non-Māori by sex'!$BR$35:$BR$45</c:f>
              <c:strCache>
                <c:ptCount val="11"/>
                <c:pt idx="0">
                  <c:v>2006/07</c:v>
                </c:pt>
                <c:pt idx="5">
                  <c:v>2011/12</c:v>
                </c:pt>
                <c:pt idx="6">
                  <c:v>2012/13</c:v>
                </c:pt>
                <c:pt idx="7">
                  <c:v>2013/14</c:v>
                </c:pt>
                <c:pt idx="8">
                  <c:v>2014/15</c:v>
                </c:pt>
                <c:pt idx="9">
                  <c:v>2015/16</c:v>
                </c:pt>
                <c:pt idx="10">
                  <c:v>2016/17</c:v>
                </c:pt>
              </c:strCache>
            </c:strRef>
          </c:cat>
          <c:val>
            <c:numRef>
              <c:f>'Māori vs Non-Māori by sex'!$BV$35:$BV$36</c:f>
              <c:numCache>
                <c:formatCode>General</c:formatCode>
                <c:ptCount val="2"/>
                <c:pt idx="0">
                  <c:v>1.02</c:v>
                </c:pt>
                <c:pt idx="1">
                  <c:v>0.98</c:v>
                </c:pt>
              </c:numCache>
            </c:numRef>
          </c:val>
          <c:smooth val="0"/>
          <c:extLst>
            <c:ext xmlns:c16="http://schemas.microsoft.com/office/drawing/2014/chart" uri="{C3380CC4-5D6E-409C-BE32-E72D297353CC}">
              <c16:uniqueId val="{00000003-523B-4EFE-A75F-D120AE8C0D39}"/>
            </c:ext>
          </c:extLst>
        </c:ser>
        <c:ser>
          <c:idx val="1"/>
          <c:order val="3"/>
          <c:tx>
            <c:strRef>
              <c:f>'Māori vs Non-Māori by sex'!$CA$45</c:f>
              <c:strCache>
                <c:ptCount val="1"/>
                <c:pt idx="0">
                  <c:v>Reference (1.00)</c:v>
                </c:pt>
              </c:strCache>
            </c:strRef>
          </c:tx>
          <c:spPr>
            <a:ln>
              <a:solidFill>
                <a:schemeClr val="tx1"/>
              </a:solidFill>
            </a:ln>
          </c:spPr>
          <c:marker>
            <c:symbol val="none"/>
          </c:marker>
          <c:cat>
            <c:strRef>
              <c:f>'Māori vs Non-Māori by sex'!$BR$35:$BR$45</c:f>
              <c:strCache>
                <c:ptCount val="11"/>
                <c:pt idx="0">
                  <c:v>2006/07</c:v>
                </c:pt>
                <c:pt idx="5">
                  <c:v>2011/12</c:v>
                </c:pt>
                <c:pt idx="6">
                  <c:v>2012/13</c:v>
                </c:pt>
                <c:pt idx="7">
                  <c:v>2013/14</c:v>
                </c:pt>
                <c:pt idx="8">
                  <c:v>2014/15</c:v>
                </c:pt>
                <c:pt idx="9">
                  <c:v>2015/16</c:v>
                </c:pt>
                <c:pt idx="10">
                  <c:v>2016/17</c:v>
                </c:pt>
              </c:strCache>
            </c:strRef>
          </c:cat>
          <c:val>
            <c:numRef>
              <c:f>'Māori vs Non-Māori by sex'!$CA$47:$CA$57</c:f>
              <c:numCache>
                <c:formatCode>General</c:formatCode>
                <c:ptCount val="11"/>
                <c:pt idx="0">
                  <c:v>1</c:v>
                </c:pt>
                <c:pt idx="1">
                  <c:v>1</c:v>
                </c:pt>
                <c:pt idx="2">
                  <c:v>1</c:v>
                </c:pt>
                <c:pt idx="3">
                  <c:v>1</c:v>
                </c:pt>
                <c:pt idx="4">
                  <c:v>1</c:v>
                </c:pt>
                <c:pt idx="5">
                  <c:v>1</c:v>
                </c:pt>
                <c:pt idx="6">
                  <c:v>1</c:v>
                </c:pt>
                <c:pt idx="7">
                  <c:v>1</c:v>
                </c:pt>
                <c:pt idx="8">
                  <c:v>1</c:v>
                </c:pt>
                <c:pt idx="9">
                  <c:v>1</c:v>
                </c:pt>
                <c:pt idx="10">
                  <c:v>1</c:v>
                </c:pt>
              </c:numCache>
            </c:numRef>
          </c:val>
          <c:smooth val="0"/>
          <c:extLst>
            <c:ext xmlns:c16="http://schemas.microsoft.com/office/drawing/2014/chart" uri="{C3380CC4-5D6E-409C-BE32-E72D297353CC}">
              <c16:uniqueId val="{00000004-523B-4EFE-A75F-D120AE8C0D39}"/>
            </c:ext>
          </c:extLst>
        </c:ser>
        <c:dLbls>
          <c:showLegendKey val="0"/>
          <c:showVal val="0"/>
          <c:showCatName val="0"/>
          <c:showSerName val="0"/>
          <c:showPercent val="0"/>
          <c:showBubbleSize val="0"/>
        </c:dLbls>
        <c:marker val="1"/>
        <c:smooth val="0"/>
        <c:axId val="448157232"/>
        <c:axId val="448156056"/>
      </c:lineChart>
      <c:catAx>
        <c:axId val="448157232"/>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48156056"/>
        <c:crosses val="autoZero"/>
        <c:auto val="1"/>
        <c:lblAlgn val="ctr"/>
        <c:lblOffset val="100"/>
        <c:tickLblSkip val="1"/>
        <c:noMultiLvlLbl val="0"/>
      </c:catAx>
      <c:valAx>
        <c:axId val="448156056"/>
        <c:scaling>
          <c:orientation val="minMax"/>
        </c:scaling>
        <c:delete val="0"/>
        <c:axPos val="l"/>
        <c:numFmt formatCode="#,##0.0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48157232"/>
        <c:crosses val="autoZero"/>
        <c:crossBetween val="between"/>
      </c:valAx>
      <c:spPr>
        <a:noFill/>
        <a:ln>
          <a:noFill/>
        </a:ln>
        <a:effectLst/>
      </c:spPr>
    </c:plotArea>
    <c:legend>
      <c:legendPos val="b"/>
      <c:legendEntry>
        <c:idx val="2"/>
        <c:delete val="1"/>
      </c:legendEntry>
      <c:layout>
        <c:manualLayout>
          <c:xMode val="edge"/>
          <c:yMode val="edge"/>
          <c:x val="0.13209021149815528"/>
          <c:y val="0.11068582375478928"/>
          <c:w val="0.86790978850184475"/>
          <c:h val="7.6565749942223246E-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trlProps/ctrlProp1.xml><?xml version="1.0" encoding="utf-8"?>
<formControlPr xmlns="http://schemas.microsoft.com/office/spreadsheetml/2009/9/main" objectType="Drop" dropLines="11" dropStyle="combo" dx="16" fmlaLink="$BB$4" fmlaRange="ref!$C$1:$C$11" noThreeD="1" sel="1" val="0"/>
</file>

<file path=xl/ctrlProps/ctrlProp2.xml><?xml version="1.0" encoding="utf-8"?>
<formControlPr xmlns="http://schemas.microsoft.com/office/spreadsheetml/2009/9/main" objectType="Drop" dropLines="11" dropStyle="combo" dx="16" fmlaLink="$BE$4" fmlaRange="ref!$C$1:$C$11" noThreeD="1" sel="1" val="0"/>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350520</xdr:colOff>
          <xdr:row>3</xdr:row>
          <xdr:rowOff>0</xdr:rowOff>
        </xdr:from>
        <xdr:to>
          <xdr:col>11</xdr:col>
          <xdr:colOff>45720</xdr:colOff>
          <xdr:row>4</xdr:row>
          <xdr:rowOff>7620</xdr:rowOff>
        </xdr:to>
        <xdr:sp macro="" textlink="">
          <xdr:nvSpPr>
            <xdr:cNvPr id="12289" name="Drop Down 1" hidden="1">
              <a:extLst>
                <a:ext uri="{63B3BB69-23CF-44E3-9099-C40C66FF867C}">
                  <a14:compatExt spid="_x0000_s12289"/>
                </a:ext>
                <a:ext uri="{FF2B5EF4-FFF2-40B4-BE49-F238E27FC236}">
                  <a16:creationId xmlns:a16="http://schemas.microsoft.com/office/drawing/2014/main" id="{00000000-0008-0000-0100-00000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19049</xdr:colOff>
      <xdr:row>5</xdr:row>
      <xdr:rowOff>62662</xdr:rowOff>
    </xdr:from>
    <xdr:to>
      <xdr:col>12</xdr:col>
      <xdr:colOff>23999</xdr:colOff>
      <xdr:row>30</xdr:row>
      <xdr:rowOff>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2</xdr:col>
      <xdr:colOff>9524</xdr:colOff>
      <xdr:row>25</xdr:row>
      <xdr:rowOff>57150</xdr:rowOff>
    </xdr:from>
    <xdr:to>
      <xdr:col>11</xdr:col>
      <xdr:colOff>68579</xdr:colOff>
      <xdr:row>29</xdr:row>
      <xdr:rowOff>95251</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695324" y="4126230"/>
          <a:ext cx="5713095" cy="5334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NZ" sz="900">
              <a:solidFill>
                <a:schemeClr val="dk1"/>
              </a:solidFill>
              <a:effectLst/>
              <a:latin typeface="+mn-lt"/>
              <a:ea typeface="+mn-ea"/>
              <a:cs typeface="+mn-cs"/>
            </a:rPr>
            <a:t>Notes: Rates are age standardised to the 2001 Census Māori population.</a:t>
          </a:r>
          <a:endParaRPr lang="en-NZ" sz="900">
            <a:effectLst/>
          </a:endParaRPr>
        </a:p>
        <a:p>
          <a:pPr eaLnBrk="1" fontAlgn="auto" latinLnBrk="0" hangingPunct="1"/>
          <a:r>
            <a:rPr lang="en-NZ" sz="900">
              <a:solidFill>
                <a:schemeClr val="dk1"/>
              </a:solidFill>
              <a:effectLst/>
              <a:latin typeface="+mn-lt"/>
              <a:ea typeface="+mn-ea"/>
              <a:cs typeface="+mn-cs"/>
            </a:rPr>
            <a:t>If the confidence intervals of two rates do not overlap, the difference in rates is said to be statistically significant.</a:t>
          </a:r>
          <a:endParaRPr lang="en-NZ" sz="900">
            <a:effectLst/>
          </a:endParaRPr>
        </a:p>
        <a:p>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Source:</a:t>
          </a:r>
          <a:r>
            <a:rPr lang="en-NZ" sz="900" baseline="0">
              <a:solidFill>
                <a:schemeClr val="dk1"/>
              </a:solidFill>
              <a:effectLst/>
              <a:latin typeface="+mn-lt"/>
              <a:ea typeface="+mn-ea"/>
              <a:cs typeface="+mn-cs"/>
            </a:rPr>
            <a:t> New Zealand Health Survey (NZHS), Ministry of Health.</a:t>
          </a:r>
          <a:endParaRPr lang="en-NZ" sz="900">
            <a:effectLst/>
          </a:endParaRPr>
        </a:p>
        <a:p>
          <a:endParaRPr lang="en-NZ" sz="1000"/>
        </a:p>
      </xdr:txBody>
    </xdr:sp>
    <xdr:clientData/>
  </xdr:twoCellAnchor>
  <xdr:twoCellAnchor>
    <xdr:from>
      <xdr:col>13</xdr:col>
      <xdr:colOff>285750</xdr:colOff>
      <xdr:row>5</xdr:row>
      <xdr:rowOff>62662</xdr:rowOff>
    </xdr:from>
    <xdr:to>
      <xdr:col>22</xdr:col>
      <xdr:colOff>233550</xdr:colOff>
      <xdr:row>30</xdr:row>
      <xdr:rowOff>1912</xdr:rowOff>
    </xdr:to>
    <xdr:graphicFrame macro="">
      <xdr:nvGraphicFramePr>
        <xdr:cNvPr id="18" name="Chart 17">
          <a:extLst>
            <a:ext uri="{FF2B5EF4-FFF2-40B4-BE49-F238E27FC236}">
              <a16:creationId xmlns:a16="http://schemas.microsoft.com/office/drawing/2014/main" id="{00000000-0008-0000-01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wsDr>
</file>

<file path=xl/drawings/drawing2.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0.0121</cdr:y>
    </cdr:from>
    <cdr:to>
      <cdr:x>0.96339</cdr:x>
      <cdr:y>0.07934</cdr:y>
    </cdr:to>
    <cdr:sp macro="" textlink="'Māori vs Non-Māori'!$BB$10">
      <cdr:nvSpPr>
        <cdr:cNvPr id="11" name="TextBox 10"/>
        <cdr:cNvSpPr txBox="1"/>
      </cdr:nvSpPr>
      <cdr:spPr>
        <a:xfrm xmlns:a="http://schemas.openxmlformats.org/drawingml/2006/main">
          <a:off x="0" y="44190"/>
          <a:ext cx="5895976" cy="2455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3C18DE2A-116B-4666-8DB3-1893AC46C888}" type="TxLink">
            <a:rPr lang="en-US" sz="1000" b="1" i="0" u="none" strike="noStrike">
              <a:solidFill>
                <a:srgbClr val="000000"/>
              </a:solidFill>
              <a:latin typeface="Arial"/>
              <a:cs typeface="Arial"/>
            </a:rPr>
            <a:pPr/>
            <a:t>Has GP clinic or medical centre that usually goes to when unwell or injured - Children</a:t>
          </a:fld>
          <a:endParaRPr lang="en-NZ" sz="1100" b="1"/>
        </a:p>
      </cdr:txBody>
    </cdr:sp>
  </cdr:relSizeAnchor>
  <cdr:relSizeAnchor xmlns:cdr="http://schemas.openxmlformats.org/drawingml/2006/chartDrawing">
    <cdr:from>
      <cdr:x>0</cdr:x>
      <cdr:y>0.06765</cdr:y>
    </cdr:from>
    <cdr:to>
      <cdr:x>0.60699</cdr:x>
      <cdr:y>0.14454</cdr:y>
    </cdr:to>
    <cdr:sp macro="" textlink="'Māori vs Non-Māori'!$BB$8">
      <cdr:nvSpPr>
        <cdr:cNvPr id="12" name="TextBox 11"/>
        <cdr:cNvSpPr txBox="1"/>
      </cdr:nvSpPr>
      <cdr:spPr>
        <a:xfrm xmlns:a="http://schemas.openxmlformats.org/drawingml/2006/main">
          <a:off x="0" y="247064"/>
          <a:ext cx="3714751" cy="280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0E18897-9F7A-4F8A-A470-D3CCBB81C49C}" type="TxLink">
            <a:rPr lang="en-US" sz="1000" b="0" i="0" u="none" strike="noStrike">
              <a:solidFill>
                <a:srgbClr val="000000"/>
              </a:solidFill>
              <a:latin typeface="Arial"/>
              <a:cs typeface="Arial"/>
            </a:rPr>
            <a:pPr/>
            <a:t>Age-standardised percentages (%), 2006/07–2016/17</a:t>
          </a:fld>
          <a:endParaRPr lang="en-NZ" sz="1100"/>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0.13529</cdr:y>
    </cdr:from>
    <cdr:to>
      <cdr:x>0.26209</cdr:x>
      <cdr:y>0.19706</cdr:y>
    </cdr:to>
    <cdr:sp macro="" textlink="'Māori vs Non-Māori'!$BB$14">
      <cdr:nvSpPr>
        <cdr:cNvPr id="15" name="TextBox 14"/>
        <cdr:cNvSpPr txBox="1"/>
      </cdr:nvSpPr>
      <cdr:spPr>
        <a:xfrm xmlns:a="http://schemas.openxmlformats.org/drawingml/2006/main">
          <a:off x="0" y="438150"/>
          <a:ext cx="160020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B03BA5F-1E5E-4E65-A690-5E6CE82FB9CC}" type="TxLink">
            <a:rPr lang="en-US" sz="900" b="0" i="0" u="none" strike="noStrike">
              <a:solidFill>
                <a:srgbClr val="000000"/>
              </a:solidFill>
              <a:latin typeface="Arial"/>
              <a:cs typeface="Arial"/>
            </a:rPr>
            <a:pPr/>
            <a:t>Percentage (rate per 100)</a:t>
          </a:fld>
          <a:endParaRPr lang="en-NZ" sz="1050"/>
        </a:p>
      </cdr:txBody>
    </cdr:sp>
  </cdr:relSizeAnchor>
  <cdr:relSizeAnchor xmlns:cdr="http://schemas.openxmlformats.org/drawingml/2006/chartDrawing">
    <cdr:from>
      <cdr:x>0</cdr:x>
      <cdr:y>0.90095</cdr:y>
    </cdr:from>
    <cdr:to>
      <cdr:x>0.82059</cdr:x>
      <cdr:y>0.95976</cdr:y>
    </cdr:to>
    <cdr:sp macro="" textlink="'Māori vs Non-Māori'!$BB$16">
      <cdr:nvSpPr>
        <cdr:cNvPr id="16" name="TextBox 15"/>
        <cdr:cNvSpPr txBox="1"/>
      </cdr:nvSpPr>
      <cdr:spPr>
        <a:xfrm xmlns:a="http://schemas.openxmlformats.org/drawingml/2006/main">
          <a:off x="0" y="3290331"/>
          <a:ext cx="5022011" cy="2148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1D26934-2F5F-422B-B12B-8A0DA15F6CC2}" type="TxLink">
            <a:rPr lang="en-US" sz="800" b="0" i="0" u="none" strike="noStrike">
              <a:solidFill>
                <a:srgbClr val="000000"/>
              </a:solidFill>
              <a:latin typeface="Arial"/>
              <a:cs typeface="Arial"/>
            </a:rPr>
            <a:pPr/>
            <a:t> </a:t>
          </a:fld>
          <a:endParaRPr lang="en-NZ" sz="1100"/>
        </a:p>
      </cdr:txBody>
    </cdr:sp>
  </cdr:relSizeAnchor>
</c:userShapes>
</file>

<file path=xl/drawings/drawing3.xml><?xml version="1.0" encoding="utf-8"?>
<c:userShapes xmlns:c="http://schemas.openxmlformats.org/drawingml/2006/chart">
  <cdr:relSizeAnchor xmlns:cdr="http://schemas.openxmlformats.org/drawingml/2006/chartDrawing">
    <cdr:from>
      <cdr:x>0.00467</cdr:x>
      <cdr:y>0.01617</cdr:y>
    </cdr:from>
    <cdr:to>
      <cdr:x>0.97585</cdr:x>
      <cdr:y>0.08712</cdr:y>
    </cdr:to>
    <cdr:sp macro="" textlink="'Māori vs Non-Māori'!$BB$10">
      <cdr:nvSpPr>
        <cdr:cNvPr id="2" name="TextBox 1"/>
        <cdr:cNvSpPr txBox="1"/>
      </cdr:nvSpPr>
      <cdr:spPr>
        <a:xfrm xmlns:a="http://schemas.openxmlformats.org/drawingml/2006/main">
          <a:off x="28579" y="59085"/>
          <a:ext cx="5943595" cy="2592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ECA18C3C-6560-4513-8850-2794E1FE9794}" type="TxLink">
            <a:rPr lang="en-US" sz="1000" b="1" i="0" u="none" strike="noStrike">
              <a:solidFill>
                <a:srgbClr val="000000"/>
              </a:solidFill>
              <a:latin typeface="Arial"/>
              <a:cs typeface="Arial"/>
            </a:rPr>
            <a:pPr/>
            <a:t>Has GP clinic or medical centre that usually goes to when unwell or injured - Children</a:t>
          </a:fld>
          <a:endParaRPr lang="en-NZ" sz="1100" b="1"/>
        </a:p>
      </cdr:txBody>
    </cdr:sp>
  </cdr:relSizeAnchor>
  <cdr:relSizeAnchor xmlns:cdr="http://schemas.openxmlformats.org/drawingml/2006/chartDrawing">
    <cdr:from>
      <cdr:x>0.00156</cdr:x>
      <cdr:y>0.06715</cdr:y>
    </cdr:from>
    <cdr:to>
      <cdr:x>0.45602</cdr:x>
      <cdr:y>0.1377</cdr:y>
    </cdr:to>
    <cdr:sp macro="" textlink="'Māori vs Non-Māori'!$BB$7">
      <cdr:nvSpPr>
        <cdr:cNvPr id="3" name="TextBox 2"/>
        <cdr:cNvSpPr txBox="1"/>
      </cdr:nvSpPr>
      <cdr:spPr>
        <a:xfrm xmlns:a="http://schemas.openxmlformats.org/drawingml/2006/main">
          <a:off x="9525" y="245349"/>
          <a:ext cx="2781300" cy="25781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5BF55FF-24E0-4E8D-B0FF-0E6D26A77AA0}"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0.00623</cdr:x>
      <cdr:y>0.13964</cdr:y>
    </cdr:from>
    <cdr:to>
      <cdr:x>0.26614</cdr:x>
      <cdr:y>0.21608</cdr:y>
    </cdr:to>
    <cdr:sp macro="" textlink="'Māori vs Non-Māori'!$BB$15">
      <cdr:nvSpPr>
        <cdr:cNvPr id="4" name="TextBox 3"/>
        <cdr:cNvSpPr txBox="1"/>
      </cdr:nvSpPr>
      <cdr:spPr>
        <a:xfrm xmlns:a="http://schemas.openxmlformats.org/drawingml/2006/main">
          <a:off x="38100" y="452438"/>
          <a:ext cx="15906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726C85F-9586-42F5-B6F6-5ECAB860DC60}" type="TxLink">
            <a:rPr lang="en-US" sz="1000" b="0" i="0" u="none" strike="noStrike">
              <a:solidFill>
                <a:srgbClr val="000000"/>
              </a:solidFill>
              <a:latin typeface="Arial"/>
              <a:cs typeface="Arial"/>
            </a:rPr>
            <a:pPr/>
            <a:t>Rate ratio</a:t>
          </a:fld>
          <a:endParaRPr lang="en-NZ" sz="1050"/>
        </a:p>
      </cdr:txBody>
    </cdr:sp>
  </cdr:relSizeAnchor>
  <cdr:relSizeAnchor xmlns:cdr="http://schemas.openxmlformats.org/drawingml/2006/chartDrawing">
    <cdr:from>
      <cdr:x>0</cdr:x>
      <cdr:y>0.90327</cdr:y>
    </cdr:from>
    <cdr:to>
      <cdr:x>0.79531</cdr:x>
      <cdr:y>0.97656</cdr:y>
    </cdr:to>
    <cdr:sp macro="" textlink="'Māori vs Non-Māori'!$BB$16">
      <cdr:nvSpPr>
        <cdr:cNvPr id="5" name="TextBox 4"/>
        <cdr:cNvSpPr txBox="1"/>
      </cdr:nvSpPr>
      <cdr:spPr>
        <a:xfrm xmlns:a="http://schemas.openxmlformats.org/drawingml/2006/main">
          <a:off x="0" y="3290890"/>
          <a:ext cx="4867275" cy="2670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7930115-5E53-4C6E-B24C-AE71FCB06A7E}" type="TxLink">
            <a:rPr lang="en-US" sz="8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0.5385</cdr:x>
      <cdr:y>0.95397</cdr:y>
    </cdr:from>
    <cdr:to>
      <cdr:x>0.9883</cdr:x>
      <cdr:y>0.99807</cdr:y>
    </cdr:to>
    <cdr:sp macro="" textlink="">
      <cdr:nvSpPr>
        <cdr:cNvPr id="6" name="TextBox 5"/>
        <cdr:cNvSpPr txBox="1"/>
      </cdr:nvSpPr>
      <cdr:spPr>
        <a:xfrm xmlns:a="http://schemas.openxmlformats.org/drawingml/2006/main">
          <a:off x="3295650" y="3090863"/>
          <a:ext cx="2752725" cy="1428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0.83525</cdr:y>
    </cdr:from>
    <cdr:to>
      <cdr:x>0.95717</cdr:x>
      <cdr:y>0.99166</cdr:y>
    </cdr:to>
    <cdr:sp macro="" textlink="">
      <cdr:nvSpPr>
        <cdr:cNvPr id="7" name="TextBox 6"/>
        <cdr:cNvSpPr txBox="1"/>
      </cdr:nvSpPr>
      <cdr:spPr>
        <a:xfrm xmlns:a="http://schemas.openxmlformats.org/drawingml/2006/main">
          <a:off x="0" y="3052013"/>
          <a:ext cx="5857874" cy="5714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eaLnBrk="1" fontAlgn="auto" latinLnBrk="0" hangingPunct="1"/>
          <a:r>
            <a:rPr lang="en-NZ" sz="900">
              <a:effectLst/>
              <a:latin typeface="+mn-lt"/>
              <a:ea typeface="+mn-ea"/>
              <a:cs typeface="+mn-cs"/>
            </a:rPr>
            <a:t>Notes: Ratios are age standardised to the 2001 Census Māori population.</a:t>
          </a:r>
          <a:endParaRPr lang="en-NZ" sz="900">
            <a:effectLst/>
          </a:endParaRPr>
        </a:p>
        <a:p xmlns:a="http://schemas.openxmlformats.org/drawingml/2006/main">
          <a:pPr eaLnBrk="1" fontAlgn="auto" latinLnBrk="0" hangingPunct="1"/>
          <a:r>
            <a:rPr lang="en-NZ" sz="900">
              <a:effectLst/>
              <a:latin typeface="+mn-lt"/>
              <a:ea typeface="+mn-ea"/>
              <a:cs typeface="+mn-cs"/>
            </a:rPr>
            <a:t>If the confidence interval of the rate ratio does not include the number 1, the ratio is said to be statistically significant.</a:t>
          </a:r>
        </a:p>
        <a:p xmlns:a="http://schemas.openxmlformats.org/drawingml/2006/main">
          <a:pPr eaLnBrk="1" fontAlgn="auto" latinLnBrk="0" hangingPunct="1"/>
          <a:r>
            <a:rPr lang="en-NZ" sz="900"/>
            <a:t>Source: New Zealand Health Survey (NZHS), Ministry of Health.</a:t>
          </a:r>
        </a:p>
      </cdr:txBody>
    </cdr:sp>
  </cdr:relSizeAnchor>
</c:userShapes>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350520</xdr:colOff>
          <xdr:row>3</xdr:row>
          <xdr:rowOff>0</xdr:rowOff>
        </xdr:from>
        <xdr:to>
          <xdr:col>11</xdr:col>
          <xdr:colOff>45720</xdr:colOff>
          <xdr:row>4</xdr:row>
          <xdr:rowOff>7620</xdr:rowOff>
        </xdr:to>
        <xdr:sp macro="" textlink="">
          <xdr:nvSpPr>
            <xdr:cNvPr id="24577" name="Drop Down 1" hidden="1">
              <a:extLst>
                <a:ext uri="{63B3BB69-23CF-44E3-9099-C40C66FF867C}">
                  <a14:compatExt spid="_x0000_s24577"/>
                </a:ext>
                <a:ext uri="{FF2B5EF4-FFF2-40B4-BE49-F238E27FC236}">
                  <a16:creationId xmlns:a16="http://schemas.microsoft.com/office/drawing/2014/main" id="{00000000-0008-0000-0200-000001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38098</xdr:colOff>
      <xdr:row>5</xdr:row>
      <xdr:rowOff>43611</xdr:rowOff>
    </xdr:from>
    <xdr:to>
      <xdr:col>14</xdr:col>
      <xdr:colOff>266699</xdr:colOff>
      <xdr:row>31</xdr:row>
      <xdr:rowOff>19049</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2</xdr:col>
      <xdr:colOff>104774</xdr:colOff>
      <xdr:row>26</xdr:row>
      <xdr:rowOff>76200</xdr:rowOff>
    </xdr:from>
    <xdr:to>
      <xdr:col>11</xdr:col>
      <xdr:colOff>198119</xdr:colOff>
      <xdr:row>30</xdr:row>
      <xdr:rowOff>133351</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790574" y="4312920"/>
          <a:ext cx="5747385" cy="5219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NZ" sz="900">
              <a:solidFill>
                <a:schemeClr val="dk1"/>
              </a:solidFill>
              <a:effectLst/>
              <a:latin typeface="+mn-lt"/>
              <a:ea typeface="+mn-ea"/>
              <a:cs typeface="+mn-cs"/>
            </a:rPr>
            <a:t>Notes: Rates are age standardised to the 2001 Census Māori population.</a:t>
          </a:r>
          <a:endParaRPr lang="en-NZ" sz="900">
            <a:effectLst/>
          </a:endParaRPr>
        </a:p>
        <a:p>
          <a:pPr eaLnBrk="1" fontAlgn="auto" latinLnBrk="0" hangingPunct="1"/>
          <a:r>
            <a:rPr lang="en-NZ" sz="900">
              <a:solidFill>
                <a:schemeClr val="dk1"/>
              </a:solidFill>
              <a:effectLst/>
              <a:latin typeface="+mn-lt"/>
              <a:ea typeface="+mn-ea"/>
              <a:cs typeface="+mn-cs"/>
            </a:rPr>
            <a:t>If the confidence intervals of two rates do not overlap, the difference in rates is said to be statistically significant.</a:t>
          </a:r>
          <a:endParaRPr lang="en-NZ" sz="900">
            <a:effectLst/>
          </a:endParaRPr>
        </a:p>
        <a:p>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Source:</a:t>
          </a:r>
          <a:r>
            <a:rPr lang="en-NZ" sz="900" baseline="0">
              <a:solidFill>
                <a:schemeClr val="dk1"/>
              </a:solidFill>
              <a:effectLst/>
              <a:latin typeface="+mn-lt"/>
              <a:ea typeface="+mn-ea"/>
              <a:cs typeface="+mn-cs"/>
            </a:rPr>
            <a:t> New Zealand Health Survey (NZHS), Ministry of Health.</a:t>
          </a:r>
          <a:endParaRPr lang="en-NZ" sz="900">
            <a:effectLst/>
          </a:endParaRPr>
        </a:p>
        <a:p>
          <a:endParaRPr lang="en-NZ" sz="1000"/>
        </a:p>
      </xdr:txBody>
    </xdr:sp>
    <xdr:clientData/>
  </xdr:twoCellAnchor>
  <xdr:twoCellAnchor>
    <xdr:from>
      <xdr:col>16</xdr:col>
      <xdr:colOff>285750</xdr:colOff>
      <xdr:row>5</xdr:row>
      <xdr:rowOff>62662</xdr:rowOff>
    </xdr:from>
    <xdr:to>
      <xdr:col>25</xdr:col>
      <xdr:colOff>233550</xdr:colOff>
      <xdr:row>30</xdr:row>
      <xdr:rowOff>1912</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wsDr>
</file>

<file path=xl/drawings/drawing5.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0.0121</cdr:y>
    </cdr:from>
    <cdr:to>
      <cdr:x>0.9525</cdr:x>
      <cdr:y>0.08717</cdr:y>
    </cdr:to>
    <cdr:sp macro="" textlink="'Māori vs Non-Māori by sex'!$BE$10">
      <cdr:nvSpPr>
        <cdr:cNvPr id="11" name="TextBox 10"/>
        <cdr:cNvSpPr txBox="1"/>
      </cdr:nvSpPr>
      <cdr:spPr>
        <a:xfrm xmlns:a="http://schemas.openxmlformats.org/drawingml/2006/main">
          <a:off x="0" y="44190"/>
          <a:ext cx="5829300" cy="27414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3C18DE2A-116B-4666-8DB3-1893AC46C888}" type="TxLink">
            <a:rPr lang="en-US" sz="1000" b="1" i="0" u="none" strike="noStrike">
              <a:solidFill>
                <a:srgbClr val="000000"/>
              </a:solidFill>
              <a:latin typeface="Arial"/>
              <a:cs typeface="Arial"/>
            </a:rPr>
            <a:pPr/>
            <a:t>Has GP clinic or medical centre that usually goes to when unwell or injured - Children</a:t>
          </a:fld>
          <a:endParaRPr lang="en-NZ" sz="1100" b="1"/>
        </a:p>
      </cdr:txBody>
    </cdr:sp>
  </cdr:relSizeAnchor>
  <cdr:relSizeAnchor xmlns:cdr="http://schemas.openxmlformats.org/drawingml/2006/chartDrawing">
    <cdr:from>
      <cdr:x>0</cdr:x>
      <cdr:y>0.06765</cdr:y>
    </cdr:from>
    <cdr:to>
      <cdr:x>0.60699</cdr:x>
      <cdr:y>0.14454</cdr:y>
    </cdr:to>
    <cdr:sp macro="" textlink="'Māori vs Non-Māori by sex'!$BE$8">
      <cdr:nvSpPr>
        <cdr:cNvPr id="12" name="TextBox 11"/>
        <cdr:cNvSpPr txBox="1"/>
      </cdr:nvSpPr>
      <cdr:spPr>
        <a:xfrm xmlns:a="http://schemas.openxmlformats.org/drawingml/2006/main">
          <a:off x="0" y="247064"/>
          <a:ext cx="3714751" cy="280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0E18897-9F7A-4F8A-A470-D3CCBB81C49C}" type="TxLink">
            <a:rPr lang="en-US" sz="1000" b="0" i="0" u="none" strike="noStrike">
              <a:solidFill>
                <a:srgbClr val="000000"/>
              </a:solidFill>
              <a:latin typeface="Arial"/>
              <a:cs typeface="Arial"/>
            </a:rPr>
            <a:pPr/>
            <a:t>Age-standardised percentages (%), by sex, 2006/07–2016/17</a:t>
          </a:fld>
          <a:endParaRPr lang="en-NZ" sz="1100"/>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0.13529</cdr:y>
    </cdr:from>
    <cdr:to>
      <cdr:x>0.26209</cdr:x>
      <cdr:y>0.19706</cdr:y>
    </cdr:to>
    <cdr:sp macro="" textlink="'Māori vs Non-Māori by sex'!$BE$14">
      <cdr:nvSpPr>
        <cdr:cNvPr id="15" name="TextBox 14"/>
        <cdr:cNvSpPr txBox="1"/>
      </cdr:nvSpPr>
      <cdr:spPr>
        <a:xfrm xmlns:a="http://schemas.openxmlformats.org/drawingml/2006/main">
          <a:off x="0" y="438150"/>
          <a:ext cx="160020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B03BA5F-1E5E-4E65-A690-5E6CE82FB9CC}" type="TxLink">
            <a:rPr lang="en-US" sz="900" b="0" i="0" u="none" strike="noStrike">
              <a:solidFill>
                <a:srgbClr val="000000"/>
              </a:solidFill>
              <a:latin typeface="Arial"/>
              <a:cs typeface="Arial"/>
            </a:rPr>
            <a:pPr/>
            <a:t>Percentage (rate per 100)</a:t>
          </a:fld>
          <a:endParaRPr lang="en-NZ" sz="1050"/>
        </a:p>
      </cdr:txBody>
    </cdr:sp>
  </cdr:relSizeAnchor>
  <cdr:relSizeAnchor xmlns:cdr="http://schemas.openxmlformats.org/drawingml/2006/chartDrawing">
    <cdr:from>
      <cdr:x>0</cdr:x>
      <cdr:y>0.90095</cdr:y>
    </cdr:from>
    <cdr:to>
      <cdr:x>0.82059</cdr:x>
      <cdr:y>0.95976</cdr:y>
    </cdr:to>
    <cdr:sp macro="" textlink="'Māori vs Non-Māori by sex'!$BE$16">
      <cdr:nvSpPr>
        <cdr:cNvPr id="16" name="TextBox 15"/>
        <cdr:cNvSpPr txBox="1"/>
      </cdr:nvSpPr>
      <cdr:spPr>
        <a:xfrm xmlns:a="http://schemas.openxmlformats.org/drawingml/2006/main">
          <a:off x="0" y="3290331"/>
          <a:ext cx="5022011" cy="2148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1D26934-2F5F-422B-B12B-8A0DA15F6CC2}" type="TxLink">
            <a:rPr lang="en-US" sz="800" b="0" i="0" u="none" strike="noStrike">
              <a:solidFill>
                <a:srgbClr val="000000"/>
              </a:solidFill>
              <a:latin typeface="Arial"/>
              <a:cs typeface="Arial"/>
            </a:rPr>
            <a:pPr/>
            <a:t> </a:t>
          </a:fld>
          <a:endParaRPr lang="en-NZ" sz="1100"/>
        </a:p>
      </cdr:txBody>
    </cdr:sp>
  </cdr:relSizeAnchor>
</c:userShapes>
</file>

<file path=xl/drawings/drawing6.xml><?xml version="1.0" encoding="utf-8"?>
<c:userShapes xmlns:c="http://schemas.openxmlformats.org/drawingml/2006/chart">
  <cdr:relSizeAnchor xmlns:cdr="http://schemas.openxmlformats.org/drawingml/2006/chartDrawing">
    <cdr:from>
      <cdr:x>0.00467</cdr:x>
      <cdr:y>0.01617</cdr:y>
    </cdr:from>
    <cdr:to>
      <cdr:x>0.95717</cdr:x>
      <cdr:y>0.09494</cdr:y>
    </cdr:to>
    <cdr:sp macro="" textlink="'Māori vs Non-Māori by sex'!$BE$10">
      <cdr:nvSpPr>
        <cdr:cNvPr id="2" name="TextBox 1"/>
        <cdr:cNvSpPr txBox="1"/>
      </cdr:nvSpPr>
      <cdr:spPr>
        <a:xfrm xmlns:a="http://schemas.openxmlformats.org/drawingml/2006/main">
          <a:off x="28579" y="59085"/>
          <a:ext cx="5829295" cy="28782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ECA18C3C-6560-4513-8850-2794E1FE9794}" type="TxLink">
            <a:rPr lang="en-US" sz="1000" b="1" i="0" u="none" strike="noStrike">
              <a:solidFill>
                <a:srgbClr val="000000"/>
              </a:solidFill>
              <a:latin typeface="Arial"/>
              <a:cs typeface="Arial"/>
            </a:rPr>
            <a:pPr/>
            <a:t>Has GP clinic or medical centre that usually goes to when unwell or injured - Children</a:t>
          </a:fld>
          <a:endParaRPr lang="en-NZ" sz="1100" b="1"/>
        </a:p>
      </cdr:txBody>
    </cdr:sp>
  </cdr:relSizeAnchor>
  <cdr:relSizeAnchor xmlns:cdr="http://schemas.openxmlformats.org/drawingml/2006/chartDrawing">
    <cdr:from>
      <cdr:x>0.00156</cdr:x>
      <cdr:y>0.06715</cdr:y>
    </cdr:from>
    <cdr:to>
      <cdr:x>0.45602</cdr:x>
      <cdr:y>0.1377</cdr:y>
    </cdr:to>
    <cdr:sp macro="" textlink="'Māori vs Non-Māori by sex'!$BE$7">
      <cdr:nvSpPr>
        <cdr:cNvPr id="3" name="TextBox 2"/>
        <cdr:cNvSpPr txBox="1"/>
      </cdr:nvSpPr>
      <cdr:spPr>
        <a:xfrm xmlns:a="http://schemas.openxmlformats.org/drawingml/2006/main">
          <a:off x="9525" y="245349"/>
          <a:ext cx="2781300" cy="25781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5BF55FF-24E0-4E8D-B0FF-0E6D26A77AA0}"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0.00623</cdr:x>
      <cdr:y>0.13964</cdr:y>
    </cdr:from>
    <cdr:to>
      <cdr:x>0.26614</cdr:x>
      <cdr:y>0.21608</cdr:y>
    </cdr:to>
    <cdr:sp macro="" textlink="'Māori vs Non-Māori by sex'!$BE$15">
      <cdr:nvSpPr>
        <cdr:cNvPr id="4" name="TextBox 3"/>
        <cdr:cNvSpPr txBox="1"/>
      </cdr:nvSpPr>
      <cdr:spPr>
        <a:xfrm xmlns:a="http://schemas.openxmlformats.org/drawingml/2006/main">
          <a:off x="38100" y="452438"/>
          <a:ext cx="15906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726C85F-9586-42F5-B6F6-5ECAB860DC60}" type="TxLink">
            <a:rPr lang="en-US" sz="1000" b="0" i="0" u="none" strike="noStrike">
              <a:solidFill>
                <a:srgbClr val="000000"/>
              </a:solidFill>
              <a:latin typeface="Arial"/>
              <a:cs typeface="Arial"/>
            </a:rPr>
            <a:pPr/>
            <a:t>Rate ratio</a:t>
          </a:fld>
          <a:endParaRPr lang="en-NZ" sz="1050"/>
        </a:p>
      </cdr:txBody>
    </cdr:sp>
  </cdr:relSizeAnchor>
  <cdr:relSizeAnchor xmlns:cdr="http://schemas.openxmlformats.org/drawingml/2006/chartDrawing">
    <cdr:from>
      <cdr:x>0</cdr:x>
      <cdr:y>0.90327</cdr:y>
    </cdr:from>
    <cdr:to>
      <cdr:x>0.79531</cdr:x>
      <cdr:y>0.97656</cdr:y>
    </cdr:to>
    <cdr:sp macro="" textlink="'Māori vs Non-Māori by sex'!$BE$16">
      <cdr:nvSpPr>
        <cdr:cNvPr id="5" name="TextBox 4"/>
        <cdr:cNvSpPr txBox="1"/>
      </cdr:nvSpPr>
      <cdr:spPr>
        <a:xfrm xmlns:a="http://schemas.openxmlformats.org/drawingml/2006/main">
          <a:off x="0" y="3290890"/>
          <a:ext cx="4867275" cy="2670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7930115-5E53-4C6E-B24C-AE71FCB06A7E}" type="TxLink">
            <a:rPr lang="en-US" sz="8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0.5385</cdr:x>
      <cdr:y>0.95397</cdr:y>
    </cdr:from>
    <cdr:to>
      <cdr:x>0.9883</cdr:x>
      <cdr:y>0.99807</cdr:y>
    </cdr:to>
    <cdr:sp macro="" textlink="">
      <cdr:nvSpPr>
        <cdr:cNvPr id="6" name="TextBox 5"/>
        <cdr:cNvSpPr txBox="1"/>
      </cdr:nvSpPr>
      <cdr:spPr>
        <a:xfrm xmlns:a="http://schemas.openxmlformats.org/drawingml/2006/main">
          <a:off x="3295650" y="3090863"/>
          <a:ext cx="2752725" cy="1428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0.83525</cdr:y>
    </cdr:from>
    <cdr:to>
      <cdr:x>0.95717</cdr:x>
      <cdr:y>0.99166</cdr:y>
    </cdr:to>
    <cdr:sp macro="" textlink="">
      <cdr:nvSpPr>
        <cdr:cNvPr id="7" name="TextBox 6"/>
        <cdr:cNvSpPr txBox="1"/>
      </cdr:nvSpPr>
      <cdr:spPr>
        <a:xfrm xmlns:a="http://schemas.openxmlformats.org/drawingml/2006/main">
          <a:off x="0" y="3052013"/>
          <a:ext cx="5857874" cy="5714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eaLnBrk="1" fontAlgn="auto" latinLnBrk="0" hangingPunct="1"/>
          <a:r>
            <a:rPr lang="en-NZ" sz="900">
              <a:effectLst/>
              <a:latin typeface="+mn-lt"/>
              <a:ea typeface="+mn-ea"/>
              <a:cs typeface="+mn-cs"/>
            </a:rPr>
            <a:t>Notes: Ratios are age standardised to the 2001 Census Māori population.</a:t>
          </a:r>
          <a:endParaRPr lang="en-NZ" sz="900">
            <a:effectLst/>
          </a:endParaRPr>
        </a:p>
        <a:p xmlns:a="http://schemas.openxmlformats.org/drawingml/2006/main">
          <a:pPr eaLnBrk="1" fontAlgn="auto" latinLnBrk="0" hangingPunct="1"/>
          <a:r>
            <a:rPr lang="en-NZ" sz="900">
              <a:effectLst/>
              <a:latin typeface="+mn-lt"/>
              <a:ea typeface="+mn-ea"/>
              <a:cs typeface="+mn-cs"/>
            </a:rPr>
            <a:t>If the confidence interval of the rate ratio does not include the number 1, the ratio is said to be statistically significant.</a:t>
          </a:r>
        </a:p>
        <a:p xmlns:a="http://schemas.openxmlformats.org/drawingml/2006/main">
          <a:pPr eaLnBrk="1" fontAlgn="auto" latinLnBrk="0" hangingPunct="1"/>
          <a:r>
            <a:rPr lang="en-NZ" sz="900"/>
            <a:t>Source: New Zealand Health Survey (NZHS), Ministry of Health.</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G:\Mortality\Historical%20Mortality\Historical%20Mortality%201948-2014\Analysis\historical_mortality1948-2014_annual%20templateol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ntents"/>
      <sheetName val="Graphs"/>
      <sheetName val="Coding"/>
      <sheetName val="Historic data"/>
      <sheetName val="DataAnnualUpdate"/>
      <sheetName val="Annual update"/>
      <sheetName val="ref"/>
    </sheetNames>
    <sheetDataSet>
      <sheetData sheetId="0"/>
      <sheetData sheetId="1"/>
      <sheetData sheetId="2"/>
      <sheetData sheetId="3"/>
      <sheetData sheetId="4">
        <row r="1">
          <cell r="A1" t="str">
            <v>combo</v>
          </cell>
        </row>
      </sheetData>
      <sheetData sheetId="5">
        <row r="1">
          <cell r="A1" t="str">
            <v>combo</v>
          </cell>
          <cell r="L1" t="str">
            <v>combo</v>
          </cell>
          <cell r="M1" t="str">
            <v>year</v>
          </cell>
          <cell r="N1" t="str">
            <v>type</v>
          </cell>
          <cell r="O1" t="str">
            <v>ethmn</v>
          </cell>
          <cell r="P1" t="str">
            <v>sex</v>
          </cell>
          <cell r="Q1" t="str">
            <v>num</v>
          </cell>
          <cell r="R1" t="str">
            <v>perc</v>
          </cell>
        </row>
        <row r="2">
          <cell r="L2" t="str">
            <v>2010All cancerMaleAllEth</v>
          </cell>
          <cell r="M2">
            <v>2010</v>
          </cell>
          <cell r="N2" t="str">
            <v>All cancer</v>
          </cell>
          <cell r="O2" t="str">
            <v>AllEth</v>
          </cell>
          <cell r="P2" t="str">
            <v>Male</v>
          </cell>
          <cell r="Q2">
            <v>4511</v>
          </cell>
          <cell r="R2">
            <v>52.5</v>
          </cell>
        </row>
        <row r="3">
          <cell r="L3" t="str">
            <v>2010All cancerMaleMaori</v>
          </cell>
          <cell r="M3">
            <v>2010</v>
          </cell>
          <cell r="N3" t="str">
            <v>All cancer</v>
          </cell>
          <cell r="O3" t="str">
            <v>Maori</v>
          </cell>
          <cell r="P3" t="str">
            <v>Male</v>
          </cell>
          <cell r="Q3">
            <v>422</v>
          </cell>
          <cell r="R3">
            <v>48.1</v>
          </cell>
        </row>
        <row r="4">
          <cell r="L4" t="str">
            <v>2010All cancerMaleNon-Maori</v>
          </cell>
          <cell r="M4">
            <v>2010</v>
          </cell>
          <cell r="N4" t="str">
            <v>All cancer</v>
          </cell>
          <cell r="O4" t="str">
            <v>Non-Maori</v>
          </cell>
          <cell r="P4" t="str">
            <v>Male</v>
          </cell>
          <cell r="Q4">
            <v>4089</v>
          </cell>
          <cell r="R4">
            <v>53</v>
          </cell>
        </row>
        <row r="5">
          <cell r="L5" t="str">
            <v>2010All deathsMaleAllEth</v>
          </cell>
          <cell r="M5">
            <v>2010</v>
          </cell>
          <cell r="N5" t="str">
            <v>All deaths</v>
          </cell>
          <cell r="O5" t="str">
            <v>AllEth</v>
          </cell>
          <cell r="P5" t="str">
            <v>Male</v>
          </cell>
          <cell r="Q5">
            <v>14338</v>
          </cell>
          <cell r="R5">
            <v>50.1</v>
          </cell>
        </row>
        <row r="6">
          <cell r="L6" t="str">
            <v>2010All deathsMaleMaori</v>
          </cell>
          <cell r="M6">
            <v>2010</v>
          </cell>
          <cell r="N6" t="str">
            <v>All deaths</v>
          </cell>
          <cell r="O6" t="str">
            <v>Maori</v>
          </cell>
          <cell r="P6" t="str">
            <v>Male</v>
          </cell>
          <cell r="Q6">
            <v>1534</v>
          </cell>
          <cell r="R6">
            <v>53.2</v>
          </cell>
        </row>
        <row r="7">
          <cell r="L7" t="str">
            <v>2010All deathsMaleNon-Maori</v>
          </cell>
          <cell r="M7">
            <v>2010</v>
          </cell>
          <cell r="N7" t="str">
            <v>All deaths</v>
          </cell>
          <cell r="O7" t="str">
            <v>Non-Maori</v>
          </cell>
          <cell r="P7" t="str">
            <v>Male</v>
          </cell>
          <cell r="Q7">
            <v>12804</v>
          </cell>
          <cell r="R7">
            <v>49.7</v>
          </cell>
        </row>
        <row r="8">
          <cell r="L8" t="str">
            <v>2010AssaultMaleAllEth</v>
          </cell>
          <cell r="M8">
            <v>2010</v>
          </cell>
          <cell r="N8" t="str">
            <v>Assault</v>
          </cell>
          <cell r="O8" t="str">
            <v>AllEth</v>
          </cell>
          <cell r="P8" t="str">
            <v>Male</v>
          </cell>
          <cell r="Q8">
            <v>31</v>
          </cell>
          <cell r="R8">
            <v>56.4</v>
          </cell>
        </row>
        <row r="9">
          <cell r="L9" t="str">
            <v>2010AssaultMaleMaori</v>
          </cell>
          <cell r="M9">
            <v>2010</v>
          </cell>
          <cell r="N9" t="str">
            <v>Assault</v>
          </cell>
          <cell r="O9" t="str">
            <v>Maori</v>
          </cell>
          <cell r="P9" t="str">
            <v>Male</v>
          </cell>
          <cell r="Q9">
            <v>14</v>
          </cell>
          <cell r="R9">
            <v>70</v>
          </cell>
        </row>
        <row r="10">
          <cell r="L10" t="str">
            <v>2010AssaultMaleNon-Maori</v>
          </cell>
          <cell r="M10">
            <v>2010</v>
          </cell>
          <cell r="N10" t="str">
            <v>Assault</v>
          </cell>
          <cell r="O10" t="str">
            <v>Non-Maori</v>
          </cell>
          <cell r="P10" t="str">
            <v>Male</v>
          </cell>
          <cell r="Q10">
            <v>17</v>
          </cell>
          <cell r="R10">
            <v>48.6</v>
          </cell>
        </row>
        <row r="11">
          <cell r="L11" t="str">
            <v>2010Cerebrovascular diseaseMaleAllEth</v>
          </cell>
          <cell r="M11">
            <v>2010</v>
          </cell>
          <cell r="N11" t="str">
            <v>Cerebrovascular disease</v>
          </cell>
          <cell r="O11" t="str">
            <v>AllEth</v>
          </cell>
          <cell r="P11" t="str">
            <v>Male</v>
          </cell>
          <cell r="Q11">
            <v>945</v>
          </cell>
          <cell r="R11">
            <v>38.299999999999997</v>
          </cell>
        </row>
        <row r="12">
          <cell r="L12" t="str">
            <v>2010Cerebrovascular diseaseMaleMaori</v>
          </cell>
          <cell r="M12">
            <v>2010</v>
          </cell>
          <cell r="N12" t="str">
            <v>Cerebrovascular disease</v>
          </cell>
          <cell r="O12" t="str">
            <v>Maori</v>
          </cell>
          <cell r="P12" t="str">
            <v>Male</v>
          </cell>
          <cell r="Q12">
            <v>58</v>
          </cell>
          <cell r="R12">
            <v>37.200000000000003</v>
          </cell>
        </row>
        <row r="13">
          <cell r="L13" t="str">
            <v>2010Cerebrovascular diseaseMaleNon-Maori</v>
          </cell>
          <cell r="M13">
            <v>2010</v>
          </cell>
          <cell r="N13" t="str">
            <v>Cerebrovascular disease</v>
          </cell>
          <cell r="O13" t="str">
            <v>Non-Maori</v>
          </cell>
          <cell r="P13" t="str">
            <v>Male</v>
          </cell>
          <cell r="Q13">
            <v>887</v>
          </cell>
          <cell r="R13">
            <v>38.4</v>
          </cell>
        </row>
        <row r="14">
          <cell r="L14" t="str">
            <v>2010Cervical cancerMaleAllEth</v>
          </cell>
          <cell r="M14">
            <v>2010</v>
          </cell>
          <cell r="N14" t="str">
            <v>Cervical cancer</v>
          </cell>
          <cell r="O14" t="str">
            <v>AllEth</v>
          </cell>
          <cell r="P14" t="str">
            <v>Male</v>
          </cell>
        </row>
        <row r="15">
          <cell r="L15" t="str">
            <v>2010Cervical cancerMaleMaori</v>
          </cell>
          <cell r="M15">
            <v>2010</v>
          </cell>
          <cell r="N15" t="str">
            <v>Cervical cancer</v>
          </cell>
          <cell r="O15" t="str">
            <v>Maori</v>
          </cell>
          <cell r="P15" t="str">
            <v>Male</v>
          </cell>
        </row>
        <row r="16">
          <cell r="L16" t="str">
            <v>2010Cervical cancerMaleNon-Maori</v>
          </cell>
          <cell r="M16">
            <v>2010</v>
          </cell>
          <cell r="N16" t="str">
            <v>Cervical cancer</v>
          </cell>
          <cell r="O16" t="str">
            <v>Non-Maori</v>
          </cell>
          <cell r="P16" t="str">
            <v>Male</v>
          </cell>
        </row>
        <row r="17">
          <cell r="L17" t="str">
            <v>2010Chronic lower respiratory diseasesMaleAllEth</v>
          </cell>
          <cell r="M17">
            <v>2010</v>
          </cell>
          <cell r="N17" t="str">
            <v>Chronic lower respiratory diseases</v>
          </cell>
          <cell r="O17" t="str">
            <v>AllEth</v>
          </cell>
          <cell r="P17" t="str">
            <v>Male</v>
          </cell>
          <cell r="Q17">
            <v>859</v>
          </cell>
          <cell r="R17">
            <v>51.9</v>
          </cell>
        </row>
        <row r="18">
          <cell r="L18" t="str">
            <v>2010Chronic lower respiratory diseasesMaleMaori</v>
          </cell>
          <cell r="M18">
            <v>2010</v>
          </cell>
          <cell r="N18" t="str">
            <v>Chronic lower respiratory diseases</v>
          </cell>
          <cell r="O18" t="str">
            <v>Maori</v>
          </cell>
          <cell r="P18" t="str">
            <v>Male</v>
          </cell>
          <cell r="Q18">
            <v>95</v>
          </cell>
          <cell r="R18">
            <v>45.9</v>
          </cell>
        </row>
        <row r="19">
          <cell r="L19" t="str">
            <v>2010Chronic lower respiratory diseasesMaleNon-Maori</v>
          </cell>
          <cell r="M19">
            <v>2010</v>
          </cell>
          <cell r="N19" t="str">
            <v>Chronic lower respiratory diseases</v>
          </cell>
          <cell r="O19" t="str">
            <v>Non-Maori</v>
          </cell>
          <cell r="P19" t="str">
            <v>Male</v>
          </cell>
          <cell r="Q19">
            <v>764</v>
          </cell>
          <cell r="R19">
            <v>52.7</v>
          </cell>
        </row>
        <row r="20">
          <cell r="L20" t="str">
            <v>2010Colon, rectum and rectosigmoid junction cancerMaleAllEth</v>
          </cell>
          <cell r="M20">
            <v>2010</v>
          </cell>
          <cell r="N20" t="str">
            <v>Colon, rectum and rectosigmoid junction cancer</v>
          </cell>
          <cell r="O20" t="str">
            <v>AllEth</v>
          </cell>
          <cell r="P20" t="str">
            <v>Male</v>
          </cell>
          <cell r="Q20">
            <v>613</v>
          </cell>
          <cell r="R20">
            <v>51.5</v>
          </cell>
        </row>
        <row r="21">
          <cell r="L21" t="str">
            <v>2010Colon, rectum and rectosigmoid junction cancerMaleMaori</v>
          </cell>
          <cell r="M21">
            <v>2010</v>
          </cell>
          <cell r="N21" t="str">
            <v>Colon, rectum and rectosigmoid junction cancer</v>
          </cell>
          <cell r="O21" t="str">
            <v>Maori</v>
          </cell>
          <cell r="P21" t="str">
            <v>Male</v>
          </cell>
          <cell r="Q21">
            <v>33</v>
          </cell>
          <cell r="R21">
            <v>57.9</v>
          </cell>
        </row>
        <row r="22">
          <cell r="L22" t="str">
            <v>2010Colon, rectum and rectosigmoid junction cancerMaleNon-Maori</v>
          </cell>
          <cell r="M22">
            <v>2010</v>
          </cell>
          <cell r="N22" t="str">
            <v>Colon, rectum and rectosigmoid junction cancer</v>
          </cell>
          <cell r="O22" t="str">
            <v>Non-Maori</v>
          </cell>
          <cell r="P22" t="str">
            <v>Male</v>
          </cell>
          <cell r="Q22">
            <v>580</v>
          </cell>
          <cell r="R22">
            <v>51.2</v>
          </cell>
        </row>
        <row r="23">
          <cell r="L23" t="str">
            <v>2010Diabetes mellitusMaleAllEth</v>
          </cell>
          <cell r="M23">
            <v>2010</v>
          </cell>
          <cell r="N23" t="str">
            <v>Diabetes mellitus</v>
          </cell>
          <cell r="O23" t="str">
            <v>AllEth</v>
          </cell>
          <cell r="P23" t="str">
            <v>Male</v>
          </cell>
          <cell r="Q23">
            <v>391</v>
          </cell>
          <cell r="R23">
            <v>50.9</v>
          </cell>
        </row>
        <row r="24">
          <cell r="L24" t="str">
            <v>2010Diabetes mellitusMaleMaori</v>
          </cell>
          <cell r="M24">
            <v>2010</v>
          </cell>
          <cell r="N24" t="str">
            <v>Diabetes mellitus</v>
          </cell>
          <cell r="O24" t="str">
            <v>Maori</v>
          </cell>
          <cell r="P24" t="str">
            <v>Male</v>
          </cell>
          <cell r="Q24">
            <v>82</v>
          </cell>
          <cell r="R24">
            <v>48.2</v>
          </cell>
        </row>
        <row r="25">
          <cell r="L25" t="str">
            <v>2010Diabetes mellitusMaleNon-Maori</v>
          </cell>
          <cell r="M25">
            <v>2010</v>
          </cell>
          <cell r="N25" t="str">
            <v>Diabetes mellitus</v>
          </cell>
          <cell r="O25" t="str">
            <v>Non-Maori</v>
          </cell>
          <cell r="P25" t="str">
            <v>Male</v>
          </cell>
          <cell r="Q25">
            <v>309</v>
          </cell>
          <cell r="R25">
            <v>51.7</v>
          </cell>
        </row>
        <row r="26">
          <cell r="L26" t="str">
            <v>2010Diseases of the circulatory systemMaleAllEth</v>
          </cell>
          <cell r="M26">
            <v>2010</v>
          </cell>
          <cell r="N26" t="str">
            <v>Diseases of the circulatory system</v>
          </cell>
          <cell r="O26" t="str">
            <v>AllEth</v>
          </cell>
          <cell r="P26" t="str">
            <v>Male</v>
          </cell>
          <cell r="Q26">
            <v>4877</v>
          </cell>
          <cell r="R26">
            <v>47.9</v>
          </cell>
        </row>
        <row r="27">
          <cell r="L27" t="str">
            <v>2010Diseases of the circulatory systemMaleMaori</v>
          </cell>
          <cell r="M27">
            <v>2010</v>
          </cell>
          <cell r="N27" t="str">
            <v>Diseases of the circulatory system</v>
          </cell>
          <cell r="O27" t="str">
            <v>Maori</v>
          </cell>
          <cell r="P27" t="str">
            <v>Male</v>
          </cell>
          <cell r="Q27">
            <v>452</v>
          </cell>
          <cell r="R27">
            <v>53.6</v>
          </cell>
        </row>
        <row r="28">
          <cell r="L28" t="str">
            <v>2010Diseases of the circulatory systemMaleNon-Maori</v>
          </cell>
          <cell r="M28">
            <v>2010</v>
          </cell>
          <cell r="N28" t="str">
            <v>Diseases of the circulatory system</v>
          </cell>
          <cell r="O28" t="str">
            <v>Non-Maori</v>
          </cell>
          <cell r="P28" t="str">
            <v>Male</v>
          </cell>
          <cell r="Q28">
            <v>4425</v>
          </cell>
          <cell r="R28">
            <v>47.4</v>
          </cell>
        </row>
        <row r="29">
          <cell r="L29" t="str">
            <v>2010Diseases of the respiratory systemMaleAllEth</v>
          </cell>
          <cell r="M29">
            <v>2010</v>
          </cell>
          <cell r="N29" t="str">
            <v>Diseases of the respiratory system</v>
          </cell>
          <cell r="O29" t="str">
            <v>AllEth</v>
          </cell>
          <cell r="P29" t="str">
            <v>Male</v>
          </cell>
          <cell r="Q29">
            <v>1243</v>
          </cell>
          <cell r="R29">
            <v>50.6</v>
          </cell>
        </row>
        <row r="30">
          <cell r="L30" t="str">
            <v>2010Diseases of the respiratory systemMaleMaori</v>
          </cell>
          <cell r="M30">
            <v>2010</v>
          </cell>
          <cell r="N30" t="str">
            <v>Diseases of the respiratory system</v>
          </cell>
          <cell r="O30" t="str">
            <v>Maori</v>
          </cell>
          <cell r="P30" t="str">
            <v>Male</v>
          </cell>
          <cell r="Q30">
            <v>119</v>
          </cell>
          <cell r="R30">
            <v>48.6</v>
          </cell>
        </row>
        <row r="31">
          <cell r="L31" t="str">
            <v>2010Diseases of the respiratory systemMaleNon-Maori</v>
          </cell>
          <cell r="M31">
            <v>2010</v>
          </cell>
          <cell r="N31" t="str">
            <v>Diseases of the respiratory system</v>
          </cell>
          <cell r="O31" t="str">
            <v>Non-Maori</v>
          </cell>
          <cell r="P31" t="str">
            <v>Male</v>
          </cell>
          <cell r="Q31">
            <v>1124</v>
          </cell>
          <cell r="R31">
            <v>50.8</v>
          </cell>
        </row>
        <row r="32">
          <cell r="L32" t="str">
            <v>2010External causes of morbidity and mortalityMaleAllEth</v>
          </cell>
          <cell r="M32">
            <v>2010</v>
          </cell>
          <cell r="N32" t="str">
            <v>External causes of morbidity and mortality</v>
          </cell>
          <cell r="O32" t="str">
            <v>AllEth</v>
          </cell>
          <cell r="P32" t="str">
            <v>Male</v>
          </cell>
          <cell r="Q32">
            <v>1221</v>
          </cell>
          <cell r="R32">
            <v>62.5</v>
          </cell>
        </row>
        <row r="33">
          <cell r="L33" t="str">
            <v>2010External causes of morbidity and mortalityMaleMaori</v>
          </cell>
          <cell r="M33">
            <v>2010</v>
          </cell>
          <cell r="N33" t="str">
            <v>External causes of morbidity and mortality</v>
          </cell>
          <cell r="O33" t="str">
            <v>Maori</v>
          </cell>
          <cell r="P33" t="str">
            <v>Male</v>
          </cell>
          <cell r="Q33">
            <v>262</v>
          </cell>
          <cell r="R33">
            <v>70.400000000000006</v>
          </cell>
        </row>
        <row r="34">
          <cell r="L34" t="str">
            <v>2010External causes of morbidity and mortalityMaleNon-Maori</v>
          </cell>
          <cell r="M34">
            <v>2010</v>
          </cell>
          <cell r="N34" t="str">
            <v>External causes of morbidity and mortality</v>
          </cell>
          <cell r="O34" t="str">
            <v>Non-Maori</v>
          </cell>
          <cell r="P34" t="str">
            <v>Male</v>
          </cell>
          <cell r="Q34">
            <v>959</v>
          </cell>
          <cell r="R34">
            <v>60.7</v>
          </cell>
        </row>
        <row r="35">
          <cell r="L35" t="str">
            <v>2010Female breast cancerMaleAllEth</v>
          </cell>
          <cell r="M35">
            <v>2010</v>
          </cell>
          <cell r="N35" t="str">
            <v>Female breast cancer</v>
          </cell>
          <cell r="O35" t="str">
            <v>AllEth</v>
          </cell>
          <cell r="P35" t="str">
            <v>Male</v>
          </cell>
        </row>
        <row r="36">
          <cell r="L36" t="str">
            <v>2010Female breast cancerMaleMaori</v>
          </cell>
          <cell r="M36">
            <v>2010</v>
          </cell>
          <cell r="N36" t="str">
            <v>Female breast cancer</v>
          </cell>
          <cell r="O36" t="str">
            <v>Maori</v>
          </cell>
          <cell r="P36" t="str">
            <v>Male</v>
          </cell>
        </row>
        <row r="37">
          <cell r="L37" t="str">
            <v>2010Female breast cancerMaleNon-Maori</v>
          </cell>
          <cell r="M37">
            <v>2010</v>
          </cell>
          <cell r="N37" t="str">
            <v>Female breast cancer</v>
          </cell>
          <cell r="O37" t="str">
            <v>Non-Maori</v>
          </cell>
          <cell r="P37" t="str">
            <v>Male</v>
          </cell>
        </row>
        <row r="38">
          <cell r="L38" t="str">
            <v>2010Influenza and pneumoniaMaleAllEth</v>
          </cell>
          <cell r="M38">
            <v>2010</v>
          </cell>
          <cell r="N38" t="str">
            <v>Influenza and pneumonia</v>
          </cell>
          <cell r="O38" t="str">
            <v>AllEth</v>
          </cell>
          <cell r="P38" t="str">
            <v>Male</v>
          </cell>
          <cell r="Q38">
            <v>207</v>
          </cell>
          <cell r="R38">
            <v>43.3</v>
          </cell>
        </row>
        <row r="39">
          <cell r="L39" t="str">
            <v>2010Influenza and pneumoniaMaleMaori</v>
          </cell>
          <cell r="M39">
            <v>2010</v>
          </cell>
          <cell r="N39" t="str">
            <v>Influenza and pneumonia</v>
          </cell>
          <cell r="O39" t="str">
            <v>Maori</v>
          </cell>
          <cell r="P39" t="str">
            <v>Male</v>
          </cell>
          <cell r="Q39">
            <v>19</v>
          </cell>
          <cell r="R39">
            <v>70.400000000000006</v>
          </cell>
        </row>
        <row r="40">
          <cell r="L40" t="str">
            <v>2010Influenza and pneumoniaMaleNon-Maori</v>
          </cell>
          <cell r="M40">
            <v>2010</v>
          </cell>
          <cell r="N40" t="str">
            <v>Influenza and pneumonia</v>
          </cell>
          <cell r="O40" t="str">
            <v>Non-Maori</v>
          </cell>
          <cell r="P40" t="str">
            <v>Male</v>
          </cell>
          <cell r="Q40">
            <v>188</v>
          </cell>
          <cell r="R40">
            <v>41.7</v>
          </cell>
        </row>
        <row r="41">
          <cell r="L41" t="str">
            <v>2010Intentional self-harmMaleAllEth</v>
          </cell>
          <cell r="M41">
            <v>2010</v>
          </cell>
          <cell r="N41" t="str">
            <v>Intentional self-harm</v>
          </cell>
          <cell r="O41" t="str">
            <v>AllEth</v>
          </cell>
          <cell r="P41" t="str">
            <v>Male</v>
          </cell>
          <cell r="Q41">
            <v>387</v>
          </cell>
          <cell r="R41">
            <v>72.5</v>
          </cell>
        </row>
        <row r="42">
          <cell r="L42" t="str">
            <v>2010Intentional self-harmMaleMaori</v>
          </cell>
          <cell r="M42">
            <v>2010</v>
          </cell>
          <cell r="N42" t="str">
            <v>Intentional self-harm</v>
          </cell>
          <cell r="O42" t="str">
            <v>Maori</v>
          </cell>
          <cell r="P42" t="str">
            <v>Male</v>
          </cell>
          <cell r="Q42">
            <v>72</v>
          </cell>
          <cell r="R42">
            <v>70.599999999999994</v>
          </cell>
        </row>
        <row r="43">
          <cell r="L43" t="str">
            <v>2010Intentional self-harmMaleNon-Maori</v>
          </cell>
          <cell r="M43">
            <v>2010</v>
          </cell>
          <cell r="N43" t="str">
            <v>Intentional self-harm</v>
          </cell>
          <cell r="O43" t="str">
            <v>Non-Maori</v>
          </cell>
          <cell r="P43" t="str">
            <v>Male</v>
          </cell>
          <cell r="Q43">
            <v>315</v>
          </cell>
          <cell r="R43">
            <v>72.900000000000006</v>
          </cell>
        </row>
        <row r="44">
          <cell r="L44" t="str">
            <v>2010Ischaemic heart diseaseMaleAllEth</v>
          </cell>
          <cell r="M44">
            <v>2010</v>
          </cell>
          <cell r="N44" t="str">
            <v>Ischaemic heart disease</v>
          </cell>
          <cell r="O44" t="str">
            <v>AllEth</v>
          </cell>
          <cell r="P44" t="str">
            <v>Male</v>
          </cell>
          <cell r="Q44">
            <v>2901</v>
          </cell>
          <cell r="R44">
            <v>53.8</v>
          </cell>
        </row>
        <row r="45">
          <cell r="L45" t="str">
            <v>2010Ischaemic heart diseaseMaleMaori</v>
          </cell>
          <cell r="M45">
            <v>2010</v>
          </cell>
          <cell r="N45" t="str">
            <v>Ischaemic heart disease</v>
          </cell>
          <cell r="O45" t="str">
            <v>Maori</v>
          </cell>
          <cell r="P45" t="str">
            <v>Male</v>
          </cell>
          <cell r="Q45">
            <v>261</v>
          </cell>
          <cell r="R45">
            <v>58.9</v>
          </cell>
        </row>
        <row r="46">
          <cell r="L46" t="str">
            <v>2010Ischaemic heart diseaseMaleNon-Maori</v>
          </cell>
          <cell r="M46">
            <v>2010</v>
          </cell>
          <cell r="N46" t="str">
            <v>Ischaemic heart disease</v>
          </cell>
          <cell r="O46" t="str">
            <v>Non-Maori</v>
          </cell>
          <cell r="P46" t="str">
            <v>Male</v>
          </cell>
          <cell r="Q46">
            <v>2640</v>
          </cell>
          <cell r="R46">
            <v>53.4</v>
          </cell>
        </row>
        <row r="47">
          <cell r="L47" t="str">
            <v>2010Lung cancerMaleAllEth</v>
          </cell>
          <cell r="M47">
            <v>2010</v>
          </cell>
          <cell r="N47" t="str">
            <v>Lung cancer</v>
          </cell>
          <cell r="O47" t="str">
            <v>AllEth</v>
          </cell>
          <cell r="P47" t="str">
            <v>Male</v>
          </cell>
          <cell r="Q47">
            <v>893</v>
          </cell>
          <cell r="R47">
            <v>54.1</v>
          </cell>
        </row>
        <row r="48">
          <cell r="L48" t="str">
            <v>2010Lung cancerMaleMaori</v>
          </cell>
          <cell r="M48">
            <v>2010</v>
          </cell>
          <cell r="N48" t="str">
            <v>Lung cancer</v>
          </cell>
          <cell r="O48" t="str">
            <v>Maori</v>
          </cell>
          <cell r="P48" t="str">
            <v>Male</v>
          </cell>
          <cell r="Q48">
            <v>130</v>
          </cell>
          <cell r="R48">
            <v>43.5</v>
          </cell>
        </row>
        <row r="49">
          <cell r="L49" t="str">
            <v>2010Lung cancerMaleNon-Maori</v>
          </cell>
          <cell r="M49">
            <v>2010</v>
          </cell>
          <cell r="N49" t="str">
            <v>Lung cancer</v>
          </cell>
          <cell r="O49" t="str">
            <v>Non-Maori</v>
          </cell>
          <cell r="P49" t="str">
            <v>Male</v>
          </cell>
          <cell r="Q49">
            <v>763</v>
          </cell>
          <cell r="R49">
            <v>56.5</v>
          </cell>
        </row>
        <row r="50">
          <cell r="L50" t="str">
            <v>2010Melanoma of the skinMaleAllEth</v>
          </cell>
          <cell r="M50">
            <v>2010</v>
          </cell>
          <cell r="N50" t="str">
            <v>Melanoma of the skin</v>
          </cell>
          <cell r="O50" t="str">
            <v>AllEth</v>
          </cell>
          <cell r="P50" t="str">
            <v>Male</v>
          </cell>
          <cell r="Q50">
            <v>199</v>
          </cell>
          <cell r="R50">
            <v>61.4</v>
          </cell>
        </row>
        <row r="51">
          <cell r="L51" t="str">
            <v>2010Melanoma of the skinMaleMaori</v>
          </cell>
          <cell r="M51">
            <v>2010</v>
          </cell>
          <cell r="N51" t="str">
            <v>Melanoma of the skin</v>
          </cell>
          <cell r="O51" t="str">
            <v>Maori</v>
          </cell>
          <cell r="P51" t="str">
            <v>Male</v>
          </cell>
          <cell r="Q51">
            <v>3</v>
          </cell>
          <cell r="R51">
            <v>50</v>
          </cell>
        </row>
        <row r="52">
          <cell r="L52" t="str">
            <v>2010Melanoma of the skinMaleNon-Maori</v>
          </cell>
          <cell r="M52">
            <v>2010</v>
          </cell>
          <cell r="N52" t="str">
            <v>Melanoma of the skin</v>
          </cell>
          <cell r="O52" t="str">
            <v>Non-Maori</v>
          </cell>
          <cell r="P52" t="str">
            <v>Male</v>
          </cell>
          <cell r="Q52">
            <v>196</v>
          </cell>
          <cell r="R52">
            <v>61.6</v>
          </cell>
        </row>
        <row r="53">
          <cell r="L53" t="str">
            <v>2010Motor vehicle accidentsMaleAllEth</v>
          </cell>
          <cell r="M53">
            <v>2010</v>
          </cell>
          <cell r="N53" t="str">
            <v>Motor vehicle accidents</v>
          </cell>
          <cell r="O53" t="str">
            <v>AllEth</v>
          </cell>
          <cell r="P53" t="str">
            <v>Male</v>
          </cell>
          <cell r="Q53">
            <v>293</v>
          </cell>
          <cell r="R53">
            <v>70.8</v>
          </cell>
        </row>
        <row r="54">
          <cell r="L54" t="str">
            <v>2010Motor vehicle accidentsMaleMaori</v>
          </cell>
          <cell r="M54">
            <v>2010</v>
          </cell>
          <cell r="N54" t="str">
            <v>Motor vehicle accidents</v>
          </cell>
          <cell r="O54" t="str">
            <v>Maori</v>
          </cell>
          <cell r="P54" t="str">
            <v>Male</v>
          </cell>
          <cell r="Q54">
            <v>88</v>
          </cell>
          <cell r="R54">
            <v>72.099999999999994</v>
          </cell>
        </row>
        <row r="55">
          <cell r="L55" t="str">
            <v>2010Motor vehicle accidentsMaleNon-Maori</v>
          </cell>
          <cell r="M55">
            <v>2010</v>
          </cell>
          <cell r="N55" t="str">
            <v>Motor vehicle accidents</v>
          </cell>
          <cell r="O55" t="str">
            <v>Non-Maori</v>
          </cell>
          <cell r="P55" t="str">
            <v>Male</v>
          </cell>
          <cell r="Q55">
            <v>205</v>
          </cell>
          <cell r="R55">
            <v>70.2</v>
          </cell>
        </row>
        <row r="56">
          <cell r="L56" t="str">
            <v>2010Other forms of heart diseaseMaleAllEth</v>
          </cell>
          <cell r="M56">
            <v>2010</v>
          </cell>
          <cell r="N56" t="str">
            <v>Other forms of heart disease</v>
          </cell>
          <cell r="O56" t="str">
            <v>AllEth</v>
          </cell>
          <cell r="P56" t="str">
            <v>Male</v>
          </cell>
          <cell r="Q56">
            <v>580</v>
          </cell>
          <cell r="R56">
            <v>44.5</v>
          </cell>
        </row>
        <row r="57">
          <cell r="L57" t="str">
            <v>2010Other forms of heart diseaseMaleMaori</v>
          </cell>
          <cell r="M57">
            <v>2010</v>
          </cell>
          <cell r="N57" t="str">
            <v>Other forms of heart disease</v>
          </cell>
          <cell r="O57" t="str">
            <v>Maori</v>
          </cell>
          <cell r="P57" t="str">
            <v>Male</v>
          </cell>
          <cell r="Q57">
            <v>75</v>
          </cell>
          <cell r="R57">
            <v>56.4</v>
          </cell>
        </row>
        <row r="58">
          <cell r="L58" t="str">
            <v>2010Other forms of heart diseaseMaleNon-Maori</v>
          </cell>
          <cell r="M58">
            <v>2010</v>
          </cell>
          <cell r="N58" t="str">
            <v>Other forms of heart disease</v>
          </cell>
          <cell r="O58" t="str">
            <v>Non-Maori</v>
          </cell>
          <cell r="P58" t="str">
            <v>Male</v>
          </cell>
          <cell r="Q58">
            <v>505</v>
          </cell>
          <cell r="R58">
            <v>43.1</v>
          </cell>
        </row>
        <row r="59">
          <cell r="L59" t="str">
            <v>2010Prostate cancerMaleAllEth</v>
          </cell>
          <cell r="M59">
            <v>2010</v>
          </cell>
          <cell r="N59" t="str">
            <v>Prostate cancer</v>
          </cell>
          <cell r="O59" t="str">
            <v>AllEth</v>
          </cell>
          <cell r="P59" t="str">
            <v>Male</v>
          </cell>
          <cell r="Q59">
            <v>589</v>
          </cell>
          <cell r="R59">
            <v>100</v>
          </cell>
        </row>
        <row r="60">
          <cell r="L60" t="str">
            <v>2010Prostate cancerMaleMaori</v>
          </cell>
          <cell r="M60">
            <v>2010</v>
          </cell>
          <cell r="N60" t="str">
            <v>Prostate cancer</v>
          </cell>
          <cell r="O60" t="str">
            <v>Maori</v>
          </cell>
          <cell r="P60" t="str">
            <v>Male</v>
          </cell>
          <cell r="Q60">
            <v>46</v>
          </cell>
          <cell r="R60">
            <v>100</v>
          </cell>
        </row>
        <row r="61">
          <cell r="L61" t="str">
            <v>2010Prostate cancerMaleNon-Maori</v>
          </cell>
          <cell r="M61">
            <v>2010</v>
          </cell>
          <cell r="N61" t="str">
            <v>Prostate cancer</v>
          </cell>
          <cell r="O61" t="str">
            <v>Non-Maori</v>
          </cell>
          <cell r="P61" t="str">
            <v>Male</v>
          </cell>
          <cell r="Q61">
            <v>543</v>
          </cell>
          <cell r="R61">
            <v>100</v>
          </cell>
        </row>
        <row r="62">
          <cell r="L62" t="str">
            <v>2011All cancerMaleAllEth</v>
          </cell>
          <cell r="M62">
            <v>2011</v>
          </cell>
          <cell r="N62" t="str">
            <v>All cancer</v>
          </cell>
          <cell r="O62" t="str">
            <v>AllEth</v>
          </cell>
          <cell r="P62" t="str">
            <v>Male</v>
          </cell>
          <cell r="Q62">
            <v>4650</v>
          </cell>
          <cell r="R62">
            <v>52.3</v>
          </cell>
        </row>
        <row r="63">
          <cell r="L63" t="str">
            <v>2011All cancerMaleMaori</v>
          </cell>
          <cell r="M63">
            <v>2011</v>
          </cell>
          <cell r="N63" t="str">
            <v>All cancer</v>
          </cell>
          <cell r="O63" t="str">
            <v>Maori</v>
          </cell>
          <cell r="P63" t="str">
            <v>Male</v>
          </cell>
          <cell r="Q63">
            <v>428</v>
          </cell>
          <cell r="R63">
            <v>45.6</v>
          </cell>
        </row>
        <row r="64">
          <cell r="L64" t="str">
            <v>2011All cancerMaleNon-Maori</v>
          </cell>
          <cell r="M64">
            <v>2011</v>
          </cell>
          <cell r="N64" t="str">
            <v>All cancer</v>
          </cell>
          <cell r="O64" t="str">
            <v>Non-Maori</v>
          </cell>
          <cell r="P64" t="str">
            <v>Male</v>
          </cell>
          <cell r="Q64">
            <v>4222</v>
          </cell>
          <cell r="R64">
            <v>53.1</v>
          </cell>
        </row>
        <row r="65">
          <cell r="L65" t="str">
            <v>2011All deathsMaleAllEth</v>
          </cell>
          <cell r="M65">
            <v>2011</v>
          </cell>
          <cell r="N65" t="str">
            <v>All deaths</v>
          </cell>
          <cell r="O65" t="str">
            <v>AllEth</v>
          </cell>
          <cell r="P65" t="str">
            <v>Male</v>
          </cell>
          <cell r="Q65">
            <v>14940</v>
          </cell>
          <cell r="R65">
            <v>49.3</v>
          </cell>
        </row>
        <row r="66">
          <cell r="L66" t="str">
            <v>2011All deathsMaleMaori</v>
          </cell>
          <cell r="M66">
            <v>2011</v>
          </cell>
          <cell r="N66" t="str">
            <v>All deaths</v>
          </cell>
          <cell r="O66" t="str">
            <v>Maori</v>
          </cell>
          <cell r="P66" t="str">
            <v>Male</v>
          </cell>
          <cell r="Q66">
            <v>1568</v>
          </cell>
          <cell r="R66">
            <v>51.8</v>
          </cell>
        </row>
        <row r="67">
          <cell r="L67" t="str">
            <v>2011All deathsMaleNon-Maori</v>
          </cell>
          <cell r="M67">
            <v>2011</v>
          </cell>
          <cell r="N67" t="str">
            <v>All deaths</v>
          </cell>
          <cell r="O67" t="str">
            <v>Non-Maori</v>
          </cell>
          <cell r="P67" t="str">
            <v>Male</v>
          </cell>
          <cell r="Q67">
            <v>13372</v>
          </cell>
          <cell r="R67">
            <v>49.1</v>
          </cell>
        </row>
        <row r="68">
          <cell r="L68" t="str">
            <v>2011AssaultMaleAllEth</v>
          </cell>
          <cell r="M68">
            <v>2011</v>
          </cell>
          <cell r="N68" t="str">
            <v>Assault</v>
          </cell>
          <cell r="O68" t="str">
            <v>AllEth</v>
          </cell>
          <cell r="P68" t="str">
            <v>Male</v>
          </cell>
          <cell r="Q68">
            <v>36</v>
          </cell>
          <cell r="R68">
            <v>66.7</v>
          </cell>
        </row>
        <row r="69">
          <cell r="L69" t="str">
            <v>2011AssaultMaleMaori</v>
          </cell>
          <cell r="M69">
            <v>2011</v>
          </cell>
          <cell r="N69" t="str">
            <v>Assault</v>
          </cell>
          <cell r="O69" t="str">
            <v>Maori</v>
          </cell>
          <cell r="P69" t="str">
            <v>Male</v>
          </cell>
          <cell r="Q69">
            <v>8</v>
          </cell>
          <cell r="R69">
            <v>61.5</v>
          </cell>
        </row>
        <row r="70">
          <cell r="L70" t="str">
            <v>2011AssaultMaleNon-Maori</v>
          </cell>
          <cell r="M70">
            <v>2011</v>
          </cell>
          <cell r="N70" t="str">
            <v>Assault</v>
          </cell>
          <cell r="O70" t="str">
            <v>Non-Maori</v>
          </cell>
          <cell r="P70" t="str">
            <v>Male</v>
          </cell>
          <cell r="Q70">
            <v>28</v>
          </cell>
          <cell r="R70">
            <v>68.3</v>
          </cell>
        </row>
        <row r="71">
          <cell r="L71" t="str">
            <v>2011Cerebrovascular diseaseMaleAllEth</v>
          </cell>
          <cell r="M71">
            <v>2011</v>
          </cell>
          <cell r="N71" t="str">
            <v>Cerebrovascular disease</v>
          </cell>
          <cell r="O71" t="str">
            <v>AllEth</v>
          </cell>
          <cell r="P71" t="str">
            <v>Male</v>
          </cell>
          <cell r="Q71">
            <v>1011</v>
          </cell>
          <cell r="R71">
            <v>38</v>
          </cell>
        </row>
        <row r="72">
          <cell r="L72" t="str">
            <v>2011Cerebrovascular diseaseMaleMaori</v>
          </cell>
          <cell r="M72">
            <v>2011</v>
          </cell>
          <cell r="N72" t="str">
            <v>Cerebrovascular disease</v>
          </cell>
          <cell r="O72" t="str">
            <v>Maori</v>
          </cell>
          <cell r="P72" t="str">
            <v>Male</v>
          </cell>
          <cell r="Q72">
            <v>59</v>
          </cell>
          <cell r="R72">
            <v>40.1</v>
          </cell>
        </row>
        <row r="73">
          <cell r="L73" t="str">
            <v>2011Cerebrovascular diseaseMaleNon-Maori</v>
          </cell>
          <cell r="M73">
            <v>2011</v>
          </cell>
          <cell r="N73" t="str">
            <v>Cerebrovascular disease</v>
          </cell>
          <cell r="O73" t="str">
            <v>Non-Maori</v>
          </cell>
          <cell r="P73" t="str">
            <v>Male</v>
          </cell>
          <cell r="Q73">
            <v>952</v>
          </cell>
          <cell r="R73">
            <v>37.799999999999997</v>
          </cell>
        </row>
        <row r="74">
          <cell r="L74" t="str">
            <v>2011Cervical cancerMaleAllEth</v>
          </cell>
          <cell r="M74">
            <v>2011</v>
          </cell>
          <cell r="N74" t="str">
            <v>Cervical cancer</v>
          </cell>
          <cell r="O74" t="str">
            <v>AllEth</v>
          </cell>
          <cell r="P74" t="str">
            <v>Male</v>
          </cell>
        </row>
        <row r="75">
          <cell r="L75" t="str">
            <v>2011Cervical cancerMaleMaori</v>
          </cell>
          <cell r="M75">
            <v>2011</v>
          </cell>
          <cell r="N75" t="str">
            <v>Cervical cancer</v>
          </cell>
          <cell r="O75" t="str">
            <v>Maori</v>
          </cell>
          <cell r="P75" t="str">
            <v>Male</v>
          </cell>
        </row>
        <row r="76">
          <cell r="L76" t="str">
            <v>2011Cervical cancerMaleNon-Maori</v>
          </cell>
          <cell r="M76">
            <v>2011</v>
          </cell>
          <cell r="N76" t="str">
            <v>Cervical cancer</v>
          </cell>
          <cell r="O76" t="str">
            <v>Non-Maori</v>
          </cell>
          <cell r="P76" t="str">
            <v>Male</v>
          </cell>
        </row>
        <row r="77">
          <cell r="L77" t="str">
            <v>2011Chronic lower respiratory diseasesMaleAllEth</v>
          </cell>
          <cell r="M77">
            <v>2011</v>
          </cell>
          <cell r="N77" t="str">
            <v>Chronic lower respiratory diseases</v>
          </cell>
          <cell r="O77" t="str">
            <v>AllEth</v>
          </cell>
          <cell r="P77" t="str">
            <v>Male</v>
          </cell>
          <cell r="Q77">
            <v>893</v>
          </cell>
          <cell r="R77">
            <v>50.5</v>
          </cell>
        </row>
        <row r="78">
          <cell r="L78" t="str">
            <v>2011Chronic lower respiratory diseasesMaleMaori</v>
          </cell>
          <cell r="M78">
            <v>2011</v>
          </cell>
          <cell r="N78" t="str">
            <v>Chronic lower respiratory diseases</v>
          </cell>
          <cell r="O78" t="str">
            <v>Maori</v>
          </cell>
          <cell r="P78" t="str">
            <v>Male</v>
          </cell>
          <cell r="Q78">
            <v>93</v>
          </cell>
          <cell r="R78">
            <v>41.5</v>
          </cell>
        </row>
        <row r="79">
          <cell r="L79" t="str">
            <v>2011Chronic lower respiratory diseasesMaleNon-Maori</v>
          </cell>
          <cell r="M79">
            <v>2011</v>
          </cell>
          <cell r="N79" t="str">
            <v>Chronic lower respiratory diseases</v>
          </cell>
          <cell r="O79" t="str">
            <v>Non-Maori</v>
          </cell>
          <cell r="P79" t="str">
            <v>Male</v>
          </cell>
          <cell r="Q79">
            <v>800</v>
          </cell>
          <cell r="R79">
            <v>51.8</v>
          </cell>
        </row>
        <row r="80">
          <cell r="L80" t="str">
            <v>2011Colon, rectum and rectosigmoid junction cancerMaleAllEth</v>
          </cell>
          <cell r="M80">
            <v>2011</v>
          </cell>
          <cell r="N80" t="str">
            <v>Colon, rectum and rectosigmoid junction cancer</v>
          </cell>
          <cell r="O80" t="str">
            <v>AllEth</v>
          </cell>
          <cell r="P80" t="str">
            <v>Male</v>
          </cell>
          <cell r="Q80">
            <v>591</v>
          </cell>
          <cell r="R80">
            <v>50.5</v>
          </cell>
        </row>
        <row r="81">
          <cell r="L81" t="str">
            <v>2011Colon, rectum and rectosigmoid junction cancerMaleMaori</v>
          </cell>
          <cell r="M81">
            <v>2011</v>
          </cell>
          <cell r="N81" t="str">
            <v>Colon, rectum and rectosigmoid junction cancer</v>
          </cell>
          <cell r="O81" t="str">
            <v>Maori</v>
          </cell>
          <cell r="P81" t="str">
            <v>Male</v>
          </cell>
          <cell r="Q81">
            <v>44</v>
          </cell>
          <cell r="R81">
            <v>57.9</v>
          </cell>
        </row>
        <row r="82">
          <cell r="L82" t="str">
            <v>2011Colon, rectum and rectosigmoid junction cancerMaleNon-Maori</v>
          </cell>
          <cell r="M82">
            <v>2011</v>
          </cell>
          <cell r="N82" t="str">
            <v>Colon, rectum and rectosigmoid junction cancer</v>
          </cell>
          <cell r="O82" t="str">
            <v>Non-Maori</v>
          </cell>
          <cell r="P82" t="str">
            <v>Male</v>
          </cell>
          <cell r="Q82">
            <v>547</v>
          </cell>
          <cell r="R82">
            <v>50</v>
          </cell>
        </row>
        <row r="83">
          <cell r="L83" t="str">
            <v>2011Diabetes mellitusMaleAllEth</v>
          </cell>
          <cell r="M83">
            <v>2011</v>
          </cell>
          <cell r="N83" t="str">
            <v>Diabetes mellitus</v>
          </cell>
          <cell r="O83" t="str">
            <v>AllEth</v>
          </cell>
          <cell r="P83" t="str">
            <v>Male</v>
          </cell>
          <cell r="Q83">
            <v>438</v>
          </cell>
          <cell r="R83">
            <v>52.5</v>
          </cell>
        </row>
        <row r="84">
          <cell r="L84" t="str">
            <v>2011Diabetes mellitusMaleMaori</v>
          </cell>
          <cell r="M84">
            <v>2011</v>
          </cell>
          <cell r="N84" t="str">
            <v>Diabetes mellitus</v>
          </cell>
          <cell r="O84" t="str">
            <v>Maori</v>
          </cell>
          <cell r="P84" t="str">
            <v>Male</v>
          </cell>
          <cell r="Q84">
            <v>115</v>
          </cell>
          <cell r="R84">
            <v>58.7</v>
          </cell>
        </row>
        <row r="85">
          <cell r="L85" t="str">
            <v>2011Diabetes mellitusMaleNon-Maori</v>
          </cell>
          <cell r="M85">
            <v>2011</v>
          </cell>
          <cell r="N85" t="str">
            <v>Diabetes mellitus</v>
          </cell>
          <cell r="O85" t="str">
            <v>Non-Maori</v>
          </cell>
          <cell r="P85" t="str">
            <v>Male</v>
          </cell>
          <cell r="Q85">
            <v>323</v>
          </cell>
          <cell r="R85">
            <v>50.5</v>
          </cell>
        </row>
        <row r="86">
          <cell r="L86" t="str">
            <v>2011Diseases of the circulatory systemMaleAllEth</v>
          </cell>
          <cell r="M86">
            <v>2011</v>
          </cell>
          <cell r="N86" t="str">
            <v>Diseases of the circulatory system</v>
          </cell>
          <cell r="O86" t="str">
            <v>AllEth</v>
          </cell>
          <cell r="P86" t="str">
            <v>Male</v>
          </cell>
          <cell r="Q86">
            <v>4988</v>
          </cell>
          <cell r="R86">
            <v>47.3</v>
          </cell>
        </row>
        <row r="87">
          <cell r="L87" t="str">
            <v>2011Diseases of the circulatory systemMaleMaori</v>
          </cell>
          <cell r="M87">
            <v>2011</v>
          </cell>
          <cell r="N87" t="str">
            <v>Diseases of the circulatory system</v>
          </cell>
          <cell r="O87" t="str">
            <v>Maori</v>
          </cell>
          <cell r="P87" t="str">
            <v>Male</v>
          </cell>
          <cell r="Q87">
            <v>435</v>
          </cell>
          <cell r="R87">
            <v>50.9</v>
          </cell>
        </row>
        <row r="88">
          <cell r="L88" t="str">
            <v>2011Diseases of the circulatory systemMaleNon-Maori</v>
          </cell>
          <cell r="M88">
            <v>2011</v>
          </cell>
          <cell r="N88" t="str">
            <v>Diseases of the circulatory system</v>
          </cell>
          <cell r="O88" t="str">
            <v>Non-Maori</v>
          </cell>
          <cell r="P88" t="str">
            <v>Male</v>
          </cell>
          <cell r="Q88">
            <v>4553</v>
          </cell>
          <cell r="R88">
            <v>47</v>
          </cell>
        </row>
        <row r="89">
          <cell r="L89" t="str">
            <v>2011Diseases of the respiratory systemMaleAllEth</v>
          </cell>
          <cell r="M89">
            <v>2011</v>
          </cell>
          <cell r="N89" t="str">
            <v>Diseases of the respiratory system</v>
          </cell>
          <cell r="O89" t="str">
            <v>AllEth</v>
          </cell>
          <cell r="P89" t="str">
            <v>Male</v>
          </cell>
          <cell r="Q89">
            <v>1317</v>
          </cell>
          <cell r="R89">
            <v>48.4</v>
          </cell>
        </row>
        <row r="90">
          <cell r="L90" t="str">
            <v>2011Diseases of the respiratory systemMaleMaori</v>
          </cell>
          <cell r="M90">
            <v>2011</v>
          </cell>
          <cell r="N90" t="str">
            <v>Diseases of the respiratory system</v>
          </cell>
          <cell r="O90" t="str">
            <v>Maori</v>
          </cell>
          <cell r="P90" t="str">
            <v>Male</v>
          </cell>
          <cell r="Q90">
            <v>108</v>
          </cell>
          <cell r="R90">
            <v>42.2</v>
          </cell>
        </row>
        <row r="91">
          <cell r="L91" t="str">
            <v>2011Diseases of the respiratory systemMaleNon-Maori</v>
          </cell>
          <cell r="M91">
            <v>2011</v>
          </cell>
          <cell r="N91" t="str">
            <v>Diseases of the respiratory system</v>
          </cell>
          <cell r="O91" t="str">
            <v>Non-Maori</v>
          </cell>
          <cell r="P91" t="str">
            <v>Male</v>
          </cell>
          <cell r="Q91">
            <v>1209</v>
          </cell>
          <cell r="R91">
            <v>49</v>
          </cell>
        </row>
        <row r="92">
          <cell r="L92" t="str">
            <v>2011External causes of morbidity and mortalityMaleAllEth</v>
          </cell>
          <cell r="M92">
            <v>2011</v>
          </cell>
          <cell r="N92" t="str">
            <v>External causes of morbidity and mortality</v>
          </cell>
          <cell r="O92" t="str">
            <v>AllEth</v>
          </cell>
          <cell r="P92" t="str">
            <v>Male</v>
          </cell>
          <cell r="Q92">
            <v>1281</v>
          </cell>
          <cell r="R92">
            <v>63.2</v>
          </cell>
        </row>
        <row r="93">
          <cell r="L93" t="str">
            <v>2011External causes of morbidity and mortalityMaleMaori</v>
          </cell>
          <cell r="M93">
            <v>2011</v>
          </cell>
          <cell r="N93" t="str">
            <v>External causes of morbidity and mortality</v>
          </cell>
          <cell r="O93" t="str">
            <v>Maori</v>
          </cell>
          <cell r="P93" t="str">
            <v>Male</v>
          </cell>
          <cell r="Q93">
            <v>236</v>
          </cell>
          <cell r="R93">
            <v>74</v>
          </cell>
        </row>
        <row r="94">
          <cell r="L94" t="str">
            <v>2011External causes of morbidity and mortalityMaleNon-Maori</v>
          </cell>
          <cell r="M94">
            <v>2011</v>
          </cell>
          <cell r="N94" t="str">
            <v>External causes of morbidity and mortality</v>
          </cell>
          <cell r="O94" t="str">
            <v>Non-Maori</v>
          </cell>
          <cell r="P94" t="str">
            <v>Male</v>
          </cell>
          <cell r="Q94">
            <v>1045</v>
          </cell>
          <cell r="R94">
            <v>61.2</v>
          </cell>
        </row>
        <row r="95">
          <cell r="L95" t="str">
            <v>2011Female breast cancerMaleAllEth</v>
          </cell>
          <cell r="M95">
            <v>2011</v>
          </cell>
          <cell r="N95" t="str">
            <v>Female breast cancer</v>
          </cell>
          <cell r="O95" t="str">
            <v>AllEth</v>
          </cell>
          <cell r="P95" t="str">
            <v>Male</v>
          </cell>
        </row>
        <row r="96">
          <cell r="L96" t="str">
            <v>2011Female breast cancerMaleMaori</v>
          </cell>
          <cell r="M96">
            <v>2011</v>
          </cell>
          <cell r="N96" t="str">
            <v>Female breast cancer</v>
          </cell>
          <cell r="O96" t="str">
            <v>Maori</v>
          </cell>
          <cell r="P96" t="str">
            <v>Male</v>
          </cell>
        </row>
        <row r="97">
          <cell r="L97" t="str">
            <v>2011Female breast cancerMaleNon-Maori</v>
          </cell>
          <cell r="M97">
            <v>2011</v>
          </cell>
          <cell r="N97" t="str">
            <v>Female breast cancer</v>
          </cell>
          <cell r="O97" t="str">
            <v>Non-Maori</v>
          </cell>
          <cell r="P97" t="str">
            <v>Male</v>
          </cell>
        </row>
        <row r="98">
          <cell r="L98" t="str">
            <v>2011Influenza and pneumoniaMaleAllEth</v>
          </cell>
          <cell r="M98">
            <v>2011</v>
          </cell>
          <cell r="N98" t="str">
            <v>Influenza and pneumonia</v>
          </cell>
          <cell r="O98" t="str">
            <v>AllEth</v>
          </cell>
          <cell r="P98" t="str">
            <v>Male</v>
          </cell>
          <cell r="Q98">
            <v>238</v>
          </cell>
          <cell r="R98">
            <v>38.299999999999997</v>
          </cell>
        </row>
        <row r="99">
          <cell r="L99" t="str">
            <v>2011Influenza and pneumoniaMaleMaori</v>
          </cell>
          <cell r="M99">
            <v>2011</v>
          </cell>
          <cell r="N99" t="str">
            <v>Influenza and pneumonia</v>
          </cell>
          <cell r="O99" t="str">
            <v>Maori</v>
          </cell>
          <cell r="P99" t="str">
            <v>Male</v>
          </cell>
          <cell r="Q99">
            <v>10</v>
          </cell>
          <cell r="R99">
            <v>47.6</v>
          </cell>
        </row>
        <row r="100">
          <cell r="L100" t="str">
            <v>2011Influenza and pneumoniaMaleNon-Maori</v>
          </cell>
          <cell r="M100">
            <v>2011</v>
          </cell>
          <cell r="N100" t="str">
            <v>Influenza and pneumonia</v>
          </cell>
          <cell r="O100" t="str">
            <v>Non-Maori</v>
          </cell>
          <cell r="P100" t="str">
            <v>Male</v>
          </cell>
          <cell r="Q100">
            <v>228</v>
          </cell>
          <cell r="R100">
            <v>37.9</v>
          </cell>
        </row>
        <row r="101">
          <cell r="L101" t="str">
            <v>2011Intentional self-harmMaleAllEth</v>
          </cell>
          <cell r="M101">
            <v>2011</v>
          </cell>
          <cell r="N101" t="str">
            <v>Intentional self-harm</v>
          </cell>
          <cell r="O101" t="str">
            <v>AllEth</v>
          </cell>
          <cell r="P101" t="str">
            <v>Male</v>
          </cell>
          <cell r="Q101">
            <v>377</v>
          </cell>
          <cell r="R101">
            <v>76.3</v>
          </cell>
        </row>
        <row r="102">
          <cell r="L102" t="str">
            <v>2011Intentional self-harmMaleMaori</v>
          </cell>
          <cell r="M102">
            <v>2011</v>
          </cell>
          <cell r="N102" t="str">
            <v>Intentional self-harm</v>
          </cell>
          <cell r="O102" t="str">
            <v>Maori</v>
          </cell>
          <cell r="P102" t="str">
            <v>Male</v>
          </cell>
          <cell r="Q102">
            <v>81</v>
          </cell>
          <cell r="R102">
            <v>71.7</v>
          </cell>
        </row>
        <row r="103">
          <cell r="L103" t="str">
            <v>2011Intentional self-harmMaleNon-Maori</v>
          </cell>
          <cell r="M103">
            <v>2011</v>
          </cell>
          <cell r="N103" t="str">
            <v>Intentional self-harm</v>
          </cell>
          <cell r="O103" t="str">
            <v>Non-Maori</v>
          </cell>
          <cell r="P103" t="str">
            <v>Male</v>
          </cell>
          <cell r="Q103">
            <v>296</v>
          </cell>
          <cell r="R103">
            <v>77.7</v>
          </cell>
        </row>
        <row r="104">
          <cell r="L104" t="str">
            <v>2011Ischaemic heart diseaseMaleAllEth</v>
          </cell>
          <cell r="M104">
            <v>2011</v>
          </cell>
          <cell r="N104" t="str">
            <v>Ischaemic heart disease</v>
          </cell>
          <cell r="O104" t="str">
            <v>AllEth</v>
          </cell>
          <cell r="P104" t="str">
            <v>Male</v>
          </cell>
          <cell r="Q104">
            <v>2934</v>
          </cell>
          <cell r="R104">
            <v>53</v>
          </cell>
        </row>
        <row r="105">
          <cell r="L105" t="str">
            <v>2011Ischaemic heart diseaseMaleMaori</v>
          </cell>
          <cell r="M105">
            <v>2011</v>
          </cell>
          <cell r="N105" t="str">
            <v>Ischaemic heart disease</v>
          </cell>
          <cell r="O105" t="str">
            <v>Maori</v>
          </cell>
          <cell r="P105" t="str">
            <v>Male</v>
          </cell>
          <cell r="Q105">
            <v>265</v>
          </cell>
          <cell r="R105">
            <v>56.7</v>
          </cell>
        </row>
        <row r="106">
          <cell r="L106" t="str">
            <v>2011Ischaemic heart diseaseMaleNon-Maori</v>
          </cell>
          <cell r="M106">
            <v>2011</v>
          </cell>
          <cell r="N106" t="str">
            <v>Ischaemic heart disease</v>
          </cell>
          <cell r="O106" t="str">
            <v>Non-Maori</v>
          </cell>
          <cell r="P106" t="str">
            <v>Male</v>
          </cell>
          <cell r="Q106">
            <v>2669</v>
          </cell>
          <cell r="R106">
            <v>52.7</v>
          </cell>
        </row>
        <row r="107">
          <cell r="L107" t="str">
            <v>2011Lung cancerMaleAllEth</v>
          </cell>
          <cell r="M107">
            <v>2011</v>
          </cell>
          <cell r="N107" t="str">
            <v>Lung cancer</v>
          </cell>
          <cell r="O107" t="str">
            <v>AllEth</v>
          </cell>
          <cell r="P107" t="str">
            <v>Male</v>
          </cell>
          <cell r="Q107">
            <v>909</v>
          </cell>
          <cell r="R107">
            <v>54</v>
          </cell>
        </row>
        <row r="108">
          <cell r="L108" t="str">
            <v>2011Lung cancerMaleMaori</v>
          </cell>
          <cell r="M108">
            <v>2011</v>
          </cell>
          <cell r="N108" t="str">
            <v>Lung cancer</v>
          </cell>
          <cell r="O108" t="str">
            <v>Maori</v>
          </cell>
          <cell r="P108" t="str">
            <v>Male</v>
          </cell>
          <cell r="Q108">
            <v>129</v>
          </cell>
          <cell r="R108">
            <v>42.6</v>
          </cell>
        </row>
        <row r="109">
          <cell r="L109" t="str">
            <v>2011Lung cancerMaleNon-Maori</v>
          </cell>
          <cell r="M109">
            <v>2011</v>
          </cell>
          <cell r="N109" t="str">
            <v>Lung cancer</v>
          </cell>
          <cell r="O109" t="str">
            <v>Non-Maori</v>
          </cell>
          <cell r="P109" t="str">
            <v>Male</v>
          </cell>
          <cell r="Q109">
            <v>780</v>
          </cell>
          <cell r="R109">
            <v>56.6</v>
          </cell>
        </row>
        <row r="110">
          <cell r="L110" t="str">
            <v>2011Melanoma of the skinMaleAllEth</v>
          </cell>
          <cell r="M110">
            <v>2011</v>
          </cell>
          <cell r="N110" t="str">
            <v>Melanoma of the skin</v>
          </cell>
          <cell r="O110" t="str">
            <v>AllEth</v>
          </cell>
          <cell r="P110" t="str">
            <v>Male</v>
          </cell>
          <cell r="Q110">
            <v>243</v>
          </cell>
          <cell r="R110">
            <v>67.7</v>
          </cell>
        </row>
        <row r="111">
          <cell r="L111" t="str">
            <v>2011Melanoma of the skinMaleMaori</v>
          </cell>
          <cell r="M111">
            <v>2011</v>
          </cell>
          <cell r="N111" t="str">
            <v>Melanoma of the skin</v>
          </cell>
          <cell r="O111" t="str">
            <v>Maori</v>
          </cell>
          <cell r="P111" t="str">
            <v>Male</v>
          </cell>
          <cell r="Q111">
            <v>3</v>
          </cell>
          <cell r="R111">
            <v>75</v>
          </cell>
        </row>
        <row r="112">
          <cell r="L112" t="str">
            <v>2011Melanoma of the skinMaleNon-Maori</v>
          </cell>
          <cell r="M112">
            <v>2011</v>
          </cell>
          <cell r="N112" t="str">
            <v>Melanoma of the skin</v>
          </cell>
          <cell r="O112" t="str">
            <v>Non-Maori</v>
          </cell>
          <cell r="P112" t="str">
            <v>Male</v>
          </cell>
          <cell r="Q112">
            <v>240</v>
          </cell>
          <cell r="R112">
            <v>67.599999999999994</v>
          </cell>
        </row>
        <row r="113">
          <cell r="L113" t="str">
            <v>2011Motor vehicle accidentsMaleAllEth</v>
          </cell>
          <cell r="M113">
            <v>2011</v>
          </cell>
          <cell r="N113" t="str">
            <v>Motor vehicle accidents</v>
          </cell>
          <cell r="O113" t="str">
            <v>AllEth</v>
          </cell>
          <cell r="P113" t="str">
            <v>Male</v>
          </cell>
          <cell r="Q113">
            <v>221</v>
          </cell>
          <cell r="R113">
            <v>72.5</v>
          </cell>
        </row>
        <row r="114">
          <cell r="L114" t="str">
            <v>2011Motor vehicle accidentsMaleMaori</v>
          </cell>
          <cell r="M114">
            <v>2011</v>
          </cell>
          <cell r="N114" t="str">
            <v>Motor vehicle accidents</v>
          </cell>
          <cell r="O114" t="str">
            <v>Maori</v>
          </cell>
          <cell r="P114" t="str">
            <v>Male</v>
          </cell>
          <cell r="Q114">
            <v>52</v>
          </cell>
          <cell r="R114">
            <v>76.5</v>
          </cell>
        </row>
        <row r="115">
          <cell r="L115" t="str">
            <v>2011Motor vehicle accidentsMaleNon-Maori</v>
          </cell>
          <cell r="M115">
            <v>2011</v>
          </cell>
          <cell r="N115" t="str">
            <v>Motor vehicle accidents</v>
          </cell>
          <cell r="O115" t="str">
            <v>Non-Maori</v>
          </cell>
          <cell r="P115" t="str">
            <v>Male</v>
          </cell>
          <cell r="Q115">
            <v>169</v>
          </cell>
          <cell r="R115">
            <v>71.3</v>
          </cell>
        </row>
        <row r="116">
          <cell r="L116" t="str">
            <v>2011Other forms of heart diseaseMaleAllEth</v>
          </cell>
          <cell r="M116">
            <v>2011</v>
          </cell>
          <cell r="N116" t="str">
            <v>Other forms of heart disease</v>
          </cell>
          <cell r="O116" t="str">
            <v>AllEth</v>
          </cell>
          <cell r="P116" t="str">
            <v>Male</v>
          </cell>
          <cell r="Q116">
            <v>569</v>
          </cell>
          <cell r="R116">
            <v>44.3</v>
          </cell>
        </row>
        <row r="117">
          <cell r="L117" t="str">
            <v>2011Other forms of heart diseaseMaleMaori</v>
          </cell>
          <cell r="M117">
            <v>2011</v>
          </cell>
          <cell r="N117" t="str">
            <v>Other forms of heart disease</v>
          </cell>
          <cell r="O117" t="str">
            <v>Maori</v>
          </cell>
          <cell r="P117" t="str">
            <v>Male</v>
          </cell>
          <cell r="Q117">
            <v>56</v>
          </cell>
          <cell r="R117">
            <v>49.1</v>
          </cell>
        </row>
        <row r="118">
          <cell r="L118" t="str">
            <v>2011Other forms of heart diseaseMaleNon-Maori</v>
          </cell>
          <cell r="M118">
            <v>2011</v>
          </cell>
          <cell r="N118" t="str">
            <v>Other forms of heart disease</v>
          </cell>
          <cell r="O118" t="str">
            <v>Non-Maori</v>
          </cell>
          <cell r="P118" t="str">
            <v>Male</v>
          </cell>
          <cell r="Q118">
            <v>513</v>
          </cell>
          <cell r="R118">
            <v>43.8</v>
          </cell>
        </row>
        <row r="119">
          <cell r="L119" t="str">
            <v>2011Prostate cancerMaleAllEth</v>
          </cell>
          <cell r="M119">
            <v>2011</v>
          </cell>
          <cell r="N119" t="str">
            <v>Prostate cancer</v>
          </cell>
          <cell r="O119" t="str">
            <v>AllEth</v>
          </cell>
          <cell r="P119" t="str">
            <v>Male</v>
          </cell>
          <cell r="Q119">
            <v>585</v>
          </cell>
          <cell r="R119">
            <v>100</v>
          </cell>
        </row>
        <row r="120">
          <cell r="L120" t="str">
            <v>2011Prostate cancerMaleMaori</v>
          </cell>
          <cell r="M120">
            <v>2011</v>
          </cell>
          <cell r="N120" t="str">
            <v>Prostate cancer</v>
          </cell>
          <cell r="O120" t="str">
            <v>Maori</v>
          </cell>
          <cell r="P120" t="str">
            <v>Male</v>
          </cell>
          <cell r="Q120">
            <v>37</v>
          </cell>
          <cell r="R120">
            <v>100</v>
          </cell>
        </row>
        <row r="121">
          <cell r="L121" t="str">
            <v>2011Prostate cancerMaleNon-Maori</v>
          </cell>
          <cell r="M121">
            <v>2011</v>
          </cell>
          <cell r="N121" t="str">
            <v>Prostate cancer</v>
          </cell>
          <cell r="O121" t="str">
            <v>Non-Maori</v>
          </cell>
          <cell r="P121" t="str">
            <v>Male</v>
          </cell>
          <cell r="Q121">
            <v>548</v>
          </cell>
          <cell r="R121">
            <v>100</v>
          </cell>
        </row>
        <row r="122">
          <cell r="L122" t="str">
            <v>2012All cancerMaleAllEth</v>
          </cell>
          <cell r="M122">
            <v>2012</v>
          </cell>
          <cell r="N122" t="str">
            <v>All cancer</v>
          </cell>
          <cell r="O122" t="str">
            <v>AllEth</v>
          </cell>
          <cell r="P122" t="str">
            <v>Male</v>
          </cell>
          <cell r="Q122">
            <v>4733</v>
          </cell>
          <cell r="R122">
            <v>53.2</v>
          </cell>
        </row>
        <row r="123">
          <cell r="L123" t="str">
            <v>2012All cancerMaleMaori</v>
          </cell>
          <cell r="M123">
            <v>2012</v>
          </cell>
          <cell r="N123" t="str">
            <v>All cancer</v>
          </cell>
          <cell r="O123" t="str">
            <v>Maori</v>
          </cell>
          <cell r="P123" t="str">
            <v>Male</v>
          </cell>
          <cell r="Q123">
            <v>440</v>
          </cell>
          <cell r="R123">
            <v>47.1</v>
          </cell>
        </row>
        <row r="124">
          <cell r="L124" t="str">
            <v>2012All cancerMaleNon-Maori</v>
          </cell>
          <cell r="M124">
            <v>2012</v>
          </cell>
          <cell r="N124" t="str">
            <v>All cancer</v>
          </cell>
          <cell r="O124" t="str">
            <v>Non-Maori</v>
          </cell>
          <cell r="P124" t="str">
            <v>Male</v>
          </cell>
          <cell r="Q124">
            <v>4293</v>
          </cell>
          <cell r="R124">
            <v>53.9</v>
          </cell>
        </row>
        <row r="125">
          <cell r="L125" t="str">
            <v>2012All deathsMaleAllEth</v>
          </cell>
          <cell r="M125">
            <v>2012</v>
          </cell>
          <cell r="N125" t="str">
            <v>All deaths</v>
          </cell>
          <cell r="O125" t="str">
            <v>AllEth</v>
          </cell>
          <cell r="P125" t="str">
            <v>Male</v>
          </cell>
          <cell r="Q125">
            <v>15147</v>
          </cell>
          <cell r="R125">
            <v>50</v>
          </cell>
        </row>
        <row r="126">
          <cell r="L126" t="str">
            <v>2012All deathsMaleMaori</v>
          </cell>
          <cell r="M126">
            <v>2012</v>
          </cell>
          <cell r="N126" t="str">
            <v>All deaths</v>
          </cell>
          <cell r="O126" t="str">
            <v>Maori</v>
          </cell>
          <cell r="P126" t="str">
            <v>Male</v>
          </cell>
          <cell r="Q126">
            <v>1643</v>
          </cell>
          <cell r="R126">
            <v>53.6</v>
          </cell>
        </row>
        <row r="127">
          <cell r="L127" t="str">
            <v>2012All deathsMaleNon-Maori</v>
          </cell>
          <cell r="M127">
            <v>2012</v>
          </cell>
          <cell r="N127" t="str">
            <v>All deaths</v>
          </cell>
          <cell r="O127" t="str">
            <v>Non-Maori</v>
          </cell>
          <cell r="P127" t="str">
            <v>Male</v>
          </cell>
          <cell r="Q127">
            <v>13504</v>
          </cell>
          <cell r="R127">
            <v>49.6</v>
          </cell>
        </row>
        <row r="128">
          <cell r="L128" t="str">
            <v>2012AssaultMaleAllEth</v>
          </cell>
          <cell r="M128">
            <v>2012</v>
          </cell>
          <cell r="N128" t="str">
            <v>Assault</v>
          </cell>
          <cell r="O128" t="str">
            <v>AllEth</v>
          </cell>
          <cell r="P128" t="str">
            <v>Male</v>
          </cell>
          <cell r="Q128">
            <v>32</v>
          </cell>
          <cell r="R128">
            <v>56.1</v>
          </cell>
        </row>
        <row r="129">
          <cell r="L129" t="str">
            <v>2012AssaultMaleMaori</v>
          </cell>
          <cell r="M129">
            <v>2012</v>
          </cell>
          <cell r="N129" t="str">
            <v>Assault</v>
          </cell>
          <cell r="O129" t="str">
            <v>Maori</v>
          </cell>
          <cell r="P129" t="str">
            <v>Male</v>
          </cell>
          <cell r="Q129">
            <v>13</v>
          </cell>
          <cell r="R129">
            <v>76.5</v>
          </cell>
        </row>
        <row r="130">
          <cell r="L130" t="str">
            <v>2012AssaultMaleNon-Maori</v>
          </cell>
          <cell r="M130">
            <v>2012</v>
          </cell>
          <cell r="N130" t="str">
            <v>Assault</v>
          </cell>
          <cell r="O130" t="str">
            <v>Non-Maori</v>
          </cell>
          <cell r="P130" t="str">
            <v>Male</v>
          </cell>
          <cell r="Q130">
            <v>19</v>
          </cell>
          <cell r="R130">
            <v>47.5</v>
          </cell>
        </row>
        <row r="131">
          <cell r="L131" t="str">
            <v>2012Cerebrovascular diseaseMaleAllEth</v>
          </cell>
          <cell r="M131">
            <v>2012</v>
          </cell>
          <cell r="N131" t="str">
            <v>Cerebrovascular disease</v>
          </cell>
          <cell r="O131" t="str">
            <v>AllEth</v>
          </cell>
          <cell r="P131" t="str">
            <v>Male</v>
          </cell>
          <cell r="Q131">
            <v>968</v>
          </cell>
          <cell r="R131">
            <v>37.1</v>
          </cell>
        </row>
        <row r="132">
          <cell r="L132" t="str">
            <v>2012Cerebrovascular diseaseMaleMaori</v>
          </cell>
          <cell r="M132">
            <v>2012</v>
          </cell>
          <cell r="N132" t="str">
            <v>Cerebrovascular disease</v>
          </cell>
          <cell r="O132" t="str">
            <v>Maori</v>
          </cell>
          <cell r="P132" t="str">
            <v>Male</v>
          </cell>
          <cell r="Q132">
            <v>59</v>
          </cell>
          <cell r="R132">
            <v>45</v>
          </cell>
        </row>
        <row r="133">
          <cell r="L133" t="str">
            <v>2012Cerebrovascular diseaseMaleNon-Maori</v>
          </cell>
          <cell r="M133">
            <v>2012</v>
          </cell>
          <cell r="N133" t="str">
            <v>Cerebrovascular disease</v>
          </cell>
          <cell r="O133" t="str">
            <v>Non-Maori</v>
          </cell>
          <cell r="P133" t="str">
            <v>Male</v>
          </cell>
          <cell r="Q133">
            <v>909</v>
          </cell>
          <cell r="R133">
            <v>36.700000000000003</v>
          </cell>
        </row>
        <row r="134">
          <cell r="L134" t="str">
            <v>2012Cervical cancerMaleAllEth</v>
          </cell>
          <cell r="M134">
            <v>2012</v>
          </cell>
          <cell r="N134" t="str">
            <v>Cervical cancer</v>
          </cell>
          <cell r="O134" t="str">
            <v>AllEth</v>
          </cell>
          <cell r="P134" t="str">
            <v>Male</v>
          </cell>
        </row>
        <row r="135">
          <cell r="L135" t="str">
            <v>2012Cervical cancerMaleMaori</v>
          </cell>
          <cell r="M135">
            <v>2012</v>
          </cell>
          <cell r="N135" t="str">
            <v>Cervical cancer</v>
          </cell>
          <cell r="O135" t="str">
            <v>Maori</v>
          </cell>
          <cell r="P135" t="str">
            <v>Male</v>
          </cell>
        </row>
        <row r="136">
          <cell r="L136" t="str">
            <v>2012Cervical cancerMaleNon-Maori</v>
          </cell>
          <cell r="M136">
            <v>2012</v>
          </cell>
          <cell r="N136" t="str">
            <v>Cervical cancer</v>
          </cell>
          <cell r="O136" t="str">
            <v>Non-Maori</v>
          </cell>
          <cell r="P136" t="str">
            <v>Male</v>
          </cell>
        </row>
        <row r="137">
          <cell r="L137" t="str">
            <v>2012Chronic lower respiratory diseasesMaleAllEth</v>
          </cell>
          <cell r="M137">
            <v>2012</v>
          </cell>
          <cell r="N137" t="str">
            <v>Chronic lower respiratory diseases</v>
          </cell>
          <cell r="O137" t="str">
            <v>AllEth</v>
          </cell>
          <cell r="P137" t="str">
            <v>Male</v>
          </cell>
          <cell r="Q137">
            <v>851</v>
          </cell>
          <cell r="R137">
            <v>49.6</v>
          </cell>
        </row>
        <row r="138">
          <cell r="L138" t="str">
            <v>2012Chronic lower respiratory diseasesMaleMaori</v>
          </cell>
          <cell r="M138">
            <v>2012</v>
          </cell>
          <cell r="N138" t="str">
            <v>Chronic lower respiratory diseases</v>
          </cell>
          <cell r="O138" t="str">
            <v>Maori</v>
          </cell>
          <cell r="P138" t="str">
            <v>Male</v>
          </cell>
          <cell r="Q138">
            <v>99</v>
          </cell>
          <cell r="R138">
            <v>44.6</v>
          </cell>
        </row>
        <row r="139">
          <cell r="L139" t="str">
            <v>2012Chronic lower respiratory diseasesMaleNon-Maori</v>
          </cell>
          <cell r="M139">
            <v>2012</v>
          </cell>
          <cell r="N139" t="str">
            <v>Chronic lower respiratory diseases</v>
          </cell>
          <cell r="O139" t="str">
            <v>Non-Maori</v>
          </cell>
          <cell r="P139" t="str">
            <v>Male</v>
          </cell>
          <cell r="Q139">
            <v>752</v>
          </cell>
          <cell r="R139">
            <v>50.3</v>
          </cell>
        </row>
        <row r="140">
          <cell r="L140" t="str">
            <v>2012Colon, rectum and rectosigmoid junction cancerMaleAllEth</v>
          </cell>
          <cell r="M140">
            <v>2012</v>
          </cell>
          <cell r="N140" t="str">
            <v>Colon, rectum and rectosigmoid junction cancer</v>
          </cell>
          <cell r="O140" t="str">
            <v>AllEth</v>
          </cell>
          <cell r="P140" t="str">
            <v>Male</v>
          </cell>
          <cell r="Q140">
            <v>652</v>
          </cell>
          <cell r="R140">
            <v>51.7</v>
          </cell>
        </row>
        <row r="141">
          <cell r="L141" t="str">
            <v>2012Colon, rectum and rectosigmoid junction cancerMaleMaori</v>
          </cell>
          <cell r="M141">
            <v>2012</v>
          </cell>
          <cell r="N141" t="str">
            <v>Colon, rectum and rectosigmoid junction cancer</v>
          </cell>
          <cell r="O141" t="str">
            <v>Maori</v>
          </cell>
          <cell r="P141" t="str">
            <v>Male</v>
          </cell>
          <cell r="Q141">
            <v>33</v>
          </cell>
          <cell r="R141">
            <v>54.1</v>
          </cell>
        </row>
        <row r="142">
          <cell r="L142" t="str">
            <v>2012Colon, rectum and rectosigmoid junction cancerMaleNon-Maori</v>
          </cell>
          <cell r="M142">
            <v>2012</v>
          </cell>
          <cell r="N142" t="str">
            <v>Colon, rectum and rectosigmoid junction cancer</v>
          </cell>
          <cell r="O142" t="str">
            <v>Non-Maori</v>
          </cell>
          <cell r="P142" t="str">
            <v>Male</v>
          </cell>
          <cell r="Q142">
            <v>619</v>
          </cell>
          <cell r="R142">
            <v>51.5</v>
          </cell>
        </row>
        <row r="143">
          <cell r="L143" t="str">
            <v>2012Diabetes mellitusMaleAllEth</v>
          </cell>
          <cell r="M143">
            <v>2012</v>
          </cell>
          <cell r="N143" t="str">
            <v>Diabetes mellitus</v>
          </cell>
          <cell r="O143" t="str">
            <v>AllEth</v>
          </cell>
          <cell r="P143" t="str">
            <v>Male</v>
          </cell>
          <cell r="Q143">
            <v>430</v>
          </cell>
          <cell r="R143">
            <v>53.3</v>
          </cell>
        </row>
        <row r="144">
          <cell r="L144" t="str">
            <v>2012Diabetes mellitusMaleMaori</v>
          </cell>
          <cell r="M144">
            <v>2012</v>
          </cell>
          <cell r="N144" t="str">
            <v>Diabetes mellitus</v>
          </cell>
          <cell r="O144" t="str">
            <v>Maori</v>
          </cell>
          <cell r="P144" t="str">
            <v>Male</v>
          </cell>
          <cell r="Q144">
            <v>103</v>
          </cell>
          <cell r="R144">
            <v>55.7</v>
          </cell>
        </row>
        <row r="145">
          <cell r="L145" t="str">
            <v>2012Diabetes mellitusMaleNon-Maori</v>
          </cell>
          <cell r="M145">
            <v>2012</v>
          </cell>
          <cell r="N145" t="str">
            <v>Diabetes mellitus</v>
          </cell>
          <cell r="O145" t="str">
            <v>Non-Maori</v>
          </cell>
          <cell r="P145" t="str">
            <v>Male</v>
          </cell>
          <cell r="Q145">
            <v>327</v>
          </cell>
          <cell r="R145">
            <v>52.6</v>
          </cell>
        </row>
        <row r="146">
          <cell r="L146" t="str">
            <v>2012Diseases of the circulatory systemMaleAllEth</v>
          </cell>
          <cell r="M146">
            <v>2012</v>
          </cell>
          <cell r="N146" t="str">
            <v>Diseases of the circulatory system</v>
          </cell>
          <cell r="O146" t="str">
            <v>AllEth</v>
          </cell>
          <cell r="P146" t="str">
            <v>Male</v>
          </cell>
          <cell r="Q146">
            <v>5022</v>
          </cell>
          <cell r="R146">
            <v>48.5</v>
          </cell>
        </row>
        <row r="147">
          <cell r="L147" t="str">
            <v>2012Diseases of the circulatory systemMaleMaori</v>
          </cell>
          <cell r="M147">
            <v>2012</v>
          </cell>
          <cell r="N147" t="str">
            <v>Diseases of the circulatory system</v>
          </cell>
          <cell r="O147" t="str">
            <v>Maori</v>
          </cell>
          <cell r="P147" t="str">
            <v>Male</v>
          </cell>
          <cell r="Q147">
            <v>491</v>
          </cell>
          <cell r="R147">
            <v>56.2</v>
          </cell>
        </row>
        <row r="148">
          <cell r="L148" t="str">
            <v>2012Diseases of the circulatory systemMaleNon-Maori</v>
          </cell>
          <cell r="M148">
            <v>2012</v>
          </cell>
          <cell r="N148" t="str">
            <v>Diseases of the circulatory system</v>
          </cell>
          <cell r="O148" t="str">
            <v>Non-Maori</v>
          </cell>
          <cell r="P148" t="str">
            <v>Male</v>
          </cell>
          <cell r="Q148">
            <v>4531</v>
          </cell>
          <cell r="R148">
            <v>47.8</v>
          </cell>
        </row>
        <row r="149">
          <cell r="L149" t="str">
            <v>2012Diseases of the respiratory systemMaleAllEth</v>
          </cell>
          <cell r="M149">
            <v>2012</v>
          </cell>
          <cell r="N149" t="str">
            <v>Diseases of the respiratory system</v>
          </cell>
          <cell r="O149" t="str">
            <v>AllEth</v>
          </cell>
          <cell r="P149" t="str">
            <v>Male</v>
          </cell>
          <cell r="Q149">
            <v>1369</v>
          </cell>
          <cell r="R149">
            <v>48.5</v>
          </cell>
        </row>
        <row r="150">
          <cell r="L150" t="str">
            <v>2012Diseases of the respiratory systemMaleMaori</v>
          </cell>
          <cell r="M150">
            <v>2012</v>
          </cell>
          <cell r="N150" t="str">
            <v>Diseases of the respiratory system</v>
          </cell>
          <cell r="O150" t="str">
            <v>Maori</v>
          </cell>
          <cell r="P150" t="str">
            <v>Male</v>
          </cell>
          <cell r="Q150">
            <v>126</v>
          </cell>
          <cell r="R150">
            <v>45.7</v>
          </cell>
        </row>
        <row r="151">
          <cell r="L151" t="str">
            <v>2012Diseases of the respiratory systemMaleNon-Maori</v>
          </cell>
          <cell r="M151">
            <v>2012</v>
          </cell>
          <cell r="N151" t="str">
            <v>Diseases of the respiratory system</v>
          </cell>
          <cell r="O151" t="str">
            <v>Non-Maori</v>
          </cell>
          <cell r="P151" t="str">
            <v>Male</v>
          </cell>
          <cell r="Q151">
            <v>1243</v>
          </cell>
          <cell r="R151">
            <v>48.8</v>
          </cell>
        </row>
        <row r="152">
          <cell r="L152" t="str">
            <v>2012External causes of morbidity and mortalityMaleAllEth</v>
          </cell>
          <cell r="M152">
            <v>2012</v>
          </cell>
          <cell r="N152" t="str">
            <v>External causes of morbidity and mortality</v>
          </cell>
          <cell r="O152" t="str">
            <v>AllEth</v>
          </cell>
          <cell r="P152" t="str">
            <v>Male</v>
          </cell>
          <cell r="Q152">
            <v>1216</v>
          </cell>
          <cell r="R152">
            <v>63.5</v>
          </cell>
        </row>
        <row r="153">
          <cell r="L153" t="str">
            <v>2012External causes of morbidity and mortalityMaleMaori</v>
          </cell>
          <cell r="M153">
            <v>2012</v>
          </cell>
          <cell r="N153" t="str">
            <v>External causes of morbidity and mortality</v>
          </cell>
          <cell r="O153" t="str">
            <v>Maori</v>
          </cell>
          <cell r="P153" t="str">
            <v>Male</v>
          </cell>
          <cell r="Q153">
            <v>243</v>
          </cell>
          <cell r="R153">
            <v>71.099999999999994</v>
          </cell>
        </row>
        <row r="154">
          <cell r="L154" t="str">
            <v>2012External causes of morbidity and mortalityMaleNon-Maori</v>
          </cell>
          <cell r="M154">
            <v>2012</v>
          </cell>
          <cell r="N154" t="str">
            <v>External causes of morbidity and mortality</v>
          </cell>
          <cell r="O154" t="str">
            <v>Non-Maori</v>
          </cell>
          <cell r="P154" t="str">
            <v>Male</v>
          </cell>
          <cell r="Q154">
            <v>973</v>
          </cell>
          <cell r="R154">
            <v>61.8</v>
          </cell>
        </row>
        <row r="155">
          <cell r="L155" t="str">
            <v>2012Female breast cancerMaleAllEth</v>
          </cell>
          <cell r="M155">
            <v>2012</v>
          </cell>
          <cell r="N155" t="str">
            <v>Female breast cancer</v>
          </cell>
          <cell r="O155" t="str">
            <v>AllEth</v>
          </cell>
          <cell r="P155" t="str">
            <v>Male</v>
          </cell>
        </row>
        <row r="156">
          <cell r="L156" t="str">
            <v>2012Female breast cancerMaleMaori</v>
          </cell>
          <cell r="M156">
            <v>2012</v>
          </cell>
          <cell r="N156" t="str">
            <v>Female breast cancer</v>
          </cell>
          <cell r="O156" t="str">
            <v>Maori</v>
          </cell>
          <cell r="P156" t="str">
            <v>Male</v>
          </cell>
        </row>
        <row r="157">
          <cell r="L157" t="str">
            <v>2012Female breast cancerMaleNon-Maori</v>
          </cell>
          <cell r="M157">
            <v>2012</v>
          </cell>
          <cell r="N157" t="str">
            <v>Female breast cancer</v>
          </cell>
          <cell r="O157" t="str">
            <v>Non-Maori</v>
          </cell>
          <cell r="P157" t="str">
            <v>Male</v>
          </cell>
        </row>
        <row r="158">
          <cell r="L158" t="str">
            <v>2012Influenza and pneumoniaMaleAllEth</v>
          </cell>
          <cell r="M158">
            <v>2012</v>
          </cell>
          <cell r="N158" t="str">
            <v>Influenza and pneumonia</v>
          </cell>
          <cell r="O158" t="str">
            <v>AllEth</v>
          </cell>
          <cell r="P158" t="str">
            <v>Male</v>
          </cell>
          <cell r="Q158">
            <v>301</v>
          </cell>
          <cell r="R158">
            <v>41.8</v>
          </cell>
        </row>
        <row r="159">
          <cell r="L159" t="str">
            <v>2012Influenza and pneumoniaMaleMaori</v>
          </cell>
          <cell r="M159">
            <v>2012</v>
          </cell>
          <cell r="N159" t="str">
            <v>Influenza and pneumonia</v>
          </cell>
          <cell r="O159" t="str">
            <v>Maori</v>
          </cell>
          <cell r="P159" t="str">
            <v>Male</v>
          </cell>
          <cell r="Q159">
            <v>22</v>
          </cell>
          <cell r="R159">
            <v>51.2</v>
          </cell>
        </row>
        <row r="160">
          <cell r="L160" t="str">
            <v>2012Influenza and pneumoniaMaleNon-Maori</v>
          </cell>
          <cell r="M160">
            <v>2012</v>
          </cell>
          <cell r="N160" t="str">
            <v>Influenza and pneumonia</v>
          </cell>
          <cell r="O160" t="str">
            <v>Non-Maori</v>
          </cell>
          <cell r="P160" t="str">
            <v>Male</v>
          </cell>
          <cell r="Q160">
            <v>279</v>
          </cell>
          <cell r="R160">
            <v>41.2</v>
          </cell>
        </row>
        <row r="161">
          <cell r="L161" t="str">
            <v>2012Intentional self-harmMaleAllEth</v>
          </cell>
          <cell r="M161">
            <v>2012</v>
          </cell>
          <cell r="N161" t="str">
            <v>Intentional self-harm</v>
          </cell>
          <cell r="O161" t="str">
            <v>AllEth</v>
          </cell>
          <cell r="P161" t="str">
            <v>Male</v>
          </cell>
          <cell r="Q161">
            <v>404</v>
          </cell>
          <cell r="R161">
            <v>73.599999999999994</v>
          </cell>
        </row>
        <row r="162">
          <cell r="L162" t="str">
            <v>2012Intentional self-harmMaleMaori</v>
          </cell>
          <cell r="M162">
            <v>2012</v>
          </cell>
          <cell r="N162" t="str">
            <v>Intentional self-harm</v>
          </cell>
          <cell r="O162" t="str">
            <v>Maori</v>
          </cell>
          <cell r="P162" t="str">
            <v>Male</v>
          </cell>
          <cell r="Q162">
            <v>82</v>
          </cell>
          <cell r="R162">
            <v>68.900000000000006</v>
          </cell>
        </row>
        <row r="163">
          <cell r="L163" t="str">
            <v>2012Intentional self-harmMaleNon-Maori</v>
          </cell>
          <cell r="M163">
            <v>2012</v>
          </cell>
          <cell r="N163" t="str">
            <v>Intentional self-harm</v>
          </cell>
          <cell r="O163" t="str">
            <v>Non-Maori</v>
          </cell>
          <cell r="P163" t="str">
            <v>Male</v>
          </cell>
          <cell r="Q163">
            <v>322</v>
          </cell>
          <cell r="R163">
            <v>74.900000000000006</v>
          </cell>
        </row>
        <row r="164">
          <cell r="L164" t="str">
            <v>2012Ischaemic heart diseaseMaleAllEth</v>
          </cell>
          <cell r="M164">
            <v>2012</v>
          </cell>
          <cell r="N164" t="str">
            <v>Ischaemic heart disease</v>
          </cell>
          <cell r="O164" t="str">
            <v>AllEth</v>
          </cell>
          <cell r="P164" t="str">
            <v>Male</v>
          </cell>
          <cell r="Q164">
            <v>2953</v>
          </cell>
          <cell r="R164">
            <v>55.3</v>
          </cell>
        </row>
        <row r="165">
          <cell r="L165" t="str">
            <v>2012Ischaemic heart diseaseMaleMaori</v>
          </cell>
          <cell r="M165">
            <v>2012</v>
          </cell>
          <cell r="N165" t="str">
            <v>Ischaemic heart disease</v>
          </cell>
          <cell r="O165" t="str">
            <v>Maori</v>
          </cell>
          <cell r="P165" t="str">
            <v>Male</v>
          </cell>
          <cell r="Q165">
            <v>288</v>
          </cell>
          <cell r="R165">
            <v>61.8</v>
          </cell>
        </row>
        <row r="166">
          <cell r="L166" t="str">
            <v>2012Ischaemic heart diseaseMaleNon-Maori</v>
          </cell>
          <cell r="M166">
            <v>2012</v>
          </cell>
          <cell r="N166" t="str">
            <v>Ischaemic heart disease</v>
          </cell>
          <cell r="O166" t="str">
            <v>Non-Maori</v>
          </cell>
          <cell r="P166" t="str">
            <v>Male</v>
          </cell>
          <cell r="Q166">
            <v>2665</v>
          </cell>
          <cell r="R166">
            <v>54.7</v>
          </cell>
        </row>
        <row r="167">
          <cell r="L167" t="str">
            <v>2012Lung cancerMaleAllEth</v>
          </cell>
          <cell r="M167">
            <v>2012</v>
          </cell>
          <cell r="N167" t="str">
            <v>Lung cancer</v>
          </cell>
          <cell r="O167" t="str">
            <v>AllEth</v>
          </cell>
          <cell r="P167" t="str">
            <v>Male</v>
          </cell>
          <cell r="Q167">
            <v>891</v>
          </cell>
          <cell r="R167">
            <v>54.7</v>
          </cell>
        </row>
        <row r="168">
          <cell r="L168" t="str">
            <v>2012Lung cancerMaleMaori</v>
          </cell>
          <cell r="M168">
            <v>2012</v>
          </cell>
          <cell r="N168" t="str">
            <v>Lung cancer</v>
          </cell>
          <cell r="O168" t="str">
            <v>Maori</v>
          </cell>
          <cell r="P168" t="str">
            <v>Male</v>
          </cell>
          <cell r="Q168">
            <v>140</v>
          </cell>
          <cell r="R168">
            <v>45.5</v>
          </cell>
        </row>
        <row r="169">
          <cell r="L169" t="str">
            <v>2012Lung cancerMaleNon-Maori</v>
          </cell>
          <cell r="M169">
            <v>2012</v>
          </cell>
          <cell r="N169" t="str">
            <v>Lung cancer</v>
          </cell>
          <cell r="O169" t="str">
            <v>Non-Maori</v>
          </cell>
          <cell r="P169" t="str">
            <v>Male</v>
          </cell>
          <cell r="Q169">
            <v>751</v>
          </cell>
          <cell r="R169">
            <v>56.9</v>
          </cell>
        </row>
        <row r="170">
          <cell r="L170" t="str">
            <v>2012Melanoma of the skinMaleAllEth</v>
          </cell>
          <cell r="M170">
            <v>2012</v>
          </cell>
          <cell r="N170" t="str">
            <v>Melanoma of the skin</v>
          </cell>
          <cell r="O170" t="str">
            <v>AllEth</v>
          </cell>
          <cell r="P170" t="str">
            <v>Male</v>
          </cell>
          <cell r="Q170">
            <v>222</v>
          </cell>
          <cell r="R170">
            <v>62.7</v>
          </cell>
        </row>
        <row r="171">
          <cell r="L171" t="str">
            <v>2012Melanoma of the skinMaleMaori</v>
          </cell>
          <cell r="M171">
            <v>2012</v>
          </cell>
          <cell r="N171" t="str">
            <v>Melanoma of the skin</v>
          </cell>
          <cell r="O171" t="str">
            <v>Maori</v>
          </cell>
          <cell r="P171" t="str">
            <v>Male</v>
          </cell>
          <cell r="Q171">
            <v>1</v>
          </cell>
          <cell r="R171">
            <v>33.299999999999997</v>
          </cell>
        </row>
        <row r="172">
          <cell r="L172" t="str">
            <v>2012Melanoma of the skinMaleNon-Maori</v>
          </cell>
          <cell r="M172">
            <v>2012</v>
          </cell>
          <cell r="N172" t="str">
            <v>Melanoma of the skin</v>
          </cell>
          <cell r="O172" t="str">
            <v>Non-Maori</v>
          </cell>
          <cell r="P172" t="str">
            <v>Male</v>
          </cell>
          <cell r="Q172">
            <v>221</v>
          </cell>
          <cell r="R172">
            <v>63</v>
          </cell>
        </row>
        <row r="173">
          <cell r="L173" t="str">
            <v>2012Motor vehicle accidentsMaleAllEth</v>
          </cell>
          <cell r="M173">
            <v>2012</v>
          </cell>
          <cell r="N173" t="str">
            <v>Motor vehicle accidents</v>
          </cell>
          <cell r="O173" t="str">
            <v>AllEth</v>
          </cell>
          <cell r="P173" t="str">
            <v>Male</v>
          </cell>
          <cell r="Q173">
            <v>255</v>
          </cell>
          <cell r="R173">
            <v>73.5</v>
          </cell>
        </row>
        <row r="174">
          <cell r="L174" t="str">
            <v>2012Motor vehicle accidentsMaleMaori</v>
          </cell>
          <cell r="M174">
            <v>2012</v>
          </cell>
          <cell r="N174" t="str">
            <v>Motor vehicle accidents</v>
          </cell>
          <cell r="O174" t="str">
            <v>Maori</v>
          </cell>
          <cell r="P174" t="str">
            <v>Male</v>
          </cell>
          <cell r="Q174">
            <v>68</v>
          </cell>
          <cell r="R174">
            <v>77.3</v>
          </cell>
        </row>
        <row r="175">
          <cell r="L175" t="str">
            <v>2012Motor vehicle accidentsMaleNon-Maori</v>
          </cell>
          <cell r="M175">
            <v>2012</v>
          </cell>
          <cell r="N175" t="str">
            <v>Motor vehicle accidents</v>
          </cell>
          <cell r="O175" t="str">
            <v>Non-Maori</v>
          </cell>
          <cell r="P175" t="str">
            <v>Male</v>
          </cell>
          <cell r="Q175">
            <v>187</v>
          </cell>
          <cell r="R175">
            <v>72.2</v>
          </cell>
        </row>
        <row r="176">
          <cell r="L176" t="str">
            <v>2012Other forms of heart diseaseMaleAllEth</v>
          </cell>
          <cell r="M176">
            <v>2012</v>
          </cell>
          <cell r="N176" t="str">
            <v>Other forms of heart disease</v>
          </cell>
          <cell r="O176" t="str">
            <v>AllEth</v>
          </cell>
          <cell r="P176" t="str">
            <v>Male</v>
          </cell>
          <cell r="Q176">
            <v>626</v>
          </cell>
          <cell r="R176">
            <v>45.2</v>
          </cell>
        </row>
        <row r="177">
          <cell r="L177" t="str">
            <v>2012Other forms of heart diseaseMaleMaori</v>
          </cell>
          <cell r="M177">
            <v>2012</v>
          </cell>
          <cell r="N177" t="str">
            <v>Other forms of heart disease</v>
          </cell>
          <cell r="O177" t="str">
            <v>Maori</v>
          </cell>
          <cell r="P177" t="str">
            <v>Male</v>
          </cell>
          <cell r="Q177">
            <v>89</v>
          </cell>
          <cell r="R177">
            <v>57.8</v>
          </cell>
        </row>
        <row r="178">
          <cell r="L178" t="str">
            <v>2012Other forms of heart diseaseMaleNon-Maori</v>
          </cell>
          <cell r="M178">
            <v>2012</v>
          </cell>
          <cell r="N178" t="str">
            <v>Other forms of heart disease</v>
          </cell>
          <cell r="O178" t="str">
            <v>Non-Maori</v>
          </cell>
          <cell r="P178" t="str">
            <v>Male</v>
          </cell>
          <cell r="Q178">
            <v>537</v>
          </cell>
          <cell r="R178">
            <v>43.7</v>
          </cell>
        </row>
        <row r="179">
          <cell r="L179" t="str">
            <v>2012Prostate cancerMaleAllEth</v>
          </cell>
          <cell r="M179">
            <v>2012</v>
          </cell>
          <cell r="N179" t="str">
            <v>Prostate cancer</v>
          </cell>
          <cell r="O179" t="str">
            <v>AllEth</v>
          </cell>
          <cell r="P179" t="str">
            <v>Male</v>
          </cell>
          <cell r="Q179">
            <v>607</v>
          </cell>
          <cell r="R179">
            <v>100</v>
          </cell>
        </row>
        <row r="180">
          <cell r="L180" t="str">
            <v>2012Prostate cancerMaleMaori</v>
          </cell>
          <cell r="M180">
            <v>2012</v>
          </cell>
          <cell r="N180" t="str">
            <v>Prostate cancer</v>
          </cell>
          <cell r="O180" t="str">
            <v>Maori</v>
          </cell>
          <cell r="P180" t="str">
            <v>Male</v>
          </cell>
          <cell r="Q180">
            <v>32</v>
          </cell>
          <cell r="R180">
            <v>100</v>
          </cell>
        </row>
        <row r="181">
          <cell r="L181" t="str">
            <v>2012Prostate cancerMaleNon-Maori</v>
          </cell>
          <cell r="M181">
            <v>2012</v>
          </cell>
          <cell r="N181" t="str">
            <v>Prostate cancer</v>
          </cell>
          <cell r="O181" t="str">
            <v>Non-Maori</v>
          </cell>
          <cell r="P181" t="str">
            <v>Male</v>
          </cell>
          <cell r="Q181">
            <v>575</v>
          </cell>
          <cell r="R181">
            <v>100</v>
          </cell>
        </row>
        <row r="182">
          <cell r="L182" t="str">
            <v>2013All cancerMaleAllEth</v>
          </cell>
          <cell r="M182">
            <v>2013</v>
          </cell>
          <cell r="N182" t="str">
            <v>All cancer</v>
          </cell>
          <cell r="O182" t="str">
            <v>AllEth</v>
          </cell>
          <cell r="P182" t="str">
            <v>Male</v>
          </cell>
          <cell r="Q182">
            <v>4821</v>
          </cell>
          <cell r="R182">
            <v>53.2</v>
          </cell>
        </row>
        <row r="183">
          <cell r="L183" t="str">
            <v>2013All cancerMaleMaori</v>
          </cell>
          <cell r="M183">
            <v>2013</v>
          </cell>
          <cell r="N183" t="str">
            <v>All cancer</v>
          </cell>
          <cell r="O183" t="str">
            <v>Maori</v>
          </cell>
          <cell r="P183" t="str">
            <v>Male</v>
          </cell>
          <cell r="Q183">
            <v>459</v>
          </cell>
          <cell r="R183">
            <v>46.4</v>
          </cell>
        </row>
        <row r="184">
          <cell r="L184" t="str">
            <v>2013All cancerMaleNon-Maori</v>
          </cell>
          <cell r="M184">
            <v>2013</v>
          </cell>
          <cell r="N184" t="str">
            <v>All cancer</v>
          </cell>
          <cell r="O184" t="str">
            <v>Non-Maori</v>
          </cell>
          <cell r="P184" t="str">
            <v>Male</v>
          </cell>
          <cell r="Q184">
            <v>4362</v>
          </cell>
          <cell r="R184">
            <v>54</v>
          </cell>
        </row>
        <row r="185">
          <cell r="L185" t="str">
            <v>2013All deathsMaleAllEth</v>
          </cell>
          <cell r="M185">
            <v>2013</v>
          </cell>
          <cell r="N185" t="str">
            <v>All deaths</v>
          </cell>
          <cell r="O185" t="str">
            <v>AllEth</v>
          </cell>
          <cell r="P185" t="str">
            <v>Male</v>
          </cell>
          <cell r="Q185">
            <v>14996</v>
          </cell>
          <cell r="R185">
            <v>50.6</v>
          </cell>
        </row>
        <row r="186">
          <cell r="L186" t="str">
            <v>2013All deathsMaleMaori</v>
          </cell>
          <cell r="M186">
            <v>2013</v>
          </cell>
          <cell r="N186" t="str">
            <v>All deaths</v>
          </cell>
          <cell r="O186" t="str">
            <v>Maori</v>
          </cell>
          <cell r="P186" t="str">
            <v>Male</v>
          </cell>
          <cell r="Q186">
            <v>1641</v>
          </cell>
          <cell r="R186">
            <v>52.6</v>
          </cell>
        </row>
        <row r="187">
          <cell r="L187" t="str">
            <v>2013All deathsMaleNon-Maori</v>
          </cell>
          <cell r="M187">
            <v>2013</v>
          </cell>
          <cell r="N187" t="str">
            <v>All deaths</v>
          </cell>
          <cell r="O187" t="str">
            <v>Non-Maori</v>
          </cell>
          <cell r="P187" t="str">
            <v>Male</v>
          </cell>
          <cell r="Q187">
            <v>13355</v>
          </cell>
          <cell r="R187">
            <v>50.4</v>
          </cell>
        </row>
        <row r="188">
          <cell r="L188" t="str">
            <v>2013AssaultMaleAllEth</v>
          </cell>
          <cell r="M188">
            <v>2013</v>
          </cell>
          <cell r="N188" t="str">
            <v>Assault</v>
          </cell>
          <cell r="O188" t="str">
            <v>AllEth</v>
          </cell>
          <cell r="P188" t="str">
            <v>Male</v>
          </cell>
          <cell r="Q188">
            <v>40</v>
          </cell>
          <cell r="R188">
            <v>74.099999999999994</v>
          </cell>
        </row>
        <row r="189">
          <cell r="L189" t="str">
            <v>2013AssaultMaleMaori</v>
          </cell>
          <cell r="M189">
            <v>2013</v>
          </cell>
          <cell r="N189" t="str">
            <v>Assault</v>
          </cell>
          <cell r="O189" t="str">
            <v>Maori</v>
          </cell>
          <cell r="P189" t="str">
            <v>Male</v>
          </cell>
          <cell r="Q189">
            <v>18</v>
          </cell>
          <cell r="R189">
            <v>69.2</v>
          </cell>
        </row>
        <row r="190">
          <cell r="L190" t="str">
            <v>2013AssaultMaleNon-Maori</v>
          </cell>
          <cell r="M190">
            <v>2013</v>
          </cell>
          <cell r="N190" t="str">
            <v>Assault</v>
          </cell>
          <cell r="O190" t="str">
            <v>Non-Maori</v>
          </cell>
          <cell r="P190" t="str">
            <v>Male</v>
          </cell>
          <cell r="Q190">
            <v>22</v>
          </cell>
          <cell r="R190">
            <v>78.599999999999994</v>
          </cell>
        </row>
        <row r="191">
          <cell r="L191" t="str">
            <v>2013Cerebrovascular diseaseMaleAllEth</v>
          </cell>
          <cell r="M191">
            <v>2013</v>
          </cell>
          <cell r="N191" t="str">
            <v>Cerebrovascular disease</v>
          </cell>
          <cell r="O191" t="str">
            <v>AllEth</v>
          </cell>
          <cell r="P191" t="str">
            <v>Male</v>
          </cell>
          <cell r="Q191">
            <v>938</v>
          </cell>
          <cell r="R191">
            <v>40.5</v>
          </cell>
        </row>
        <row r="192">
          <cell r="L192" t="str">
            <v>2013Cerebrovascular diseaseMaleMaori</v>
          </cell>
          <cell r="M192">
            <v>2013</v>
          </cell>
          <cell r="N192" t="str">
            <v>Cerebrovascular disease</v>
          </cell>
          <cell r="O192" t="str">
            <v>Maori</v>
          </cell>
          <cell r="P192" t="str">
            <v>Male</v>
          </cell>
          <cell r="Q192">
            <v>75</v>
          </cell>
          <cell r="R192">
            <v>45.2</v>
          </cell>
        </row>
        <row r="193">
          <cell r="L193" t="str">
            <v>2013Cerebrovascular diseaseMaleNon-Maori</v>
          </cell>
          <cell r="M193">
            <v>2013</v>
          </cell>
          <cell r="N193" t="str">
            <v>Cerebrovascular disease</v>
          </cell>
          <cell r="O193" t="str">
            <v>Non-Maori</v>
          </cell>
          <cell r="P193" t="str">
            <v>Male</v>
          </cell>
          <cell r="Q193">
            <v>863</v>
          </cell>
          <cell r="R193">
            <v>40.1</v>
          </cell>
        </row>
        <row r="194">
          <cell r="L194" t="str">
            <v>2013Cervical cancerMaleAllEth</v>
          </cell>
          <cell r="M194">
            <v>2013</v>
          </cell>
          <cell r="N194" t="str">
            <v>Cervical cancer</v>
          </cell>
          <cell r="O194" t="str">
            <v>AllEth</v>
          </cell>
          <cell r="P194" t="str">
            <v>Male</v>
          </cell>
        </row>
        <row r="195">
          <cell r="L195" t="str">
            <v>2013Cervical cancerMaleMaori</v>
          </cell>
          <cell r="M195">
            <v>2013</v>
          </cell>
          <cell r="N195" t="str">
            <v>Cervical cancer</v>
          </cell>
          <cell r="O195" t="str">
            <v>Maori</v>
          </cell>
          <cell r="P195" t="str">
            <v>Male</v>
          </cell>
        </row>
        <row r="196">
          <cell r="L196" t="str">
            <v>2013Cervical cancerMaleNon-Maori</v>
          </cell>
          <cell r="M196">
            <v>2013</v>
          </cell>
          <cell r="N196" t="str">
            <v>Cervical cancer</v>
          </cell>
          <cell r="O196" t="str">
            <v>Non-Maori</v>
          </cell>
          <cell r="P196" t="str">
            <v>Male</v>
          </cell>
        </row>
        <row r="197">
          <cell r="L197" t="str">
            <v>2013Chronic lower respiratory diseasesMaleAllEth</v>
          </cell>
          <cell r="M197">
            <v>2013</v>
          </cell>
          <cell r="N197" t="str">
            <v>Chronic lower respiratory diseases</v>
          </cell>
          <cell r="O197" t="str">
            <v>AllEth</v>
          </cell>
          <cell r="P197" t="str">
            <v>Male</v>
          </cell>
          <cell r="Q197">
            <v>859</v>
          </cell>
          <cell r="R197">
            <v>51.1</v>
          </cell>
        </row>
        <row r="198">
          <cell r="L198" t="str">
            <v>2013Chronic lower respiratory diseasesMaleMaori</v>
          </cell>
          <cell r="M198">
            <v>2013</v>
          </cell>
          <cell r="N198" t="str">
            <v>Chronic lower respiratory diseases</v>
          </cell>
          <cell r="O198" t="str">
            <v>Maori</v>
          </cell>
          <cell r="P198" t="str">
            <v>Male</v>
          </cell>
          <cell r="Q198">
            <v>86</v>
          </cell>
          <cell r="R198">
            <v>41.3</v>
          </cell>
        </row>
        <row r="199">
          <cell r="L199" t="str">
            <v>2013Chronic lower respiratory diseasesMaleNon-Maori</v>
          </cell>
          <cell r="M199">
            <v>2013</v>
          </cell>
          <cell r="N199" t="str">
            <v>Chronic lower respiratory diseases</v>
          </cell>
          <cell r="O199" t="str">
            <v>Non-Maori</v>
          </cell>
          <cell r="P199" t="str">
            <v>Male</v>
          </cell>
          <cell r="Q199">
            <v>773</v>
          </cell>
          <cell r="R199">
            <v>52.5</v>
          </cell>
        </row>
        <row r="200">
          <cell r="L200" t="str">
            <v>2013Colon, rectum and rectosigmoid junction cancerMaleAllEth</v>
          </cell>
          <cell r="M200">
            <v>2013</v>
          </cell>
          <cell r="N200" t="str">
            <v>Colon, rectum and rectosigmoid junction cancer</v>
          </cell>
          <cell r="O200" t="str">
            <v>AllEth</v>
          </cell>
          <cell r="P200" t="str">
            <v>Male</v>
          </cell>
          <cell r="Q200">
            <v>644</v>
          </cell>
          <cell r="R200">
            <v>52.7</v>
          </cell>
        </row>
        <row r="201">
          <cell r="L201" t="str">
            <v>2013Colon, rectum and rectosigmoid junction cancerMaleMaori</v>
          </cell>
          <cell r="M201">
            <v>2013</v>
          </cell>
          <cell r="N201" t="str">
            <v>Colon, rectum and rectosigmoid junction cancer</v>
          </cell>
          <cell r="O201" t="str">
            <v>Maori</v>
          </cell>
          <cell r="P201" t="str">
            <v>Male</v>
          </cell>
          <cell r="Q201">
            <v>37</v>
          </cell>
          <cell r="R201">
            <v>53.6</v>
          </cell>
        </row>
        <row r="202">
          <cell r="L202" t="str">
            <v>2013Colon, rectum and rectosigmoid junction cancerMaleNon-Maori</v>
          </cell>
          <cell r="M202">
            <v>2013</v>
          </cell>
          <cell r="N202" t="str">
            <v>Colon, rectum and rectosigmoid junction cancer</v>
          </cell>
          <cell r="O202" t="str">
            <v>Non-Maori</v>
          </cell>
          <cell r="P202" t="str">
            <v>Male</v>
          </cell>
          <cell r="Q202">
            <v>607</v>
          </cell>
          <cell r="R202">
            <v>52.6</v>
          </cell>
        </row>
        <row r="203">
          <cell r="L203" t="str">
            <v>2013Diabetes mellitusMaleAllEth</v>
          </cell>
          <cell r="M203">
            <v>2013</v>
          </cell>
          <cell r="N203" t="str">
            <v>Diabetes mellitus</v>
          </cell>
          <cell r="O203" t="str">
            <v>AllEth</v>
          </cell>
          <cell r="P203" t="str">
            <v>Male</v>
          </cell>
          <cell r="Q203">
            <v>437</v>
          </cell>
          <cell r="R203">
            <v>55.1</v>
          </cell>
        </row>
        <row r="204">
          <cell r="L204" t="str">
            <v>2013Diabetes mellitusMaleMaori</v>
          </cell>
          <cell r="M204">
            <v>2013</v>
          </cell>
          <cell r="N204" t="str">
            <v>Diabetes mellitus</v>
          </cell>
          <cell r="O204" t="str">
            <v>Maori</v>
          </cell>
          <cell r="P204" t="str">
            <v>Male</v>
          </cell>
          <cell r="Q204">
            <v>95</v>
          </cell>
          <cell r="R204">
            <v>56.2</v>
          </cell>
        </row>
        <row r="205">
          <cell r="L205" t="str">
            <v>2013Diabetes mellitusMaleNon-Maori</v>
          </cell>
          <cell r="M205">
            <v>2013</v>
          </cell>
          <cell r="N205" t="str">
            <v>Diabetes mellitus</v>
          </cell>
          <cell r="O205" t="str">
            <v>Non-Maori</v>
          </cell>
          <cell r="P205" t="str">
            <v>Male</v>
          </cell>
          <cell r="Q205">
            <v>342</v>
          </cell>
          <cell r="R205">
            <v>54.8</v>
          </cell>
        </row>
        <row r="206">
          <cell r="L206" t="str">
            <v>2013Diseases of the circulatory systemMaleAllEth</v>
          </cell>
          <cell r="M206">
            <v>2013</v>
          </cell>
          <cell r="N206" t="str">
            <v>Diseases of the circulatory system</v>
          </cell>
          <cell r="O206" t="str">
            <v>AllEth</v>
          </cell>
          <cell r="P206" t="str">
            <v>Male</v>
          </cell>
          <cell r="Q206">
            <v>4876</v>
          </cell>
          <cell r="R206">
            <v>49.9</v>
          </cell>
        </row>
        <row r="207">
          <cell r="L207" t="str">
            <v>2013Diseases of the circulatory systemMaleMaori</v>
          </cell>
          <cell r="M207">
            <v>2013</v>
          </cell>
          <cell r="N207" t="str">
            <v>Diseases of the circulatory system</v>
          </cell>
          <cell r="O207" t="str">
            <v>Maori</v>
          </cell>
          <cell r="P207" t="str">
            <v>Male</v>
          </cell>
          <cell r="Q207">
            <v>536</v>
          </cell>
          <cell r="R207">
            <v>55.9</v>
          </cell>
        </row>
        <row r="208">
          <cell r="L208" t="str">
            <v>2013Diseases of the circulatory systemMaleNon-Maori</v>
          </cell>
          <cell r="M208">
            <v>2013</v>
          </cell>
          <cell r="N208" t="str">
            <v>Diseases of the circulatory system</v>
          </cell>
          <cell r="O208" t="str">
            <v>Non-Maori</v>
          </cell>
          <cell r="P208" t="str">
            <v>Male</v>
          </cell>
          <cell r="Q208">
            <v>4340</v>
          </cell>
          <cell r="R208">
            <v>49.3</v>
          </cell>
        </row>
        <row r="209">
          <cell r="L209" t="str">
            <v>2013Diseases of the respiratory systemMaleAllEth</v>
          </cell>
          <cell r="M209">
            <v>2013</v>
          </cell>
          <cell r="N209" t="str">
            <v>Diseases of the respiratory system</v>
          </cell>
          <cell r="O209" t="str">
            <v>AllEth</v>
          </cell>
          <cell r="P209" t="str">
            <v>Male</v>
          </cell>
          <cell r="Q209">
            <v>1332</v>
          </cell>
          <cell r="R209">
            <v>49</v>
          </cell>
        </row>
        <row r="210">
          <cell r="L210" t="str">
            <v>2013Diseases of the respiratory systemMaleMaori</v>
          </cell>
          <cell r="M210">
            <v>2013</v>
          </cell>
          <cell r="N210" t="str">
            <v>Diseases of the respiratory system</v>
          </cell>
          <cell r="O210" t="str">
            <v>Maori</v>
          </cell>
          <cell r="P210" t="str">
            <v>Male</v>
          </cell>
          <cell r="Q210">
            <v>104</v>
          </cell>
          <cell r="R210">
            <v>40.299999999999997</v>
          </cell>
        </row>
        <row r="211">
          <cell r="L211" t="str">
            <v>2013Diseases of the respiratory systemMaleNon-Maori</v>
          </cell>
          <cell r="M211">
            <v>2013</v>
          </cell>
          <cell r="N211" t="str">
            <v>Diseases of the respiratory system</v>
          </cell>
          <cell r="O211" t="str">
            <v>Non-Maori</v>
          </cell>
          <cell r="P211" t="str">
            <v>Male</v>
          </cell>
          <cell r="Q211">
            <v>1228</v>
          </cell>
          <cell r="R211">
            <v>50</v>
          </cell>
        </row>
        <row r="212">
          <cell r="L212" t="str">
            <v>2013External causes of morbidity and mortalityMaleAllEth</v>
          </cell>
          <cell r="M212">
            <v>2013</v>
          </cell>
          <cell r="N212" t="str">
            <v>External causes of morbidity and mortality</v>
          </cell>
          <cell r="O212" t="str">
            <v>AllEth</v>
          </cell>
          <cell r="P212" t="str">
            <v>Male</v>
          </cell>
          <cell r="Q212">
            <v>1131</v>
          </cell>
          <cell r="R212">
            <v>63.8</v>
          </cell>
        </row>
        <row r="213">
          <cell r="L213" t="str">
            <v>2013External causes of morbidity and mortalityMaleMaori</v>
          </cell>
          <cell r="M213">
            <v>2013</v>
          </cell>
          <cell r="N213" t="str">
            <v>External causes of morbidity and mortality</v>
          </cell>
          <cell r="O213" t="str">
            <v>Maori</v>
          </cell>
          <cell r="P213" t="str">
            <v>Male</v>
          </cell>
          <cell r="Q213">
            <v>209</v>
          </cell>
          <cell r="R213">
            <v>68.099999999999994</v>
          </cell>
        </row>
        <row r="214">
          <cell r="L214" t="str">
            <v>2013External causes of morbidity and mortalityMaleNon-Maori</v>
          </cell>
          <cell r="M214">
            <v>2013</v>
          </cell>
          <cell r="N214" t="str">
            <v>External causes of morbidity and mortality</v>
          </cell>
          <cell r="O214" t="str">
            <v>Non-Maori</v>
          </cell>
          <cell r="P214" t="str">
            <v>Male</v>
          </cell>
          <cell r="Q214">
            <v>922</v>
          </cell>
          <cell r="R214">
            <v>62.8</v>
          </cell>
        </row>
        <row r="215">
          <cell r="L215" t="str">
            <v>2013Female breast cancerMaleAllEth</v>
          </cell>
          <cell r="M215">
            <v>2013</v>
          </cell>
          <cell r="N215" t="str">
            <v>Female breast cancer</v>
          </cell>
          <cell r="O215" t="str">
            <v>AllEth</v>
          </cell>
          <cell r="P215" t="str">
            <v>Male</v>
          </cell>
        </row>
        <row r="216">
          <cell r="L216" t="str">
            <v>2013Female breast cancerMaleMaori</v>
          </cell>
          <cell r="M216">
            <v>2013</v>
          </cell>
          <cell r="N216" t="str">
            <v>Female breast cancer</v>
          </cell>
          <cell r="O216" t="str">
            <v>Maori</v>
          </cell>
          <cell r="P216" t="str">
            <v>Male</v>
          </cell>
        </row>
        <row r="217">
          <cell r="L217" t="str">
            <v>2013Female breast cancerMaleNon-Maori</v>
          </cell>
          <cell r="M217">
            <v>2013</v>
          </cell>
          <cell r="N217" t="str">
            <v>Female breast cancer</v>
          </cell>
          <cell r="O217" t="str">
            <v>Non-Maori</v>
          </cell>
          <cell r="P217" t="str">
            <v>Male</v>
          </cell>
        </row>
        <row r="218">
          <cell r="L218" t="str">
            <v>2013Influenza and pneumoniaMaleAllEth</v>
          </cell>
          <cell r="M218">
            <v>2013</v>
          </cell>
          <cell r="N218" t="str">
            <v>Influenza and pneumonia</v>
          </cell>
          <cell r="O218" t="str">
            <v>AllEth</v>
          </cell>
          <cell r="P218" t="str">
            <v>Male</v>
          </cell>
          <cell r="Q218">
            <v>255</v>
          </cell>
          <cell r="R218">
            <v>39.5</v>
          </cell>
        </row>
        <row r="219">
          <cell r="L219" t="str">
            <v>2013Influenza and pneumoniaMaleMaori</v>
          </cell>
          <cell r="M219">
            <v>2013</v>
          </cell>
          <cell r="N219" t="str">
            <v>Influenza and pneumonia</v>
          </cell>
          <cell r="O219" t="str">
            <v>Maori</v>
          </cell>
          <cell r="P219" t="str">
            <v>Male</v>
          </cell>
          <cell r="Q219">
            <v>9</v>
          </cell>
          <cell r="R219">
            <v>27.3</v>
          </cell>
        </row>
        <row r="220">
          <cell r="L220" t="str">
            <v>2013Influenza and pneumoniaMaleNon-Maori</v>
          </cell>
          <cell r="M220">
            <v>2013</v>
          </cell>
          <cell r="N220" t="str">
            <v>Influenza and pneumonia</v>
          </cell>
          <cell r="O220" t="str">
            <v>Non-Maori</v>
          </cell>
          <cell r="P220" t="str">
            <v>Male</v>
          </cell>
          <cell r="Q220">
            <v>246</v>
          </cell>
          <cell r="R220">
            <v>40.1</v>
          </cell>
        </row>
        <row r="221">
          <cell r="L221" t="str">
            <v>2013Intentional self-harmMaleAllEth</v>
          </cell>
          <cell r="M221">
            <v>2013</v>
          </cell>
          <cell r="N221" t="str">
            <v>Intentional self-harm</v>
          </cell>
          <cell r="O221" t="str">
            <v>AllEth</v>
          </cell>
          <cell r="P221" t="str">
            <v>Male</v>
          </cell>
          <cell r="Q221">
            <v>366</v>
          </cell>
          <cell r="R221">
            <v>71.3</v>
          </cell>
        </row>
        <row r="222">
          <cell r="L222" t="str">
            <v>2013Intentional self-harmMaleMaori</v>
          </cell>
          <cell r="M222">
            <v>2013</v>
          </cell>
          <cell r="N222" t="str">
            <v>Intentional self-harm</v>
          </cell>
          <cell r="O222" t="str">
            <v>Maori</v>
          </cell>
          <cell r="P222" t="str">
            <v>Male</v>
          </cell>
          <cell r="Q222">
            <v>66</v>
          </cell>
          <cell r="R222">
            <v>62.9</v>
          </cell>
        </row>
        <row r="223">
          <cell r="L223" t="str">
            <v>2013Intentional self-harmMaleNon-Maori</v>
          </cell>
          <cell r="M223">
            <v>2013</v>
          </cell>
          <cell r="N223" t="str">
            <v>Intentional self-harm</v>
          </cell>
          <cell r="O223" t="str">
            <v>Non-Maori</v>
          </cell>
          <cell r="P223" t="str">
            <v>Male</v>
          </cell>
          <cell r="Q223">
            <v>300</v>
          </cell>
          <cell r="R223">
            <v>73.5</v>
          </cell>
        </row>
        <row r="224">
          <cell r="L224" t="str">
            <v>2013Ischaemic heart diseaseMaleAllEth</v>
          </cell>
          <cell r="M224">
            <v>2013</v>
          </cell>
          <cell r="N224" t="str">
            <v>Ischaemic heart disease</v>
          </cell>
          <cell r="O224" t="str">
            <v>AllEth</v>
          </cell>
          <cell r="P224" t="str">
            <v>Male</v>
          </cell>
          <cell r="Q224">
            <v>2813</v>
          </cell>
          <cell r="R224">
            <v>55.9</v>
          </cell>
        </row>
        <row r="225">
          <cell r="L225" t="str">
            <v>2013Ischaemic heart diseaseMaleMaori</v>
          </cell>
          <cell r="M225">
            <v>2013</v>
          </cell>
          <cell r="N225" t="str">
            <v>Ischaemic heart disease</v>
          </cell>
          <cell r="O225" t="str">
            <v>Maori</v>
          </cell>
          <cell r="P225" t="str">
            <v>Male</v>
          </cell>
          <cell r="Q225">
            <v>288</v>
          </cell>
          <cell r="R225">
            <v>60</v>
          </cell>
        </row>
        <row r="226">
          <cell r="L226" t="str">
            <v>2013Ischaemic heart diseaseMaleNon-Maori</v>
          </cell>
          <cell r="M226">
            <v>2013</v>
          </cell>
          <cell r="N226" t="str">
            <v>Ischaemic heart disease</v>
          </cell>
          <cell r="O226" t="str">
            <v>Non-Maori</v>
          </cell>
          <cell r="P226" t="str">
            <v>Male</v>
          </cell>
          <cell r="Q226">
            <v>2525</v>
          </cell>
          <cell r="R226">
            <v>55.5</v>
          </cell>
        </row>
        <row r="227">
          <cell r="L227" t="str">
            <v>2013Lung cancerMaleAllEth</v>
          </cell>
          <cell r="M227">
            <v>2013</v>
          </cell>
          <cell r="N227" t="str">
            <v>Lung cancer</v>
          </cell>
          <cell r="O227" t="str">
            <v>AllEth</v>
          </cell>
          <cell r="P227" t="str">
            <v>Male</v>
          </cell>
          <cell r="Q227">
            <v>864</v>
          </cell>
          <cell r="R227">
            <v>52.2</v>
          </cell>
        </row>
        <row r="228">
          <cell r="L228" t="str">
            <v>2013Lung cancerMaleMaori</v>
          </cell>
          <cell r="M228">
            <v>2013</v>
          </cell>
          <cell r="N228" t="str">
            <v>Lung cancer</v>
          </cell>
          <cell r="O228" t="str">
            <v>Maori</v>
          </cell>
          <cell r="P228" t="str">
            <v>Male</v>
          </cell>
          <cell r="Q228">
            <v>131</v>
          </cell>
          <cell r="R228">
            <v>43.8</v>
          </cell>
        </row>
        <row r="229">
          <cell r="L229" t="str">
            <v>2013Lung cancerMaleNon-Maori</v>
          </cell>
          <cell r="M229">
            <v>2013</v>
          </cell>
          <cell r="N229" t="str">
            <v>Lung cancer</v>
          </cell>
          <cell r="O229" t="str">
            <v>Non-Maori</v>
          </cell>
          <cell r="P229" t="str">
            <v>Male</v>
          </cell>
          <cell r="Q229">
            <v>733</v>
          </cell>
          <cell r="R229">
            <v>54</v>
          </cell>
        </row>
        <row r="230">
          <cell r="L230" t="str">
            <v>2013Melanoma of the skinMaleAllEth</v>
          </cell>
          <cell r="M230">
            <v>2013</v>
          </cell>
          <cell r="N230" t="str">
            <v>Melanoma of the skin</v>
          </cell>
          <cell r="O230" t="str">
            <v>AllEth</v>
          </cell>
          <cell r="P230" t="str">
            <v>Male</v>
          </cell>
          <cell r="Q230">
            <v>232</v>
          </cell>
          <cell r="R230">
            <v>65.2</v>
          </cell>
        </row>
        <row r="231">
          <cell r="L231" t="str">
            <v>2013Melanoma of the skinMaleMaori</v>
          </cell>
          <cell r="M231">
            <v>2013</v>
          </cell>
          <cell r="N231" t="str">
            <v>Melanoma of the skin</v>
          </cell>
          <cell r="O231" t="str">
            <v>Maori</v>
          </cell>
          <cell r="P231" t="str">
            <v>Male</v>
          </cell>
          <cell r="Q231">
            <v>5</v>
          </cell>
          <cell r="R231">
            <v>55.6</v>
          </cell>
        </row>
        <row r="232">
          <cell r="L232" t="str">
            <v>2013Melanoma of the skinMaleNon-Maori</v>
          </cell>
          <cell r="M232">
            <v>2013</v>
          </cell>
          <cell r="N232" t="str">
            <v>Melanoma of the skin</v>
          </cell>
          <cell r="O232" t="str">
            <v>Non-Maori</v>
          </cell>
          <cell r="P232" t="str">
            <v>Male</v>
          </cell>
          <cell r="Q232">
            <v>227</v>
          </cell>
          <cell r="R232">
            <v>65.400000000000006</v>
          </cell>
        </row>
        <row r="233">
          <cell r="L233" t="str">
            <v>2013Motor vehicle accidentsMaleAllEth</v>
          </cell>
          <cell r="M233">
            <v>2013</v>
          </cell>
          <cell r="N233" t="str">
            <v>Motor vehicle accidents</v>
          </cell>
          <cell r="O233" t="str">
            <v>AllEth</v>
          </cell>
          <cell r="P233" t="str">
            <v>Male</v>
          </cell>
          <cell r="Q233">
            <v>200</v>
          </cell>
          <cell r="R233">
            <v>71.2</v>
          </cell>
        </row>
        <row r="234">
          <cell r="L234" t="str">
            <v>2013Motor vehicle accidentsMaleMaori</v>
          </cell>
          <cell r="M234">
            <v>2013</v>
          </cell>
          <cell r="N234" t="str">
            <v>Motor vehicle accidents</v>
          </cell>
          <cell r="O234" t="str">
            <v>Maori</v>
          </cell>
          <cell r="P234" t="str">
            <v>Male</v>
          </cell>
          <cell r="Q234">
            <v>42</v>
          </cell>
          <cell r="R234">
            <v>67.7</v>
          </cell>
        </row>
        <row r="235">
          <cell r="L235" t="str">
            <v>2013Motor vehicle accidentsMaleNon-Maori</v>
          </cell>
          <cell r="M235">
            <v>2013</v>
          </cell>
          <cell r="N235" t="str">
            <v>Motor vehicle accidents</v>
          </cell>
          <cell r="O235" t="str">
            <v>Non-Maori</v>
          </cell>
          <cell r="P235" t="str">
            <v>Male</v>
          </cell>
          <cell r="Q235">
            <v>158</v>
          </cell>
          <cell r="R235">
            <v>72.099999999999994</v>
          </cell>
        </row>
        <row r="236">
          <cell r="L236" t="str">
            <v>2013Other forms of heart diseaseMaleAllEth</v>
          </cell>
          <cell r="M236">
            <v>2013</v>
          </cell>
          <cell r="N236" t="str">
            <v>Other forms of heart disease</v>
          </cell>
          <cell r="O236" t="str">
            <v>AllEth</v>
          </cell>
          <cell r="P236" t="str">
            <v>Male</v>
          </cell>
          <cell r="Q236">
            <v>649</v>
          </cell>
          <cell r="R236">
            <v>48</v>
          </cell>
        </row>
        <row r="237">
          <cell r="L237" t="str">
            <v>2013Other forms of heart diseaseMaleMaori</v>
          </cell>
          <cell r="M237">
            <v>2013</v>
          </cell>
          <cell r="N237" t="str">
            <v>Other forms of heart disease</v>
          </cell>
          <cell r="O237" t="str">
            <v>Maori</v>
          </cell>
          <cell r="P237" t="str">
            <v>Male</v>
          </cell>
          <cell r="Q237">
            <v>107</v>
          </cell>
          <cell r="R237">
            <v>62.2</v>
          </cell>
        </row>
        <row r="238">
          <cell r="L238" t="str">
            <v>2013Other forms of heart diseaseMaleNon-Maori</v>
          </cell>
          <cell r="M238">
            <v>2013</v>
          </cell>
          <cell r="N238" t="str">
            <v>Other forms of heart disease</v>
          </cell>
          <cell r="O238" t="str">
            <v>Non-Maori</v>
          </cell>
          <cell r="P238" t="str">
            <v>Male</v>
          </cell>
          <cell r="Q238">
            <v>542</v>
          </cell>
          <cell r="R238">
            <v>45.9</v>
          </cell>
        </row>
        <row r="239">
          <cell r="L239" t="str">
            <v>2013Prostate cancerMaleAllEth</v>
          </cell>
          <cell r="M239">
            <v>2013</v>
          </cell>
          <cell r="N239" t="str">
            <v>Prostate cancer</v>
          </cell>
          <cell r="O239" t="str">
            <v>AllEth</v>
          </cell>
          <cell r="P239" t="str">
            <v>Male</v>
          </cell>
          <cell r="Q239">
            <v>647</v>
          </cell>
          <cell r="R239">
            <v>100</v>
          </cell>
        </row>
        <row r="240">
          <cell r="L240" t="str">
            <v>2013Prostate cancerMaleMaori</v>
          </cell>
          <cell r="M240">
            <v>2013</v>
          </cell>
          <cell r="N240" t="str">
            <v>Prostate cancer</v>
          </cell>
          <cell r="O240" t="str">
            <v>Maori</v>
          </cell>
          <cell r="P240" t="str">
            <v>Male</v>
          </cell>
          <cell r="Q240">
            <v>41</v>
          </cell>
          <cell r="R240">
            <v>100</v>
          </cell>
        </row>
        <row r="241">
          <cell r="L241" t="str">
            <v>2013Prostate cancerMaleNon-Maori</v>
          </cell>
          <cell r="M241">
            <v>2013</v>
          </cell>
          <cell r="N241" t="str">
            <v>Prostate cancer</v>
          </cell>
          <cell r="O241" t="str">
            <v>Non-Maori</v>
          </cell>
          <cell r="P241" t="str">
            <v>Male</v>
          </cell>
          <cell r="Q241">
            <v>606</v>
          </cell>
          <cell r="R241">
            <v>100</v>
          </cell>
        </row>
        <row r="242">
          <cell r="L242" t="str">
            <v>2014All cancerMaleAllEth</v>
          </cell>
          <cell r="M242">
            <v>2014</v>
          </cell>
          <cell r="N242" t="str">
            <v>All cancer</v>
          </cell>
          <cell r="O242" t="str">
            <v>AllEth</v>
          </cell>
          <cell r="P242" t="str">
            <v>Male</v>
          </cell>
          <cell r="Q242">
            <v>4900</v>
          </cell>
          <cell r="R242">
            <v>53</v>
          </cell>
        </row>
        <row r="243">
          <cell r="L243" t="str">
            <v>2014All cancerMaleMaori</v>
          </cell>
          <cell r="M243">
            <v>2014</v>
          </cell>
          <cell r="N243" t="str">
            <v>All cancer</v>
          </cell>
          <cell r="O243" t="str">
            <v>Maori</v>
          </cell>
          <cell r="P243" t="str">
            <v>Male</v>
          </cell>
          <cell r="Q243">
            <v>453</v>
          </cell>
          <cell r="R243">
            <v>46.5</v>
          </cell>
        </row>
        <row r="244">
          <cell r="L244" t="str">
            <v>2014All cancerMaleNon-Maori</v>
          </cell>
          <cell r="M244">
            <v>2014</v>
          </cell>
          <cell r="N244" t="str">
            <v>All cancer</v>
          </cell>
          <cell r="O244" t="str">
            <v>Non-Maori</v>
          </cell>
          <cell r="P244" t="str">
            <v>Male</v>
          </cell>
          <cell r="Q244">
            <v>4447</v>
          </cell>
          <cell r="R244">
            <v>53.7</v>
          </cell>
        </row>
        <row r="245">
          <cell r="L245" t="str">
            <v>2014All deathsMaleAllEth</v>
          </cell>
          <cell r="M245">
            <v>2014</v>
          </cell>
          <cell r="N245" t="str">
            <v>All deaths</v>
          </cell>
          <cell r="O245" t="str">
            <v>AllEth</v>
          </cell>
          <cell r="P245" t="str">
            <v>Male</v>
          </cell>
          <cell r="Q245">
            <v>15707</v>
          </cell>
          <cell r="R245">
            <v>50.4</v>
          </cell>
        </row>
        <row r="246">
          <cell r="L246" t="str">
            <v>2014All deathsMaleMaori</v>
          </cell>
          <cell r="M246">
            <v>2014</v>
          </cell>
          <cell r="N246" t="str">
            <v>All deaths</v>
          </cell>
          <cell r="O246" t="str">
            <v>Maori</v>
          </cell>
          <cell r="P246" t="str">
            <v>Male</v>
          </cell>
          <cell r="Q246">
            <v>1716</v>
          </cell>
          <cell r="R246">
            <v>53.4</v>
          </cell>
        </row>
        <row r="247">
          <cell r="L247" t="str">
            <v>2014All deathsMaleNon-Maori</v>
          </cell>
          <cell r="M247">
            <v>2014</v>
          </cell>
          <cell r="N247" t="str">
            <v>All deaths</v>
          </cell>
          <cell r="O247" t="str">
            <v>Non-Maori</v>
          </cell>
          <cell r="P247" t="str">
            <v>Male</v>
          </cell>
          <cell r="Q247">
            <v>13991</v>
          </cell>
          <cell r="R247">
            <v>50.1</v>
          </cell>
        </row>
        <row r="248">
          <cell r="L248" t="str">
            <v>2014AssaultMaleAllEth</v>
          </cell>
          <cell r="M248">
            <v>2014</v>
          </cell>
          <cell r="N248" t="str">
            <v>Assault</v>
          </cell>
          <cell r="O248" t="str">
            <v>AllEth</v>
          </cell>
          <cell r="P248" t="str">
            <v>Male</v>
          </cell>
          <cell r="Q248">
            <v>31</v>
          </cell>
          <cell r="R248">
            <v>68.900000000000006</v>
          </cell>
        </row>
        <row r="249">
          <cell r="L249" t="str">
            <v>2014AssaultMaleMaori</v>
          </cell>
          <cell r="M249">
            <v>2014</v>
          </cell>
          <cell r="N249" t="str">
            <v>Assault</v>
          </cell>
          <cell r="O249" t="str">
            <v>Maori</v>
          </cell>
          <cell r="P249" t="str">
            <v>Male</v>
          </cell>
          <cell r="Q249">
            <v>14</v>
          </cell>
          <cell r="R249">
            <v>82.4</v>
          </cell>
        </row>
        <row r="250">
          <cell r="L250" t="str">
            <v>2014AssaultMaleNon-Maori</v>
          </cell>
          <cell r="M250">
            <v>2014</v>
          </cell>
          <cell r="N250" t="str">
            <v>Assault</v>
          </cell>
          <cell r="O250" t="str">
            <v>Non-Maori</v>
          </cell>
          <cell r="P250" t="str">
            <v>Male</v>
          </cell>
          <cell r="Q250">
            <v>17</v>
          </cell>
          <cell r="R250">
            <v>60.7</v>
          </cell>
        </row>
        <row r="251">
          <cell r="L251" t="str">
            <v>2014Cerebrovascular diseaseMaleAllEth</v>
          </cell>
          <cell r="M251">
            <v>2014</v>
          </cell>
          <cell r="N251" t="str">
            <v>Cerebrovascular disease</v>
          </cell>
          <cell r="O251" t="str">
            <v>AllEth</v>
          </cell>
          <cell r="P251" t="str">
            <v>Male</v>
          </cell>
          <cell r="Q251">
            <v>1036</v>
          </cell>
          <cell r="R251">
            <v>40.299999999999997</v>
          </cell>
        </row>
        <row r="252">
          <cell r="L252" t="str">
            <v>2014Cerebrovascular diseaseMaleMaori</v>
          </cell>
          <cell r="M252">
            <v>2014</v>
          </cell>
          <cell r="N252" t="str">
            <v>Cerebrovascular disease</v>
          </cell>
          <cell r="O252" t="str">
            <v>Maori</v>
          </cell>
          <cell r="P252" t="str">
            <v>Male</v>
          </cell>
          <cell r="Q252">
            <v>70</v>
          </cell>
          <cell r="R252">
            <v>42.7</v>
          </cell>
        </row>
        <row r="253">
          <cell r="L253" t="str">
            <v>2014Cerebrovascular diseaseMaleNon-Maori</v>
          </cell>
          <cell r="M253">
            <v>2014</v>
          </cell>
          <cell r="N253" t="str">
            <v>Cerebrovascular disease</v>
          </cell>
          <cell r="O253" t="str">
            <v>Non-Maori</v>
          </cell>
          <cell r="P253" t="str">
            <v>Male</v>
          </cell>
          <cell r="Q253">
            <v>966</v>
          </cell>
          <cell r="R253">
            <v>40.200000000000003</v>
          </cell>
        </row>
        <row r="254">
          <cell r="L254" t="str">
            <v>2014Cervical cancerMaleAllEth</v>
          </cell>
          <cell r="M254">
            <v>2014</v>
          </cell>
          <cell r="N254" t="str">
            <v>Cervical cancer</v>
          </cell>
          <cell r="O254" t="str">
            <v>AllEth</v>
          </cell>
          <cell r="P254" t="str">
            <v>Male</v>
          </cell>
        </row>
        <row r="255">
          <cell r="L255" t="str">
            <v>2014Cervical cancerMaleMaori</v>
          </cell>
          <cell r="M255">
            <v>2014</v>
          </cell>
          <cell r="N255" t="str">
            <v>Cervical cancer</v>
          </cell>
          <cell r="O255" t="str">
            <v>Maori</v>
          </cell>
          <cell r="P255" t="str">
            <v>Male</v>
          </cell>
        </row>
        <row r="256">
          <cell r="L256" t="str">
            <v>2014Cervical cancerMaleNon-Maori</v>
          </cell>
          <cell r="M256">
            <v>2014</v>
          </cell>
          <cell r="N256" t="str">
            <v>Cervical cancer</v>
          </cell>
          <cell r="O256" t="str">
            <v>Non-Maori</v>
          </cell>
          <cell r="P256" t="str">
            <v>Male</v>
          </cell>
        </row>
        <row r="257">
          <cell r="L257" t="str">
            <v>2014Chronic lower respiratory diseasesMaleAllEth</v>
          </cell>
          <cell r="M257">
            <v>2014</v>
          </cell>
          <cell r="N257" t="str">
            <v>Chronic lower respiratory diseases</v>
          </cell>
          <cell r="O257" t="str">
            <v>AllEth</v>
          </cell>
          <cell r="P257" t="str">
            <v>Male</v>
          </cell>
          <cell r="Q257">
            <v>872</v>
          </cell>
          <cell r="R257">
            <v>47.7</v>
          </cell>
        </row>
        <row r="258">
          <cell r="L258" t="str">
            <v>2014Chronic lower respiratory diseasesMaleMaori</v>
          </cell>
          <cell r="M258">
            <v>2014</v>
          </cell>
          <cell r="N258" t="str">
            <v>Chronic lower respiratory diseases</v>
          </cell>
          <cell r="O258" t="str">
            <v>Maori</v>
          </cell>
          <cell r="P258" t="str">
            <v>Male</v>
          </cell>
          <cell r="Q258">
            <v>105</v>
          </cell>
          <cell r="R258">
            <v>44.3</v>
          </cell>
        </row>
        <row r="259">
          <cell r="L259" t="str">
            <v>2014Chronic lower respiratory diseasesMaleNon-Maori</v>
          </cell>
          <cell r="M259">
            <v>2014</v>
          </cell>
          <cell r="N259" t="str">
            <v>Chronic lower respiratory diseases</v>
          </cell>
          <cell r="O259" t="str">
            <v>Non-Maori</v>
          </cell>
          <cell r="P259" t="str">
            <v>Male</v>
          </cell>
          <cell r="Q259">
            <v>767</v>
          </cell>
          <cell r="R259">
            <v>48.2</v>
          </cell>
        </row>
        <row r="260">
          <cell r="L260" t="str">
            <v>2014Colon, rectum and rectosigmoid junction cancerMaleAllEth</v>
          </cell>
          <cell r="M260">
            <v>2014</v>
          </cell>
          <cell r="N260" t="str">
            <v>Colon, rectum and rectosigmoid junction cancer</v>
          </cell>
          <cell r="O260" t="str">
            <v>AllEth</v>
          </cell>
          <cell r="P260" t="str">
            <v>Male</v>
          </cell>
          <cell r="Q260">
            <v>637</v>
          </cell>
          <cell r="R260">
            <v>51</v>
          </cell>
        </row>
        <row r="261">
          <cell r="L261" t="str">
            <v>2014Colon, rectum and rectosigmoid junction cancerMaleMaori</v>
          </cell>
          <cell r="M261">
            <v>2014</v>
          </cell>
          <cell r="N261" t="str">
            <v>Colon, rectum and rectosigmoid junction cancer</v>
          </cell>
          <cell r="O261" t="str">
            <v>Maori</v>
          </cell>
          <cell r="P261" t="str">
            <v>Male</v>
          </cell>
          <cell r="Q261">
            <v>44</v>
          </cell>
          <cell r="R261">
            <v>56.4</v>
          </cell>
        </row>
        <row r="262">
          <cell r="L262" t="str">
            <v>2014Colon, rectum and rectosigmoid junction cancerMaleNon-Maori</v>
          </cell>
          <cell r="M262">
            <v>2014</v>
          </cell>
          <cell r="N262" t="str">
            <v>Colon, rectum and rectosigmoid junction cancer</v>
          </cell>
          <cell r="O262" t="str">
            <v>Non-Maori</v>
          </cell>
          <cell r="P262" t="str">
            <v>Male</v>
          </cell>
          <cell r="Q262">
            <v>593</v>
          </cell>
          <cell r="R262">
            <v>50.6</v>
          </cell>
        </row>
        <row r="263">
          <cell r="L263" t="str">
            <v>2014Diabetes mellitusMaleAllEth</v>
          </cell>
          <cell r="M263">
            <v>2014</v>
          </cell>
          <cell r="N263" t="str">
            <v>Diabetes mellitus</v>
          </cell>
          <cell r="O263" t="str">
            <v>AllEth</v>
          </cell>
          <cell r="P263" t="str">
            <v>Male</v>
          </cell>
          <cell r="Q263">
            <v>431</v>
          </cell>
          <cell r="R263">
            <v>54.5</v>
          </cell>
        </row>
        <row r="264">
          <cell r="L264" t="str">
            <v>2014Diabetes mellitusMaleMaori</v>
          </cell>
          <cell r="M264">
            <v>2014</v>
          </cell>
          <cell r="N264" t="str">
            <v>Diabetes mellitus</v>
          </cell>
          <cell r="O264" t="str">
            <v>Maori</v>
          </cell>
          <cell r="P264" t="str">
            <v>Male</v>
          </cell>
          <cell r="Q264">
            <v>91</v>
          </cell>
          <cell r="R264">
            <v>58</v>
          </cell>
        </row>
        <row r="265">
          <cell r="L265" t="str">
            <v>2014Diabetes mellitusMaleNon-Maori</v>
          </cell>
          <cell r="M265">
            <v>2014</v>
          </cell>
          <cell r="N265" t="str">
            <v>Diabetes mellitus</v>
          </cell>
          <cell r="O265" t="str">
            <v>Non-Maori</v>
          </cell>
          <cell r="P265" t="str">
            <v>Male</v>
          </cell>
          <cell r="Q265">
            <v>340</v>
          </cell>
          <cell r="R265">
            <v>53.6</v>
          </cell>
        </row>
        <row r="266">
          <cell r="L266" t="str">
            <v>2014Diseases of the circulatory systemMaleAllEth</v>
          </cell>
          <cell r="M266">
            <v>2014</v>
          </cell>
          <cell r="N266" t="str">
            <v>Diseases of the circulatory system</v>
          </cell>
          <cell r="O266" t="str">
            <v>AllEth</v>
          </cell>
          <cell r="P266" t="str">
            <v>Male</v>
          </cell>
          <cell r="Q266">
            <v>5138</v>
          </cell>
          <cell r="R266">
            <v>49.6</v>
          </cell>
        </row>
        <row r="267">
          <cell r="L267" t="str">
            <v>2014Diseases of the circulatory systemMaleMaori</v>
          </cell>
          <cell r="M267">
            <v>2014</v>
          </cell>
          <cell r="N267" t="str">
            <v>Diseases of the circulatory system</v>
          </cell>
          <cell r="O267" t="str">
            <v>Maori</v>
          </cell>
          <cell r="P267" t="str">
            <v>Male</v>
          </cell>
          <cell r="Q267">
            <v>581</v>
          </cell>
          <cell r="R267">
            <v>57</v>
          </cell>
        </row>
        <row r="268">
          <cell r="L268" t="str">
            <v>2014Diseases of the circulatory systemMaleNon-Maori</v>
          </cell>
          <cell r="M268">
            <v>2014</v>
          </cell>
          <cell r="N268" t="str">
            <v>Diseases of the circulatory system</v>
          </cell>
          <cell r="O268" t="str">
            <v>Non-Maori</v>
          </cell>
          <cell r="P268" t="str">
            <v>Male</v>
          </cell>
          <cell r="Q268">
            <v>4557</v>
          </cell>
          <cell r="R268">
            <v>48.8</v>
          </cell>
        </row>
        <row r="269">
          <cell r="L269" t="str">
            <v>2014Diseases of the respiratory systemMaleAllEth</v>
          </cell>
          <cell r="M269">
            <v>2014</v>
          </cell>
          <cell r="N269" t="str">
            <v>Diseases of the respiratory system</v>
          </cell>
          <cell r="O269" t="str">
            <v>AllEth</v>
          </cell>
          <cell r="P269" t="str">
            <v>Male</v>
          </cell>
          <cell r="Q269">
            <v>1410</v>
          </cell>
          <cell r="R269">
            <v>48.4</v>
          </cell>
        </row>
        <row r="270">
          <cell r="L270" t="str">
            <v>2014Diseases of the respiratory systemMaleMaori</v>
          </cell>
          <cell r="M270">
            <v>2014</v>
          </cell>
          <cell r="N270" t="str">
            <v>Diseases of the respiratory system</v>
          </cell>
          <cell r="O270" t="str">
            <v>Maori</v>
          </cell>
          <cell r="P270" t="str">
            <v>Male</v>
          </cell>
          <cell r="Q270">
            <v>140</v>
          </cell>
          <cell r="R270">
            <v>48.1</v>
          </cell>
        </row>
        <row r="271">
          <cell r="L271" t="str">
            <v>2014Diseases of the respiratory systemMaleNon-Maori</v>
          </cell>
          <cell r="M271">
            <v>2014</v>
          </cell>
          <cell r="N271" t="str">
            <v>Diseases of the respiratory system</v>
          </cell>
          <cell r="O271" t="str">
            <v>Non-Maori</v>
          </cell>
          <cell r="P271" t="str">
            <v>Male</v>
          </cell>
          <cell r="Q271">
            <v>1270</v>
          </cell>
          <cell r="R271">
            <v>48.4</v>
          </cell>
        </row>
        <row r="272">
          <cell r="L272" t="str">
            <v>2014External causes of morbidity and mortalityMaleAllEth</v>
          </cell>
          <cell r="M272">
            <v>2014</v>
          </cell>
          <cell r="N272" t="str">
            <v>External causes of morbidity and mortality</v>
          </cell>
          <cell r="O272" t="str">
            <v>AllEth</v>
          </cell>
          <cell r="P272" t="str">
            <v>Male</v>
          </cell>
          <cell r="Q272">
            <v>1168</v>
          </cell>
          <cell r="R272">
            <v>62.8</v>
          </cell>
        </row>
        <row r="273">
          <cell r="L273" t="str">
            <v>2014External causes of morbidity and mortalityMaleMaori</v>
          </cell>
          <cell r="M273">
            <v>2014</v>
          </cell>
          <cell r="N273" t="str">
            <v>External causes of morbidity and mortality</v>
          </cell>
          <cell r="O273" t="str">
            <v>Maori</v>
          </cell>
          <cell r="P273" t="str">
            <v>Male</v>
          </cell>
          <cell r="Q273">
            <v>220</v>
          </cell>
          <cell r="R273">
            <v>70.7</v>
          </cell>
        </row>
        <row r="274">
          <cell r="L274" t="str">
            <v>2014External causes of morbidity and mortalityMaleNon-Maori</v>
          </cell>
          <cell r="M274">
            <v>2014</v>
          </cell>
          <cell r="N274" t="str">
            <v>External causes of morbidity and mortality</v>
          </cell>
          <cell r="O274" t="str">
            <v>Non-Maori</v>
          </cell>
          <cell r="P274" t="str">
            <v>Male</v>
          </cell>
          <cell r="Q274">
            <v>948</v>
          </cell>
          <cell r="R274">
            <v>61.2</v>
          </cell>
        </row>
        <row r="275">
          <cell r="L275" t="str">
            <v>2014Female breast cancerMaleAllEth</v>
          </cell>
          <cell r="M275">
            <v>2014</v>
          </cell>
          <cell r="N275" t="str">
            <v>Female breast cancer</v>
          </cell>
          <cell r="O275" t="str">
            <v>AllEth</v>
          </cell>
          <cell r="P275" t="str">
            <v>Male</v>
          </cell>
        </row>
        <row r="276">
          <cell r="L276" t="str">
            <v>2014Female breast cancerMaleMaori</v>
          </cell>
          <cell r="M276">
            <v>2014</v>
          </cell>
          <cell r="N276" t="str">
            <v>Female breast cancer</v>
          </cell>
          <cell r="O276" t="str">
            <v>Maori</v>
          </cell>
          <cell r="P276" t="str">
            <v>Male</v>
          </cell>
        </row>
        <row r="277">
          <cell r="L277" t="str">
            <v>2014Female breast cancerMaleNon-Maori</v>
          </cell>
          <cell r="M277">
            <v>2014</v>
          </cell>
          <cell r="N277" t="str">
            <v>Female breast cancer</v>
          </cell>
          <cell r="O277" t="str">
            <v>Non-Maori</v>
          </cell>
          <cell r="P277" t="str">
            <v>Male</v>
          </cell>
        </row>
        <row r="278">
          <cell r="L278" t="str">
            <v>2014Influenza and pneumoniaMaleAllEth</v>
          </cell>
          <cell r="M278">
            <v>2014</v>
          </cell>
          <cell r="N278" t="str">
            <v>Influenza and pneumonia</v>
          </cell>
          <cell r="O278" t="str">
            <v>AllEth</v>
          </cell>
          <cell r="P278" t="str">
            <v>Male</v>
          </cell>
          <cell r="Q278">
            <v>310</v>
          </cell>
          <cell r="R278">
            <v>43.9</v>
          </cell>
        </row>
        <row r="279">
          <cell r="L279" t="str">
            <v>2014Influenza and pneumoniaMaleMaori</v>
          </cell>
          <cell r="M279">
            <v>2014</v>
          </cell>
          <cell r="N279" t="str">
            <v>Influenza and pneumonia</v>
          </cell>
          <cell r="O279" t="str">
            <v>Maori</v>
          </cell>
          <cell r="P279" t="str">
            <v>Male</v>
          </cell>
          <cell r="Q279">
            <v>24</v>
          </cell>
          <cell r="R279">
            <v>55.8</v>
          </cell>
        </row>
        <row r="280">
          <cell r="L280" t="str">
            <v>2014Influenza and pneumoniaMaleNon-Maori</v>
          </cell>
          <cell r="M280">
            <v>2014</v>
          </cell>
          <cell r="N280" t="str">
            <v>Influenza and pneumonia</v>
          </cell>
          <cell r="O280" t="str">
            <v>Non-Maori</v>
          </cell>
          <cell r="P280" t="str">
            <v>Male</v>
          </cell>
          <cell r="Q280">
            <v>286</v>
          </cell>
          <cell r="R280">
            <v>43.1</v>
          </cell>
        </row>
        <row r="281">
          <cell r="L281" t="str">
            <v>2014Intentional self-harmMaleAllEth</v>
          </cell>
          <cell r="M281">
            <v>2014</v>
          </cell>
          <cell r="N281" t="str">
            <v>Intentional self-harm</v>
          </cell>
          <cell r="O281" t="str">
            <v>AllEth</v>
          </cell>
          <cell r="P281" t="str">
            <v>Male</v>
          </cell>
          <cell r="Q281">
            <v>379</v>
          </cell>
          <cell r="R281">
            <v>74.599999999999994</v>
          </cell>
        </row>
        <row r="282">
          <cell r="L282" t="str">
            <v>2014Intentional self-harmMaleMaori</v>
          </cell>
          <cell r="M282">
            <v>2014</v>
          </cell>
          <cell r="N282" t="str">
            <v>Intentional self-harm</v>
          </cell>
          <cell r="O282" t="str">
            <v>Maori</v>
          </cell>
          <cell r="P282" t="str">
            <v>Male</v>
          </cell>
          <cell r="Q282">
            <v>66</v>
          </cell>
          <cell r="R282">
            <v>72.5</v>
          </cell>
        </row>
        <row r="283">
          <cell r="L283" t="str">
            <v>2014Intentional self-harmMaleNon-Maori</v>
          </cell>
          <cell r="M283">
            <v>2014</v>
          </cell>
          <cell r="N283" t="str">
            <v>Intentional self-harm</v>
          </cell>
          <cell r="O283" t="str">
            <v>Non-Maori</v>
          </cell>
          <cell r="P283" t="str">
            <v>Male</v>
          </cell>
          <cell r="Q283">
            <v>313</v>
          </cell>
          <cell r="R283">
            <v>75.099999999999994</v>
          </cell>
        </row>
        <row r="284">
          <cell r="L284" t="str">
            <v>2014Ischaemic heart diseaseMaleAllEth</v>
          </cell>
          <cell r="M284">
            <v>2014</v>
          </cell>
          <cell r="N284" t="str">
            <v>Ischaemic heart disease</v>
          </cell>
          <cell r="O284" t="str">
            <v>AllEth</v>
          </cell>
          <cell r="P284" t="str">
            <v>Male</v>
          </cell>
          <cell r="Q284">
            <v>2837</v>
          </cell>
          <cell r="R284">
            <v>55.6</v>
          </cell>
        </row>
        <row r="285">
          <cell r="L285" t="str">
            <v>2014Ischaemic heart diseaseMaleMaori</v>
          </cell>
          <cell r="M285">
            <v>2014</v>
          </cell>
          <cell r="N285" t="str">
            <v>Ischaemic heart disease</v>
          </cell>
          <cell r="O285" t="str">
            <v>Maori</v>
          </cell>
          <cell r="P285" t="str">
            <v>Male</v>
          </cell>
          <cell r="Q285">
            <v>311</v>
          </cell>
          <cell r="R285">
            <v>62.6</v>
          </cell>
        </row>
        <row r="286">
          <cell r="L286" t="str">
            <v>2014Ischaemic heart diseaseMaleNon-Maori</v>
          </cell>
          <cell r="M286">
            <v>2014</v>
          </cell>
          <cell r="N286" t="str">
            <v>Ischaemic heart disease</v>
          </cell>
          <cell r="O286" t="str">
            <v>Non-Maori</v>
          </cell>
          <cell r="P286" t="str">
            <v>Male</v>
          </cell>
          <cell r="Q286">
            <v>2526</v>
          </cell>
          <cell r="R286">
            <v>54.9</v>
          </cell>
        </row>
        <row r="287">
          <cell r="L287" t="str">
            <v>2014Lung cancerMaleAllEth</v>
          </cell>
          <cell r="M287">
            <v>2014</v>
          </cell>
          <cell r="N287" t="str">
            <v>Lung cancer</v>
          </cell>
          <cell r="O287" t="str">
            <v>AllEth</v>
          </cell>
          <cell r="P287" t="str">
            <v>Male</v>
          </cell>
          <cell r="Q287">
            <v>889</v>
          </cell>
          <cell r="R287">
            <v>52.9</v>
          </cell>
        </row>
        <row r="288">
          <cell r="L288" t="str">
            <v>2014Lung cancerMaleMaori</v>
          </cell>
          <cell r="M288">
            <v>2014</v>
          </cell>
          <cell r="N288" t="str">
            <v>Lung cancer</v>
          </cell>
          <cell r="O288" t="str">
            <v>Maori</v>
          </cell>
          <cell r="P288" t="str">
            <v>Male</v>
          </cell>
          <cell r="Q288">
            <v>146</v>
          </cell>
          <cell r="R288">
            <v>44.8</v>
          </cell>
        </row>
        <row r="289">
          <cell r="L289" t="str">
            <v>2014Lung cancerMaleNon-Maori</v>
          </cell>
          <cell r="M289">
            <v>2014</v>
          </cell>
          <cell r="N289" t="str">
            <v>Lung cancer</v>
          </cell>
          <cell r="O289" t="str">
            <v>Non-Maori</v>
          </cell>
          <cell r="P289" t="str">
            <v>Male</v>
          </cell>
          <cell r="Q289">
            <v>743</v>
          </cell>
          <cell r="R289">
            <v>54.9</v>
          </cell>
        </row>
        <row r="290">
          <cell r="L290" t="str">
            <v>2014Melanoma of the skinMaleAllEth</v>
          </cell>
          <cell r="M290">
            <v>2014</v>
          </cell>
          <cell r="N290" t="str">
            <v>Melanoma of the skin</v>
          </cell>
          <cell r="O290" t="str">
            <v>AllEth</v>
          </cell>
          <cell r="P290" t="str">
            <v>Male</v>
          </cell>
          <cell r="Q290">
            <v>237</v>
          </cell>
          <cell r="R290">
            <v>62.7</v>
          </cell>
        </row>
        <row r="291">
          <cell r="L291" t="str">
            <v>2014Melanoma of the skinMaleMaori</v>
          </cell>
          <cell r="M291">
            <v>2014</v>
          </cell>
          <cell r="N291" t="str">
            <v>Melanoma of the skin</v>
          </cell>
          <cell r="O291" t="str">
            <v>Maori</v>
          </cell>
          <cell r="P291" t="str">
            <v>Male</v>
          </cell>
          <cell r="Q291">
            <v>2</v>
          </cell>
          <cell r="R291">
            <v>66.7</v>
          </cell>
        </row>
        <row r="292">
          <cell r="L292" t="str">
            <v>2014Melanoma of the skinMaleNon-Maori</v>
          </cell>
          <cell r="M292">
            <v>2014</v>
          </cell>
          <cell r="N292" t="str">
            <v>Melanoma of the skin</v>
          </cell>
          <cell r="O292" t="str">
            <v>Non-Maori</v>
          </cell>
          <cell r="P292" t="str">
            <v>Male</v>
          </cell>
          <cell r="Q292">
            <v>235</v>
          </cell>
          <cell r="R292">
            <v>62.7</v>
          </cell>
        </row>
        <row r="293">
          <cell r="L293" t="str">
            <v>2014Motor vehicle accidentsMaleAllEth</v>
          </cell>
          <cell r="M293">
            <v>2014</v>
          </cell>
          <cell r="N293" t="str">
            <v>Motor vehicle accidents</v>
          </cell>
          <cell r="O293" t="str">
            <v>AllEth</v>
          </cell>
          <cell r="P293" t="str">
            <v>Male</v>
          </cell>
          <cell r="Q293">
            <v>207</v>
          </cell>
          <cell r="R293">
            <v>65.7</v>
          </cell>
        </row>
        <row r="294">
          <cell r="L294" t="str">
            <v>2014Motor vehicle accidentsMaleMaori</v>
          </cell>
          <cell r="M294">
            <v>2014</v>
          </cell>
          <cell r="N294" t="str">
            <v>Motor vehicle accidents</v>
          </cell>
          <cell r="O294" t="str">
            <v>Maori</v>
          </cell>
          <cell r="P294" t="str">
            <v>Male</v>
          </cell>
          <cell r="Q294">
            <v>47</v>
          </cell>
          <cell r="R294">
            <v>68.099999999999994</v>
          </cell>
        </row>
        <row r="295">
          <cell r="L295" t="str">
            <v>2014Motor vehicle accidentsMaleNon-Maori</v>
          </cell>
          <cell r="M295">
            <v>2014</v>
          </cell>
          <cell r="N295" t="str">
            <v>Motor vehicle accidents</v>
          </cell>
          <cell r="O295" t="str">
            <v>Non-Maori</v>
          </cell>
          <cell r="P295" t="str">
            <v>Male</v>
          </cell>
          <cell r="Q295">
            <v>160</v>
          </cell>
          <cell r="R295">
            <v>65</v>
          </cell>
        </row>
        <row r="296">
          <cell r="L296" t="str">
            <v>2014Other forms of heart diseaseMaleAllEth</v>
          </cell>
          <cell r="M296">
            <v>2014</v>
          </cell>
          <cell r="N296" t="str">
            <v>Other forms of heart disease</v>
          </cell>
          <cell r="O296" t="str">
            <v>AllEth</v>
          </cell>
          <cell r="P296" t="str">
            <v>Male</v>
          </cell>
          <cell r="Q296">
            <v>719</v>
          </cell>
          <cell r="R296">
            <v>48.6</v>
          </cell>
        </row>
        <row r="297">
          <cell r="L297" t="str">
            <v>2014Other forms of heart diseaseMaleMaori</v>
          </cell>
          <cell r="M297">
            <v>2014</v>
          </cell>
          <cell r="N297" t="str">
            <v>Other forms of heart disease</v>
          </cell>
          <cell r="O297" t="str">
            <v>Maori</v>
          </cell>
          <cell r="P297" t="str">
            <v>Male</v>
          </cell>
          <cell r="Q297">
            <v>109</v>
          </cell>
          <cell r="R297">
            <v>58.9</v>
          </cell>
        </row>
        <row r="298">
          <cell r="L298" t="str">
            <v>2014Other forms of heart diseaseMaleNon-Maori</v>
          </cell>
          <cell r="M298">
            <v>2014</v>
          </cell>
          <cell r="N298" t="str">
            <v>Other forms of heart disease</v>
          </cell>
          <cell r="O298" t="str">
            <v>Non-Maori</v>
          </cell>
          <cell r="P298" t="str">
            <v>Male</v>
          </cell>
          <cell r="Q298">
            <v>610</v>
          </cell>
          <cell r="R298">
            <v>47.1</v>
          </cell>
        </row>
        <row r="299">
          <cell r="L299" t="str">
            <v>2014Prostate cancerMaleAllEth</v>
          </cell>
          <cell r="M299">
            <v>2014</v>
          </cell>
          <cell r="N299" t="str">
            <v>Prostate cancer</v>
          </cell>
          <cell r="O299" t="str">
            <v>AllEth</v>
          </cell>
          <cell r="P299" t="str">
            <v>Male</v>
          </cell>
          <cell r="Q299">
            <v>651</v>
          </cell>
          <cell r="R299">
            <v>100</v>
          </cell>
        </row>
        <row r="300">
          <cell r="L300" t="str">
            <v>2014Prostate cancerMaleMaori</v>
          </cell>
          <cell r="M300">
            <v>2014</v>
          </cell>
          <cell r="N300" t="str">
            <v>Prostate cancer</v>
          </cell>
          <cell r="O300" t="str">
            <v>Maori</v>
          </cell>
          <cell r="P300" t="str">
            <v>Male</v>
          </cell>
          <cell r="Q300">
            <v>42</v>
          </cell>
          <cell r="R300">
            <v>100</v>
          </cell>
        </row>
        <row r="301">
          <cell r="L301" t="str">
            <v>2014Prostate cancerMaleNon-Maori</v>
          </cell>
          <cell r="M301">
            <v>2014</v>
          </cell>
          <cell r="N301" t="str">
            <v>Prostate cancer</v>
          </cell>
          <cell r="O301" t="str">
            <v>Non-Maori</v>
          </cell>
          <cell r="P301" t="str">
            <v>Male</v>
          </cell>
          <cell r="Q301">
            <v>609</v>
          </cell>
          <cell r="R301">
            <v>100</v>
          </cell>
        </row>
        <row r="302">
          <cell r="L302" t="str">
            <v>2010All cancerFemaleAllEth</v>
          </cell>
          <cell r="M302">
            <v>2010</v>
          </cell>
          <cell r="N302" t="str">
            <v>All cancer</v>
          </cell>
          <cell r="O302" t="str">
            <v>AllEth</v>
          </cell>
          <cell r="P302" t="str">
            <v>Female</v>
          </cell>
          <cell r="Q302">
            <v>4082</v>
          </cell>
          <cell r="R302">
            <v>47.5</v>
          </cell>
        </row>
        <row r="303">
          <cell r="L303" t="str">
            <v>2010All cancerFemaleMaori</v>
          </cell>
          <cell r="M303">
            <v>2010</v>
          </cell>
          <cell r="N303" t="str">
            <v>All cancer</v>
          </cell>
          <cell r="O303" t="str">
            <v>Maori</v>
          </cell>
          <cell r="P303" t="str">
            <v>Female</v>
          </cell>
          <cell r="Q303">
            <v>455</v>
          </cell>
          <cell r="R303">
            <v>51.9</v>
          </cell>
        </row>
        <row r="304">
          <cell r="L304" t="str">
            <v>2010All cancerFemaleNon-Maori</v>
          </cell>
          <cell r="M304">
            <v>2010</v>
          </cell>
          <cell r="N304" t="str">
            <v>All cancer</v>
          </cell>
          <cell r="O304" t="str">
            <v>Non-Maori</v>
          </cell>
          <cell r="P304" t="str">
            <v>Female</v>
          </cell>
          <cell r="Q304">
            <v>3627</v>
          </cell>
          <cell r="R304">
            <v>47</v>
          </cell>
        </row>
        <row r="305">
          <cell r="L305" t="str">
            <v>2010All deathsFemaleAllEth</v>
          </cell>
          <cell r="M305">
            <v>2010</v>
          </cell>
          <cell r="N305" t="str">
            <v>All deaths</v>
          </cell>
          <cell r="O305" t="str">
            <v>AllEth</v>
          </cell>
          <cell r="P305" t="str">
            <v>Female</v>
          </cell>
          <cell r="Q305">
            <v>14308</v>
          </cell>
          <cell r="R305">
            <v>49.9</v>
          </cell>
        </row>
        <row r="306">
          <cell r="L306" t="str">
            <v>2010All deathsFemaleMaori</v>
          </cell>
          <cell r="M306">
            <v>2010</v>
          </cell>
          <cell r="N306" t="str">
            <v>All deaths</v>
          </cell>
          <cell r="O306" t="str">
            <v>Maori</v>
          </cell>
          <cell r="P306" t="str">
            <v>Female</v>
          </cell>
          <cell r="Q306">
            <v>1347</v>
          </cell>
          <cell r="R306">
            <v>46.8</v>
          </cell>
        </row>
        <row r="307">
          <cell r="L307" t="str">
            <v>2010All deathsFemaleNon-Maori</v>
          </cell>
          <cell r="M307">
            <v>2010</v>
          </cell>
          <cell r="N307" t="str">
            <v>All deaths</v>
          </cell>
          <cell r="O307" t="str">
            <v>Non-Maori</v>
          </cell>
          <cell r="P307" t="str">
            <v>Female</v>
          </cell>
          <cell r="Q307">
            <v>12961</v>
          </cell>
          <cell r="R307">
            <v>50.3</v>
          </cell>
        </row>
        <row r="308">
          <cell r="L308" t="str">
            <v>2010AssaultFemaleAllEth</v>
          </cell>
          <cell r="M308">
            <v>2010</v>
          </cell>
          <cell r="N308" t="str">
            <v>Assault</v>
          </cell>
          <cell r="O308" t="str">
            <v>AllEth</v>
          </cell>
          <cell r="P308" t="str">
            <v>Female</v>
          </cell>
          <cell r="Q308">
            <v>24</v>
          </cell>
          <cell r="R308">
            <v>43.6</v>
          </cell>
        </row>
        <row r="309">
          <cell r="L309" t="str">
            <v>2010AssaultFemaleMaori</v>
          </cell>
          <cell r="M309">
            <v>2010</v>
          </cell>
          <cell r="N309" t="str">
            <v>Assault</v>
          </cell>
          <cell r="O309" t="str">
            <v>Maori</v>
          </cell>
          <cell r="P309" t="str">
            <v>Female</v>
          </cell>
          <cell r="Q309">
            <v>6</v>
          </cell>
          <cell r="R309">
            <v>30</v>
          </cell>
        </row>
        <row r="310">
          <cell r="L310" t="str">
            <v>2010AssaultFemaleNon-Maori</v>
          </cell>
          <cell r="M310">
            <v>2010</v>
          </cell>
          <cell r="N310" t="str">
            <v>Assault</v>
          </cell>
          <cell r="O310" t="str">
            <v>Non-Maori</v>
          </cell>
          <cell r="P310" t="str">
            <v>Female</v>
          </cell>
          <cell r="Q310">
            <v>18</v>
          </cell>
          <cell r="R310">
            <v>51.4</v>
          </cell>
        </row>
        <row r="311">
          <cell r="L311" t="str">
            <v>2010Cerebrovascular diseaseFemaleAllEth</v>
          </cell>
          <cell r="M311">
            <v>2010</v>
          </cell>
          <cell r="N311" t="str">
            <v>Cerebrovascular disease</v>
          </cell>
          <cell r="O311" t="str">
            <v>AllEth</v>
          </cell>
          <cell r="P311" t="str">
            <v>Female</v>
          </cell>
          <cell r="Q311">
            <v>1522</v>
          </cell>
          <cell r="R311">
            <v>61.7</v>
          </cell>
        </row>
        <row r="312">
          <cell r="L312" t="str">
            <v>2010Cerebrovascular diseaseFemaleMaori</v>
          </cell>
          <cell r="M312">
            <v>2010</v>
          </cell>
          <cell r="N312" t="str">
            <v>Cerebrovascular disease</v>
          </cell>
          <cell r="O312" t="str">
            <v>Maori</v>
          </cell>
          <cell r="P312" t="str">
            <v>Female</v>
          </cell>
          <cell r="Q312">
            <v>98</v>
          </cell>
          <cell r="R312">
            <v>62.8</v>
          </cell>
        </row>
        <row r="313">
          <cell r="L313" t="str">
            <v>2010Cerebrovascular diseaseFemaleNon-Maori</v>
          </cell>
          <cell r="M313">
            <v>2010</v>
          </cell>
          <cell r="N313" t="str">
            <v>Cerebrovascular disease</v>
          </cell>
          <cell r="O313" t="str">
            <v>Non-Maori</v>
          </cell>
          <cell r="P313" t="str">
            <v>Female</v>
          </cell>
          <cell r="Q313">
            <v>1424</v>
          </cell>
          <cell r="R313">
            <v>61.6</v>
          </cell>
        </row>
        <row r="314">
          <cell r="L314" t="str">
            <v>2010Cervical cancerFemaleAllEth</v>
          </cell>
          <cell r="M314">
            <v>2010</v>
          </cell>
          <cell r="N314" t="str">
            <v>Cervical cancer</v>
          </cell>
          <cell r="O314" t="str">
            <v>AllEth</v>
          </cell>
          <cell r="P314" t="str">
            <v>Female</v>
          </cell>
          <cell r="Q314">
            <v>52</v>
          </cell>
          <cell r="R314">
            <v>100</v>
          </cell>
        </row>
        <row r="315">
          <cell r="L315" t="str">
            <v>2010Cervical cancerFemaleMaori</v>
          </cell>
          <cell r="M315">
            <v>2010</v>
          </cell>
          <cell r="N315" t="str">
            <v>Cervical cancer</v>
          </cell>
          <cell r="O315" t="str">
            <v>Maori</v>
          </cell>
          <cell r="P315" t="str">
            <v>Female</v>
          </cell>
          <cell r="Q315">
            <v>8</v>
          </cell>
          <cell r="R315">
            <v>100</v>
          </cell>
        </row>
        <row r="316">
          <cell r="L316" t="str">
            <v>2010Cervical cancerFemaleNon-Maori</v>
          </cell>
          <cell r="M316">
            <v>2010</v>
          </cell>
          <cell r="N316" t="str">
            <v>Cervical cancer</v>
          </cell>
          <cell r="O316" t="str">
            <v>Non-Maori</v>
          </cell>
          <cell r="P316" t="str">
            <v>Female</v>
          </cell>
          <cell r="Q316">
            <v>44</v>
          </cell>
          <cell r="R316">
            <v>100</v>
          </cell>
        </row>
        <row r="317">
          <cell r="L317" t="str">
            <v>2010Chronic lower respiratory diseasesFemaleAllEth</v>
          </cell>
          <cell r="M317">
            <v>2010</v>
          </cell>
          <cell r="N317" t="str">
            <v>Chronic lower respiratory diseases</v>
          </cell>
          <cell r="O317" t="str">
            <v>AllEth</v>
          </cell>
          <cell r="P317" t="str">
            <v>Female</v>
          </cell>
          <cell r="Q317">
            <v>797</v>
          </cell>
          <cell r="R317">
            <v>48.1</v>
          </cell>
        </row>
        <row r="318">
          <cell r="L318" t="str">
            <v>2010Chronic lower respiratory diseasesFemaleMaori</v>
          </cell>
          <cell r="M318">
            <v>2010</v>
          </cell>
          <cell r="N318" t="str">
            <v>Chronic lower respiratory diseases</v>
          </cell>
          <cell r="O318" t="str">
            <v>Maori</v>
          </cell>
          <cell r="P318" t="str">
            <v>Female</v>
          </cell>
          <cell r="Q318">
            <v>112</v>
          </cell>
          <cell r="R318">
            <v>54.1</v>
          </cell>
        </row>
        <row r="319">
          <cell r="L319" t="str">
            <v>2010Chronic lower respiratory diseasesFemaleNon-Maori</v>
          </cell>
          <cell r="M319">
            <v>2010</v>
          </cell>
          <cell r="N319" t="str">
            <v>Chronic lower respiratory diseases</v>
          </cell>
          <cell r="O319" t="str">
            <v>Non-Maori</v>
          </cell>
          <cell r="P319" t="str">
            <v>Female</v>
          </cell>
          <cell r="Q319">
            <v>685</v>
          </cell>
          <cell r="R319">
            <v>47.3</v>
          </cell>
        </row>
        <row r="320">
          <cell r="L320" t="str">
            <v>2010Colon, rectum and rectosigmoid junction cancerFemaleAllEth</v>
          </cell>
          <cell r="M320">
            <v>2010</v>
          </cell>
          <cell r="N320" t="str">
            <v>Colon, rectum and rectosigmoid junction cancer</v>
          </cell>
          <cell r="O320" t="str">
            <v>AllEth</v>
          </cell>
          <cell r="P320" t="str">
            <v>Female</v>
          </cell>
          <cell r="Q320">
            <v>577</v>
          </cell>
          <cell r="R320">
            <v>48.5</v>
          </cell>
        </row>
        <row r="321">
          <cell r="L321" t="str">
            <v>2010Colon, rectum and rectosigmoid junction cancerFemaleMaori</v>
          </cell>
          <cell r="M321">
            <v>2010</v>
          </cell>
          <cell r="N321" t="str">
            <v>Colon, rectum and rectosigmoid junction cancer</v>
          </cell>
          <cell r="O321" t="str">
            <v>Maori</v>
          </cell>
          <cell r="P321" t="str">
            <v>Female</v>
          </cell>
          <cell r="Q321">
            <v>24</v>
          </cell>
          <cell r="R321">
            <v>42.1</v>
          </cell>
        </row>
        <row r="322">
          <cell r="L322" t="str">
            <v>2010Colon, rectum and rectosigmoid junction cancerFemaleNon-Maori</v>
          </cell>
          <cell r="M322">
            <v>2010</v>
          </cell>
          <cell r="N322" t="str">
            <v>Colon, rectum and rectosigmoid junction cancer</v>
          </cell>
          <cell r="O322" t="str">
            <v>Non-Maori</v>
          </cell>
          <cell r="P322" t="str">
            <v>Female</v>
          </cell>
          <cell r="Q322">
            <v>553</v>
          </cell>
          <cell r="R322">
            <v>48.8</v>
          </cell>
        </row>
        <row r="323">
          <cell r="L323" t="str">
            <v>2010Diabetes mellitusFemaleAllEth</v>
          </cell>
          <cell r="M323">
            <v>2010</v>
          </cell>
          <cell r="N323" t="str">
            <v>Diabetes mellitus</v>
          </cell>
          <cell r="O323" t="str">
            <v>AllEth</v>
          </cell>
          <cell r="P323" t="str">
            <v>Female</v>
          </cell>
          <cell r="Q323">
            <v>377</v>
          </cell>
          <cell r="R323">
            <v>49.1</v>
          </cell>
        </row>
        <row r="324">
          <cell r="L324" t="str">
            <v>2010Diabetes mellitusFemaleMaori</v>
          </cell>
          <cell r="M324">
            <v>2010</v>
          </cell>
          <cell r="N324" t="str">
            <v>Diabetes mellitus</v>
          </cell>
          <cell r="O324" t="str">
            <v>Maori</v>
          </cell>
          <cell r="P324" t="str">
            <v>Female</v>
          </cell>
          <cell r="Q324">
            <v>88</v>
          </cell>
          <cell r="R324">
            <v>51.8</v>
          </cell>
        </row>
        <row r="325">
          <cell r="L325" t="str">
            <v>2010Diabetes mellitusFemaleNon-Maori</v>
          </cell>
          <cell r="M325">
            <v>2010</v>
          </cell>
          <cell r="N325" t="str">
            <v>Diabetes mellitus</v>
          </cell>
          <cell r="O325" t="str">
            <v>Non-Maori</v>
          </cell>
          <cell r="P325" t="str">
            <v>Female</v>
          </cell>
          <cell r="Q325">
            <v>289</v>
          </cell>
          <cell r="R325">
            <v>48.3</v>
          </cell>
        </row>
        <row r="326">
          <cell r="L326" t="str">
            <v>2010Diseases of the circulatory systemFemaleAllEth</v>
          </cell>
          <cell r="M326">
            <v>2010</v>
          </cell>
          <cell r="N326" t="str">
            <v>Diseases of the circulatory system</v>
          </cell>
          <cell r="O326" t="str">
            <v>AllEth</v>
          </cell>
          <cell r="P326" t="str">
            <v>Female</v>
          </cell>
          <cell r="Q326">
            <v>5299</v>
          </cell>
          <cell r="R326">
            <v>52.1</v>
          </cell>
        </row>
        <row r="327">
          <cell r="L327" t="str">
            <v>2010Diseases of the circulatory systemFemaleMaori</v>
          </cell>
          <cell r="M327">
            <v>2010</v>
          </cell>
          <cell r="N327" t="str">
            <v>Diseases of the circulatory system</v>
          </cell>
          <cell r="O327" t="str">
            <v>Maori</v>
          </cell>
          <cell r="P327" t="str">
            <v>Female</v>
          </cell>
          <cell r="Q327">
            <v>392</v>
          </cell>
          <cell r="R327">
            <v>46.4</v>
          </cell>
        </row>
        <row r="328">
          <cell r="L328" t="str">
            <v>2010Diseases of the circulatory systemFemaleNon-Maori</v>
          </cell>
          <cell r="M328">
            <v>2010</v>
          </cell>
          <cell r="N328" t="str">
            <v>Diseases of the circulatory system</v>
          </cell>
          <cell r="O328" t="str">
            <v>Non-Maori</v>
          </cell>
          <cell r="P328" t="str">
            <v>Female</v>
          </cell>
          <cell r="Q328">
            <v>4907</v>
          </cell>
          <cell r="R328">
            <v>52.6</v>
          </cell>
        </row>
        <row r="329">
          <cell r="L329" t="str">
            <v>2010Diseases of the respiratory systemFemaleAllEth</v>
          </cell>
          <cell r="M329">
            <v>2010</v>
          </cell>
          <cell r="N329" t="str">
            <v>Diseases of the respiratory system</v>
          </cell>
          <cell r="O329" t="str">
            <v>AllEth</v>
          </cell>
          <cell r="P329" t="str">
            <v>Female</v>
          </cell>
          <cell r="Q329">
            <v>1214</v>
          </cell>
          <cell r="R329">
            <v>49.4</v>
          </cell>
        </row>
        <row r="330">
          <cell r="L330" t="str">
            <v>2010Diseases of the respiratory systemFemaleMaori</v>
          </cell>
          <cell r="M330">
            <v>2010</v>
          </cell>
          <cell r="N330" t="str">
            <v>Diseases of the respiratory system</v>
          </cell>
          <cell r="O330" t="str">
            <v>Maori</v>
          </cell>
          <cell r="P330" t="str">
            <v>Female</v>
          </cell>
          <cell r="Q330">
            <v>126</v>
          </cell>
          <cell r="R330">
            <v>51.4</v>
          </cell>
        </row>
        <row r="331">
          <cell r="L331" t="str">
            <v>2010Diseases of the respiratory systemFemaleNon-Maori</v>
          </cell>
          <cell r="M331">
            <v>2010</v>
          </cell>
          <cell r="N331" t="str">
            <v>Diseases of the respiratory system</v>
          </cell>
          <cell r="O331" t="str">
            <v>Non-Maori</v>
          </cell>
          <cell r="P331" t="str">
            <v>Female</v>
          </cell>
          <cell r="Q331">
            <v>1088</v>
          </cell>
          <cell r="R331">
            <v>49.2</v>
          </cell>
        </row>
        <row r="332">
          <cell r="L332" t="str">
            <v>2010External causes of morbidity and mortalityFemaleAllEth</v>
          </cell>
          <cell r="M332">
            <v>2010</v>
          </cell>
          <cell r="N332" t="str">
            <v>External causes of morbidity and mortality</v>
          </cell>
          <cell r="O332" t="str">
            <v>AllEth</v>
          </cell>
          <cell r="P332" t="str">
            <v>Female</v>
          </cell>
          <cell r="Q332">
            <v>732</v>
          </cell>
          <cell r="R332">
            <v>37.5</v>
          </cell>
        </row>
        <row r="333">
          <cell r="L333" t="str">
            <v>2010External causes of morbidity and mortalityFemaleMaori</v>
          </cell>
          <cell r="M333">
            <v>2010</v>
          </cell>
          <cell r="N333" t="str">
            <v>External causes of morbidity and mortality</v>
          </cell>
          <cell r="O333" t="str">
            <v>Maori</v>
          </cell>
          <cell r="P333" t="str">
            <v>Female</v>
          </cell>
          <cell r="Q333">
            <v>110</v>
          </cell>
          <cell r="R333">
            <v>29.6</v>
          </cell>
        </row>
        <row r="334">
          <cell r="L334" t="str">
            <v>2010External causes of morbidity and mortalityFemaleNon-Maori</v>
          </cell>
          <cell r="M334">
            <v>2010</v>
          </cell>
          <cell r="N334" t="str">
            <v>External causes of morbidity and mortality</v>
          </cell>
          <cell r="O334" t="str">
            <v>Non-Maori</v>
          </cell>
          <cell r="P334" t="str">
            <v>Female</v>
          </cell>
          <cell r="Q334">
            <v>622</v>
          </cell>
          <cell r="R334">
            <v>39.299999999999997</v>
          </cell>
        </row>
        <row r="335">
          <cell r="L335" t="str">
            <v>2010Female breast cancerFemaleAllEth</v>
          </cell>
          <cell r="M335">
            <v>2010</v>
          </cell>
          <cell r="N335" t="str">
            <v>Female breast cancer</v>
          </cell>
          <cell r="O335" t="str">
            <v>AllEth</v>
          </cell>
          <cell r="P335" t="str">
            <v>Female</v>
          </cell>
          <cell r="Q335">
            <v>641</v>
          </cell>
          <cell r="R335">
            <v>100</v>
          </cell>
        </row>
        <row r="336">
          <cell r="L336" t="str">
            <v>2010Female breast cancerFemaleMaori</v>
          </cell>
          <cell r="M336">
            <v>2010</v>
          </cell>
          <cell r="N336" t="str">
            <v>Female breast cancer</v>
          </cell>
          <cell r="O336" t="str">
            <v>Maori</v>
          </cell>
          <cell r="P336" t="str">
            <v>Female</v>
          </cell>
          <cell r="Q336">
            <v>84</v>
          </cell>
          <cell r="R336">
            <v>100</v>
          </cell>
        </row>
        <row r="337">
          <cell r="L337" t="str">
            <v>2010Female breast cancerFemaleNon-Maori</v>
          </cell>
          <cell r="M337">
            <v>2010</v>
          </cell>
          <cell r="N337" t="str">
            <v>Female breast cancer</v>
          </cell>
          <cell r="O337" t="str">
            <v>Non-Maori</v>
          </cell>
          <cell r="P337" t="str">
            <v>Female</v>
          </cell>
          <cell r="Q337">
            <v>557</v>
          </cell>
          <cell r="R337">
            <v>100</v>
          </cell>
        </row>
        <row r="338">
          <cell r="L338" t="str">
            <v>2010Influenza and pneumoniaFemaleAllEth</v>
          </cell>
          <cell r="M338">
            <v>2010</v>
          </cell>
          <cell r="N338" t="str">
            <v>Influenza and pneumonia</v>
          </cell>
          <cell r="O338" t="str">
            <v>AllEth</v>
          </cell>
          <cell r="P338" t="str">
            <v>Female</v>
          </cell>
          <cell r="Q338">
            <v>271</v>
          </cell>
          <cell r="R338">
            <v>56.7</v>
          </cell>
        </row>
        <row r="339">
          <cell r="L339" t="str">
            <v>2010Influenza and pneumoniaFemaleMaori</v>
          </cell>
          <cell r="M339">
            <v>2010</v>
          </cell>
          <cell r="N339" t="str">
            <v>Influenza and pneumonia</v>
          </cell>
          <cell r="O339" t="str">
            <v>Maori</v>
          </cell>
          <cell r="P339" t="str">
            <v>Female</v>
          </cell>
          <cell r="Q339">
            <v>8</v>
          </cell>
          <cell r="R339">
            <v>29.6</v>
          </cell>
        </row>
        <row r="340">
          <cell r="L340" t="str">
            <v>2010Influenza and pneumoniaFemaleNon-Maori</v>
          </cell>
          <cell r="M340">
            <v>2010</v>
          </cell>
          <cell r="N340" t="str">
            <v>Influenza and pneumonia</v>
          </cell>
          <cell r="O340" t="str">
            <v>Non-Maori</v>
          </cell>
          <cell r="P340" t="str">
            <v>Female</v>
          </cell>
          <cell r="Q340">
            <v>263</v>
          </cell>
          <cell r="R340">
            <v>58.3</v>
          </cell>
        </row>
        <row r="341">
          <cell r="L341" t="str">
            <v>2010Intentional self-harmFemaleAllEth</v>
          </cell>
          <cell r="M341">
            <v>2010</v>
          </cell>
          <cell r="N341" t="str">
            <v>Intentional self-harm</v>
          </cell>
          <cell r="O341" t="str">
            <v>AllEth</v>
          </cell>
          <cell r="P341" t="str">
            <v>Female</v>
          </cell>
          <cell r="Q341">
            <v>147</v>
          </cell>
          <cell r="R341">
            <v>27.5</v>
          </cell>
        </row>
        <row r="342">
          <cell r="L342" t="str">
            <v>2010Intentional self-harmFemaleMaori</v>
          </cell>
          <cell r="M342">
            <v>2010</v>
          </cell>
          <cell r="N342" t="str">
            <v>Intentional self-harm</v>
          </cell>
          <cell r="O342" t="str">
            <v>Maori</v>
          </cell>
          <cell r="P342" t="str">
            <v>Female</v>
          </cell>
          <cell r="Q342">
            <v>30</v>
          </cell>
          <cell r="R342">
            <v>29.4</v>
          </cell>
        </row>
        <row r="343">
          <cell r="L343" t="str">
            <v>2010Intentional self-harmFemaleNon-Maori</v>
          </cell>
          <cell r="M343">
            <v>2010</v>
          </cell>
          <cell r="N343" t="str">
            <v>Intentional self-harm</v>
          </cell>
          <cell r="O343" t="str">
            <v>Non-Maori</v>
          </cell>
          <cell r="P343" t="str">
            <v>Female</v>
          </cell>
          <cell r="Q343">
            <v>117</v>
          </cell>
          <cell r="R343">
            <v>27.1</v>
          </cell>
        </row>
        <row r="344">
          <cell r="L344" t="str">
            <v>2010Ischaemic heart diseaseFemaleAllEth</v>
          </cell>
          <cell r="M344">
            <v>2010</v>
          </cell>
          <cell r="N344" t="str">
            <v>Ischaemic heart disease</v>
          </cell>
          <cell r="O344" t="str">
            <v>AllEth</v>
          </cell>
          <cell r="P344" t="str">
            <v>Female</v>
          </cell>
          <cell r="Q344">
            <v>2490</v>
          </cell>
          <cell r="R344">
            <v>46.2</v>
          </cell>
        </row>
        <row r="345">
          <cell r="L345" t="str">
            <v>2010Ischaemic heart diseaseFemaleMaori</v>
          </cell>
          <cell r="M345">
            <v>2010</v>
          </cell>
          <cell r="N345" t="str">
            <v>Ischaemic heart disease</v>
          </cell>
          <cell r="O345" t="str">
            <v>Maori</v>
          </cell>
          <cell r="P345" t="str">
            <v>Female</v>
          </cell>
          <cell r="Q345">
            <v>182</v>
          </cell>
          <cell r="R345">
            <v>41.1</v>
          </cell>
        </row>
        <row r="346">
          <cell r="L346" t="str">
            <v>2010Ischaemic heart diseaseFemaleNon-Maori</v>
          </cell>
          <cell r="M346">
            <v>2010</v>
          </cell>
          <cell r="N346" t="str">
            <v>Ischaemic heart disease</v>
          </cell>
          <cell r="O346" t="str">
            <v>Non-Maori</v>
          </cell>
          <cell r="P346" t="str">
            <v>Female</v>
          </cell>
          <cell r="Q346">
            <v>2308</v>
          </cell>
          <cell r="R346">
            <v>46.6</v>
          </cell>
        </row>
        <row r="347">
          <cell r="L347" t="str">
            <v>2010Lung cancerFemaleAllEth</v>
          </cell>
          <cell r="M347">
            <v>2010</v>
          </cell>
          <cell r="N347" t="str">
            <v>Lung cancer</v>
          </cell>
          <cell r="O347" t="str">
            <v>AllEth</v>
          </cell>
          <cell r="P347" t="str">
            <v>Female</v>
          </cell>
          <cell r="Q347">
            <v>757</v>
          </cell>
          <cell r="R347">
            <v>45.9</v>
          </cell>
        </row>
        <row r="348">
          <cell r="L348" t="str">
            <v>2010Lung cancerFemaleMaori</v>
          </cell>
          <cell r="M348">
            <v>2010</v>
          </cell>
          <cell r="N348" t="str">
            <v>Lung cancer</v>
          </cell>
          <cell r="O348" t="str">
            <v>Maori</v>
          </cell>
          <cell r="P348" t="str">
            <v>Female</v>
          </cell>
          <cell r="Q348">
            <v>169</v>
          </cell>
          <cell r="R348">
            <v>56.5</v>
          </cell>
        </row>
        <row r="349">
          <cell r="L349" t="str">
            <v>2010Lung cancerFemaleNon-Maori</v>
          </cell>
          <cell r="M349">
            <v>2010</v>
          </cell>
          <cell r="N349" t="str">
            <v>Lung cancer</v>
          </cell>
          <cell r="O349" t="str">
            <v>Non-Maori</v>
          </cell>
          <cell r="P349" t="str">
            <v>Female</v>
          </cell>
          <cell r="Q349">
            <v>588</v>
          </cell>
          <cell r="R349">
            <v>43.5</v>
          </cell>
        </row>
        <row r="350">
          <cell r="L350" t="str">
            <v>2010Melanoma of the skinFemaleAllEth</v>
          </cell>
          <cell r="M350">
            <v>2010</v>
          </cell>
          <cell r="N350" t="str">
            <v>Melanoma of the skin</v>
          </cell>
          <cell r="O350" t="str">
            <v>AllEth</v>
          </cell>
          <cell r="P350" t="str">
            <v>Female</v>
          </cell>
          <cell r="Q350">
            <v>125</v>
          </cell>
          <cell r="R350">
            <v>38.6</v>
          </cell>
        </row>
        <row r="351">
          <cell r="L351" t="str">
            <v>2010Melanoma of the skinFemaleMaori</v>
          </cell>
          <cell r="M351">
            <v>2010</v>
          </cell>
          <cell r="N351" t="str">
            <v>Melanoma of the skin</v>
          </cell>
          <cell r="O351" t="str">
            <v>Maori</v>
          </cell>
          <cell r="P351" t="str">
            <v>Female</v>
          </cell>
          <cell r="Q351">
            <v>3</v>
          </cell>
          <cell r="R351">
            <v>50</v>
          </cell>
        </row>
        <row r="352">
          <cell r="L352" t="str">
            <v>2010Melanoma of the skinFemaleNon-Maori</v>
          </cell>
          <cell r="M352">
            <v>2010</v>
          </cell>
          <cell r="N352" t="str">
            <v>Melanoma of the skin</v>
          </cell>
          <cell r="O352" t="str">
            <v>Non-Maori</v>
          </cell>
          <cell r="P352" t="str">
            <v>Female</v>
          </cell>
          <cell r="Q352">
            <v>122</v>
          </cell>
          <cell r="R352">
            <v>38.4</v>
          </cell>
        </row>
        <row r="353">
          <cell r="L353" t="str">
            <v>2010Motor vehicle accidentsFemaleAllEth</v>
          </cell>
          <cell r="M353">
            <v>2010</v>
          </cell>
          <cell r="N353" t="str">
            <v>Motor vehicle accidents</v>
          </cell>
          <cell r="O353" t="str">
            <v>AllEth</v>
          </cell>
          <cell r="P353" t="str">
            <v>Female</v>
          </cell>
          <cell r="Q353">
            <v>121</v>
          </cell>
          <cell r="R353">
            <v>29.2</v>
          </cell>
        </row>
        <row r="354">
          <cell r="L354" t="str">
            <v>2010Motor vehicle accidentsFemaleMaori</v>
          </cell>
          <cell r="M354">
            <v>2010</v>
          </cell>
          <cell r="N354" t="str">
            <v>Motor vehicle accidents</v>
          </cell>
          <cell r="O354" t="str">
            <v>Maori</v>
          </cell>
          <cell r="P354" t="str">
            <v>Female</v>
          </cell>
          <cell r="Q354">
            <v>34</v>
          </cell>
          <cell r="R354">
            <v>27.9</v>
          </cell>
        </row>
        <row r="355">
          <cell r="L355" t="str">
            <v>2010Motor vehicle accidentsFemaleNon-Maori</v>
          </cell>
          <cell r="M355">
            <v>2010</v>
          </cell>
          <cell r="N355" t="str">
            <v>Motor vehicle accidents</v>
          </cell>
          <cell r="O355" t="str">
            <v>Non-Maori</v>
          </cell>
          <cell r="P355" t="str">
            <v>Female</v>
          </cell>
          <cell r="Q355">
            <v>87</v>
          </cell>
          <cell r="R355">
            <v>29.8</v>
          </cell>
        </row>
        <row r="356">
          <cell r="L356" t="str">
            <v>2010Other forms of heart diseaseFemaleAllEth</v>
          </cell>
          <cell r="M356">
            <v>2010</v>
          </cell>
          <cell r="N356" t="str">
            <v>Other forms of heart disease</v>
          </cell>
          <cell r="O356" t="str">
            <v>AllEth</v>
          </cell>
          <cell r="P356" t="str">
            <v>Female</v>
          </cell>
          <cell r="Q356">
            <v>724</v>
          </cell>
          <cell r="R356">
            <v>55.5</v>
          </cell>
        </row>
        <row r="357">
          <cell r="L357" t="str">
            <v>2010Other forms of heart diseaseFemaleMaori</v>
          </cell>
          <cell r="M357">
            <v>2010</v>
          </cell>
          <cell r="N357" t="str">
            <v>Other forms of heart disease</v>
          </cell>
          <cell r="O357" t="str">
            <v>Maori</v>
          </cell>
          <cell r="P357" t="str">
            <v>Female</v>
          </cell>
          <cell r="Q357">
            <v>58</v>
          </cell>
          <cell r="R357">
            <v>43.6</v>
          </cell>
        </row>
        <row r="358">
          <cell r="L358" t="str">
            <v>2010Other forms of heart diseaseFemaleNon-Maori</v>
          </cell>
          <cell r="M358">
            <v>2010</v>
          </cell>
          <cell r="N358" t="str">
            <v>Other forms of heart disease</v>
          </cell>
          <cell r="O358" t="str">
            <v>Non-Maori</v>
          </cell>
          <cell r="P358" t="str">
            <v>Female</v>
          </cell>
          <cell r="Q358">
            <v>666</v>
          </cell>
          <cell r="R358">
            <v>56.9</v>
          </cell>
        </row>
        <row r="359">
          <cell r="L359" t="str">
            <v>2010Prostate cancerFemaleAllEth</v>
          </cell>
          <cell r="M359">
            <v>2010</v>
          </cell>
          <cell r="N359" t="str">
            <v>Prostate cancer</v>
          </cell>
          <cell r="O359" t="str">
            <v>AllEth</v>
          </cell>
          <cell r="P359" t="str">
            <v>Female</v>
          </cell>
        </row>
        <row r="360">
          <cell r="L360" t="str">
            <v>2010Prostate cancerFemaleMaori</v>
          </cell>
          <cell r="M360">
            <v>2010</v>
          </cell>
          <cell r="N360" t="str">
            <v>Prostate cancer</v>
          </cell>
          <cell r="O360" t="str">
            <v>Maori</v>
          </cell>
          <cell r="P360" t="str">
            <v>Female</v>
          </cell>
        </row>
        <row r="361">
          <cell r="L361" t="str">
            <v>2010Prostate cancerFemaleNon-Maori</v>
          </cell>
          <cell r="M361">
            <v>2010</v>
          </cell>
          <cell r="N361" t="str">
            <v>Prostate cancer</v>
          </cell>
          <cell r="O361" t="str">
            <v>Non-Maori</v>
          </cell>
          <cell r="P361" t="str">
            <v>Female</v>
          </cell>
        </row>
        <row r="362">
          <cell r="L362" t="str">
            <v>2011All cancerFemaleAllEth</v>
          </cell>
          <cell r="M362">
            <v>2011</v>
          </cell>
          <cell r="N362" t="str">
            <v>All cancer</v>
          </cell>
          <cell r="O362" t="str">
            <v>AllEth</v>
          </cell>
          <cell r="P362" t="str">
            <v>Female</v>
          </cell>
          <cell r="Q362">
            <v>4241</v>
          </cell>
          <cell r="R362">
            <v>47.7</v>
          </cell>
        </row>
        <row r="363">
          <cell r="L363" t="str">
            <v>2011All cancerFemaleMaori</v>
          </cell>
          <cell r="M363">
            <v>2011</v>
          </cell>
          <cell r="N363" t="str">
            <v>All cancer</v>
          </cell>
          <cell r="O363" t="str">
            <v>Maori</v>
          </cell>
          <cell r="P363" t="str">
            <v>Female</v>
          </cell>
          <cell r="Q363">
            <v>511</v>
          </cell>
          <cell r="R363">
            <v>54.4</v>
          </cell>
        </row>
        <row r="364">
          <cell r="L364" t="str">
            <v>2011All cancerFemaleNon-Maori</v>
          </cell>
          <cell r="M364">
            <v>2011</v>
          </cell>
          <cell r="N364" t="str">
            <v>All cancer</v>
          </cell>
          <cell r="O364" t="str">
            <v>Non-Maori</v>
          </cell>
          <cell r="P364" t="str">
            <v>Female</v>
          </cell>
          <cell r="Q364">
            <v>3730</v>
          </cell>
          <cell r="R364">
            <v>46.9</v>
          </cell>
        </row>
        <row r="365">
          <cell r="L365" t="str">
            <v>2011All deathsFemaleAllEth</v>
          </cell>
          <cell r="M365">
            <v>2011</v>
          </cell>
          <cell r="N365" t="str">
            <v>All deaths</v>
          </cell>
          <cell r="O365" t="str">
            <v>AllEth</v>
          </cell>
          <cell r="P365" t="str">
            <v>Female</v>
          </cell>
          <cell r="Q365">
            <v>15348</v>
          </cell>
          <cell r="R365">
            <v>50.7</v>
          </cell>
        </row>
        <row r="366">
          <cell r="L366" t="str">
            <v>2011All deathsFemaleMaori</v>
          </cell>
          <cell r="M366">
            <v>2011</v>
          </cell>
          <cell r="N366" t="str">
            <v>All deaths</v>
          </cell>
          <cell r="O366" t="str">
            <v>Maori</v>
          </cell>
          <cell r="P366" t="str">
            <v>Female</v>
          </cell>
          <cell r="Q366">
            <v>1459</v>
          </cell>
          <cell r="R366">
            <v>48.2</v>
          </cell>
        </row>
        <row r="367">
          <cell r="L367" t="str">
            <v>2011All deathsFemaleNon-Maori</v>
          </cell>
          <cell r="M367">
            <v>2011</v>
          </cell>
          <cell r="N367" t="str">
            <v>All deaths</v>
          </cell>
          <cell r="O367" t="str">
            <v>Non-Maori</v>
          </cell>
          <cell r="P367" t="str">
            <v>Female</v>
          </cell>
          <cell r="Q367">
            <v>13889</v>
          </cell>
          <cell r="R367">
            <v>50.9</v>
          </cell>
        </row>
        <row r="368">
          <cell r="L368" t="str">
            <v>2011AssaultFemaleAllEth</v>
          </cell>
          <cell r="M368">
            <v>2011</v>
          </cell>
          <cell r="N368" t="str">
            <v>Assault</v>
          </cell>
          <cell r="O368" t="str">
            <v>AllEth</v>
          </cell>
          <cell r="P368" t="str">
            <v>Female</v>
          </cell>
          <cell r="Q368">
            <v>18</v>
          </cell>
          <cell r="R368">
            <v>33.299999999999997</v>
          </cell>
        </row>
        <row r="369">
          <cell r="L369" t="str">
            <v>2011AssaultFemaleMaori</v>
          </cell>
          <cell r="M369">
            <v>2011</v>
          </cell>
          <cell r="N369" t="str">
            <v>Assault</v>
          </cell>
          <cell r="O369" t="str">
            <v>Maori</v>
          </cell>
          <cell r="P369" t="str">
            <v>Female</v>
          </cell>
          <cell r="Q369">
            <v>5</v>
          </cell>
          <cell r="R369">
            <v>38.5</v>
          </cell>
        </row>
        <row r="370">
          <cell r="L370" t="str">
            <v>2011AssaultFemaleNon-Maori</v>
          </cell>
          <cell r="M370">
            <v>2011</v>
          </cell>
          <cell r="N370" t="str">
            <v>Assault</v>
          </cell>
          <cell r="O370" t="str">
            <v>Non-Maori</v>
          </cell>
          <cell r="P370" t="str">
            <v>Female</v>
          </cell>
          <cell r="Q370">
            <v>13</v>
          </cell>
          <cell r="R370">
            <v>31.7</v>
          </cell>
        </row>
        <row r="371">
          <cell r="L371" t="str">
            <v>2011Cerebrovascular diseaseFemaleAllEth</v>
          </cell>
          <cell r="M371">
            <v>2011</v>
          </cell>
          <cell r="N371" t="str">
            <v>Cerebrovascular disease</v>
          </cell>
          <cell r="O371" t="str">
            <v>AllEth</v>
          </cell>
          <cell r="P371" t="str">
            <v>Female</v>
          </cell>
          <cell r="Q371">
            <v>1653</v>
          </cell>
          <cell r="R371">
            <v>62</v>
          </cell>
        </row>
        <row r="372">
          <cell r="L372" t="str">
            <v>2011Cerebrovascular diseaseFemaleMaori</v>
          </cell>
          <cell r="M372">
            <v>2011</v>
          </cell>
          <cell r="N372" t="str">
            <v>Cerebrovascular disease</v>
          </cell>
          <cell r="O372" t="str">
            <v>Maori</v>
          </cell>
          <cell r="P372" t="str">
            <v>Female</v>
          </cell>
          <cell r="Q372">
            <v>88</v>
          </cell>
          <cell r="R372">
            <v>59.9</v>
          </cell>
        </row>
        <row r="373">
          <cell r="L373" t="str">
            <v>2011Cerebrovascular diseaseFemaleNon-Maori</v>
          </cell>
          <cell r="M373">
            <v>2011</v>
          </cell>
          <cell r="N373" t="str">
            <v>Cerebrovascular disease</v>
          </cell>
          <cell r="O373" t="str">
            <v>Non-Maori</v>
          </cell>
          <cell r="P373" t="str">
            <v>Female</v>
          </cell>
          <cell r="Q373">
            <v>1565</v>
          </cell>
          <cell r="R373">
            <v>62.2</v>
          </cell>
        </row>
        <row r="374">
          <cell r="L374" t="str">
            <v>2011Cervical cancerFemaleAllEth</v>
          </cell>
          <cell r="M374">
            <v>2011</v>
          </cell>
          <cell r="N374" t="str">
            <v>Cervical cancer</v>
          </cell>
          <cell r="O374" t="str">
            <v>AllEth</v>
          </cell>
          <cell r="P374" t="str">
            <v>Female</v>
          </cell>
          <cell r="Q374">
            <v>53</v>
          </cell>
          <cell r="R374">
            <v>100</v>
          </cell>
        </row>
        <row r="375">
          <cell r="L375" t="str">
            <v>2011Cervical cancerFemaleMaori</v>
          </cell>
          <cell r="M375">
            <v>2011</v>
          </cell>
          <cell r="N375" t="str">
            <v>Cervical cancer</v>
          </cell>
          <cell r="O375" t="str">
            <v>Maori</v>
          </cell>
          <cell r="P375" t="str">
            <v>Female</v>
          </cell>
          <cell r="Q375">
            <v>14</v>
          </cell>
          <cell r="R375">
            <v>100</v>
          </cell>
        </row>
        <row r="376">
          <cell r="L376" t="str">
            <v>2011Cervical cancerFemaleNon-Maori</v>
          </cell>
          <cell r="M376">
            <v>2011</v>
          </cell>
          <cell r="N376" t="str">
            <v>Cervical cancer</v>
          </cell>
          <cell r="O376" t="str">
            <v>Non-Maori</v>
          </cell>
          <cell r="P376" t="str">
            <v>Female</v>
          </cell>
          <cell r="Q376">
            <v>39</v>
          </cell>
          <cell r="R376">
            <v>100</v>
          </cell>
        </row>
        <row r="377">
          <cell r="L377" t="str">
            <v>2011Chronic lower respiratory diseasesFemaleAllEth</v>
          </cell>
          <cell r="M377">
            <v>2011</v>
          </cell>
          <cell r="N377" t="str">
            <v>Chronic lower respiratory diseases</v>
          </cell>
          <cell r="O377" t="str">
            <v>AllEth</v>
          </cell>
          <cell r="P377" t="str">
            <v>Female</v>
          </cell>
          <cell r="Q377">
            <v>875</v>
          </cell>
          <cell r="R377">
            <v>49.5</v>
          </cell>
        </row>
        <row r="378">
          <cell r="L378" t="str">
            <v>2011Chronic lower respiratory diseasesFemaleMaori</v>
          </cell>
          <cell r="M378">
            <v>2011</v>
          </cell>
          <cell r="N378" t="str">
            <v>Chronic lower respiratory diseases</v>
          </cell>
          <cell r="O378" t="str">
            <v>Maori</v>
          </cell>
          <cell r="P378" t="str">
            <v>Female</v>
          </cell>
          <cell r="Q378">
            <v>131</v>
          </cell>
          <cell r="R378">
            <v>58.5</v>
          </cell>
        </row>
        <row r="379">
          <cell r="L379" t="str">
            <v>2011Chronic lower respiratory diseasesFemaleNon-Maori</v>
          </cell>
          <cell r="M379">
            <v>2011</v>
          </cell>
          <cell r="N379" t="str">
            <v>Chronic lower respiratory diseases</v>
          </cell>
          <cell r="O379" t="str">
            <v>Non-Maori</v>
          </cell>
          <cell r="P379" t="str">
            <v>Female</v>
          </cell>
          <cell r="Q379">
            <v>744</v>
          </cell>
          <cell r="R379">
            <v>48.2</v>
          </cell>
        </row>
        <row r="380">
          <cell r="L380" t="str">
            <v>2011Colon, rectum and rectosigmoid junction cancerFemaleAllEth</v>
          </cell>
          <cell r="M380">
            <v>2011</v>
          </cell>
          <cell r="N380" t="str">
            <v>Colon, rectum and rectosigmoid junction cancer</v>
          </cell>
          <cell r="O380" t="str">
            <v>AllEth</v>
          </cell>
          <cell r="P380" t="str">
            <v>Female</v>
          </cell>
          <cell r="Q380">
            <v>580</v>
          </cell>
          <cell r="R380">
            <v>49.5</v>
          </cell>
        </row>
        <row r="381">
          <cell r="L381" t="str">
            <v>2011Colon, rectum and rectosigmoid junction cancerFemaleMaori</v>
          </cell>
          <cell r="M381">
            <v>2011</v>
          </cell>
          <cell r="N381" t="str">
            <v>Colon, rectum and rectosigmoid junction cancer</v>
          </cell>
          <cell r="O381" t="str">
            <v>Maori</v>
          </cell>
          <cell r="P381" t="str">
            <v>Female</v>
          </cell>
          <cell r="Q381">
            <v>32</v>
          </cell>
          <cell r="R381">
            <v>42.1</v>
          </cell>
        </row>
        <row r="382">
          <cell r="L382" t="str">
            <v>2011Colon, rectum and rectosigmoid junction cancerFemaleNon-Maori</v>
          </cell>
          <cell r="M382">
            <v>2011</v>
          </cell>
          <cell r="N382" t="str">
            <v>Colon, rectum and rectosigmoid junction cancer</v>
          </cell>
          <cell r="O382" t="str">
            <v>Non-Maori</v>
          </cell>
          <cell r="P382" t="str">
            <v>Female</v>
          </cell>
          <cell r="Q382">
            <v>548</v>
          </cell>
          <cell r="R382">
            <v>50</v>
          </cell>
        </row>
        <row r="383">
          <cell r="L383" t="str">
            <v>2011Diabetes mellitusFemaleAllEth</v>
          </cell>
          <cell r="M383">
            <v>2011</v>
          </cell>
          <cell r="N383" t="str">
            <v>Diabetes mellitus</v>
          </cell>
          <cell r="O383" t="str">
            <v>AllEth</v>
          </cell>
          <cell r="P383" t="str">
            <v>Female</v>
          </cell>
          <cell r="Q383">
            <v>397</v>
          </cell>
          <cell r="R383">
            <v>47.5</v>
          </cell>
        </row>
        <row r="384">
          <cell r="L384" t="str">
            <v>2011Diabetes mellitusFemaleMaori</v>
          </cell>
          <cell r="M384">
            <v>2011</v>
          </cell>
          <cell r="N384" t="str">
            <v>Diabetes mellitus</v>
          </cell>
          <cell r="O384" t="str">
            <v>Maori</v>
          </cell>
          <cell r="P384" t="str">
            <v>Female</v>
          </cell>
          <cell r="Q384">
            <v>81</v>
          </cell>
          <cell r="R384">
            <v>41.3</v>
          </cell>
        </row>
        <row r="385">
          <cell r="L385" t="str">
            <v>2011Diabetes mellitusFemaleNon-Maori</v>
          </cell>
          <cell r="M385">
            <v>2011</v>
          </cell>
          <cell r="N385" t="str">
            <v>Diabetes mellitus</v>
          </cell>
          <cell r="O385" t="str">
            <v>Non-Maori</v>
          </cell>
          <cell r="P385" t="str">
            <v>Female</v>
          </cell>
          <cell r="Q385">
            <v>316</v>
          </cell>
          <cell r="R385">
            <v>49.5</v>
          </cell>
        </row>
        <row r="386">
          <cell r="L386" t="str">
            <v>2011Diseases of the circulatory systemFemaleAllEth</v>
          </cell>
          <cell r="M386">
            <v>2011</v>
          </cell>
          <cell r="N386" t="str">
            <v>Diseases of the circulatory system</v>
          </cell>
          <cell r="O386" t="str">
            <v>AllEth</v>
          </cell>
          <cell r="P386" t="str">
            <v>Female</v>
          </cell>
          <cell r="Q386">
            <v>5552</v>
          </cell>
          <cell r="R386">
            <v>52.7</v>
          </cell>
        </row>
        <row r="387">
          <cell r="L387" t="str">
            <v>2011Diseases of the circulatory systemFemaleMaori</v>
          </cell>
          <cell r="M387">
            <v>2011</v>
          </cell>
          <cell r="N387" t="str">
            <v>Diseases of the circulatory system</v>
          </cell>
          <cell r="O387" t="str">
            <v>Maori</v>
          </cell>
          <cell r="P387" t="str">
            <v>Female</v>
          </cell>
          <cell r="Q387">
            <v>419</v>
          </cell>
          <cell r="R387">
            <v>49.1</v>
          </cell>
        </row>
        <row r="388">
          <cell r="L388" t="str">
            <v>2011Diseases of the circulatory systemFemaleNon-Maori</v>
          </cell>
          <cell r="M388">
            <v>2011</v>
          </cell>
          <cell r="N388" t="str">
            <v>Diseases of the circulatory system</v>
          </cell>
          <cell r="O388" t="str">
            <v>Non-Maori</v>
          </cell>
          <cell r="P388" t="str">
            <v>Female</v>
          </cell>
          <cell r="Q388">
            <v>5133</v>
          </cell>
          <cell r="R388">
            <v>53</v>
          </cell>
        </row>
        <row r="389">
          <cell r="L389" t="str">
            <v>2011Diseases of the respiratory systemFemaleAllEth</v>
          </cell>
          <cell r="M389">
            <v>2011</v>
          </cell>
          <cell r="N389" t="str">
            <v>Diseases of the respiratory system</v>
          </cell>
          <cell r="O389" t="str">
            <v>AllEth</v>
          </cell>
          <cell r="P389" t="str">
            <v>Female</v>
          </cell>
          <cell r="Q389">
            <v>1406</v>
          </cell>
          <cell r="R389">
            <v>51.6</v>
          </cell>
        </row>
        <row r="390">
          <cell r="L390" t="str">
            <v>2011Diseases of the respiratory systemFemaleMaori</v>
          </cell>
          <cell r="M390">
            <v>2011</v>
          </cell>
          <cell r="N390" t="str">
            <v>Diseases of the respiratory system</v>
          </cell>
          <cell r="O390" t="str">
            <v>Maori</v>
          </cell>
          <cell r="P390" t="str">
            <v>Female</v>
          </cell>
          <cell r="Q390">
            <v>148</v>
          </cell>
          <cell r="R390">
            <v>57.8</v>
          </cell>
        </row>
        <row r="391">
          <cell r="L391" t="str">
            <v>2011Diseases of the respiratory systemFemaleNon-Maori</v>
          </cell>
          <cell r="M391">
            <v>2011</v>
          </cell>
          <cell r="N391" t="str">
            <v>Diseases of the respiratory system</v>
          </cell>
          <cell r="O391" t="str">
            <v>Non-Maori</v>
          </cell>
          <cell r="P391" t="str">
            <v>Female</v>
          </cell>
          <cell r="Q391">
            <v>1258</v>
          </cell>
          <cell r="R391">
            <v>51</v>
          </cell>
        </row>
        <row r="392">
          <cell r="L392" t="str">
            <v>2011External causes of morbidity and mortalityFemaleAllEth</v>
          </cell>
          <cell r="M392">
            <v>2011</v>
          </cell>
          <cell r="N392" t="str">
            <v>External causes of morbidity and mortality</v>
          </cell>
          <cell r="O392" t="str">
            <v>AllEth</v>
          </cell>
          <cell r="P392" t="str">
            <v>Female</v>
          </cell>
          <cell r="Q392">
            <v>746</v>
          </cell>
          <cell r="R392">
            <v>36.799999999999997</v>
          </cell>
        </row>
        <row r="393">
          <cell r="L393" t="str">
            <v>2011External causes of morbidity and mortalityFemaleMaori</v>
          </cell>
          <cell r="M393">
            <v>2011</v>
          </cell>
          <cell r="N393" t="str">
            <v>External causes of morbidity and mortality</v>
          </cell>
          <cell r="O393" t="str">
            <v>Maori</v>
          </cell>
          <cell r="P393" t="str">
            <v>Female</v>
          </cell>
          <cell r="Q393">
            <v>83</v>
          </cell>
          <cell r="R393">
            <v>26</v>
          </cell>
        </row>
        <row r="394">
          <cell r="L394" t="str">
            <v>2011External causes of morbidity and mortalityFemaleNon-Maori</v>
          </cell>
          <cell r="M394">
            <v>2011</v>
          </cell>
          <cell r="N394" t="str">
            <v>External causes of morbidity and mortality</v>
          </cell>
          <cell r="O394" t="str">
            <v>Non-Maori</v>
          </cell>
          <cell r="P394" t="str">
            <v>Female</v>
          </cell>
          <cell r="Q394">
            <v>663</v>
          </cell>
          <cell r="R394">
            <v>38.799999999999997</v>
          </cell>
        </row>
        <row r="395">
          <cell r="L395" t="str">
            <v>2011Female breast cancerFemaleAllEth</v>
          </cell>
          <cell r="M395">
            <v>2011</v>
          </cell>
          <cell r="N395" t="str">
            <v>Female breast cancer</v>
          </cell>
          <cell r="O395" t="str">
            <v>AllEth</v>
          </cell>
          <cell r="P395" t="str">
            <v>Female</v>
          </cell>
          <cell r="Q395">
            <v>636</v>
          </cell>
          <cell r="R395">
            <v>100</v>
          </cell>
        </row>
        <row r="396">
          <cell r="L396" t="str">
            <v>2011Female breast cancerFemaleMaori</v>
          </cell>
          <cell r="M396">
            <v>2011</v>
          </cell>
          <cell r="N396" t="str">
            <v>Female breast cancer</v>
          </cell>
          <cell r="O396" t="str">
            <v>Maori</v>
          </cell>
          <cell r="P396" t="str">
            <v>Female</v>
          </cell>
          <cell r="Q396">
            <v>72</v>
          </cell>
          <cell r="R396">
            <v>100</v>
          </cell>
        </row>
        <row r="397">
          <cell r="L397" t="str">
            <v>2011Female breast cancerFemaleNon-Maori</v>
          </cell>
          <cell r="M397">
            <v>2011</v>
          </cell>
          <cell r="N397" t="str">
            <v>Female breast cancer</v>
          </cell>
          <cell r="O397" t="str">
            <v>Non-Maori</v>
          </cell>
          <cell r="P397" t="str">
            <v>Female</v>
          </cell>
          <cell r="Q397">
            <v>564</v>
          </cell>
          <cell r="R397">
            <v>100</v>
          </cell>
        </row>
        <row r="398">
          <cell r="L398" t="str">
            <v>2011Influenza and pneumoniaFemaleAllEth</v>
          </cell>
          <cell r="M398">
            <v>2011</v>
          </cell>
          <cell r="N398" t="str">
            <v>Influenza and pneumonia</v>
          </cell>
          <cell r="O398" t="str">
            <v>AllEth</v>
          </cell>
          <cell r="P398" t="str">
            <v>Female</v>
          </cell>
          <cell r="Q398">
            <v>384</v>
          </cell>
          <cell r="R398">
            <v>61.7</v>
          </cell>
        </row>
        <row r="399">
          <cell r="L399" t="str">
            <v>2011Influenza and pneumoniaFemaleMaori</v>
          </cell>
          <cell r="M399">
            <v>2011</v>
          </cell>
          <cell r="N399" t="str">
            <v>Influenza and pneumonia</v>
          </cell>
          <cell r="O399" t="str">
            <v>Maori</v>
          </cell>
          <cell r="P399" t="str">
            <v>Female</v>
          </cell>
          <cell r="Q399">
            <v>11</v>
          </cell>
          <cell r="R399">
            <v>52.4</v>
          </cell>
        </row>
        <row r="400">
          <cell r="L400" t="str">
            <v>2011Influenza and pneumoniaFemaleNon-Maori</v>
          </cell>
          <cell r="M400">
            <v>2011</v>
          </cell>
          <cell r="N400" t="str">
            <v>Influenza and pneumonia</v>
          </cell>
          <cell r="O400" t="str">
            <v>Non-Maori</v>
          </cell>
          <cell r="P400" t="str">
            <v>Female</v>
          </cell>
          <cell r="Q400">
            <v>373</v>
          </cell>
          <cell r="R400">
            <v>62.1</v>
          </cell>
        </row>
        <row r="401">
          <cell r="L401" t="str">
            <v>2011Intentional self-harmFemaleAllEth</v>
          </cell>
          <cell r="M401">
            <v>2011</v>
          </cell>
          <cell r="N401" t="str">
            <v>Intentional self-harm</v>
          </cell>
          <cell r="O401" t="str">
            <v>AllEth</v>
          </cell>
          <cell r="P401" t="str">
            <v>Female</v>
          </cell>
          <cell r="Q401">
            <v>117</v>
          </cell>
          <cell r="R401">
            <v>23.7</v>
          </cell>
        </row>
        <row r="402">
          <cell r="L402" t="str">
            <v>2011Intentional self-harmFemaleMaori</v>
          </cell>
          <cell r="M402">
            <v>2011</v>
          </cell>
          <cell r="N402" t="str">
            <v>Intentional self-harm</v>
          </cell>
          <cell r="O402" t="str">
            <v>Maori</v>
          </cell>
          <cell r="P402" t="str">
            <v>Female</v>
          </cell>
          <cell r="Q402">
            <v>32</v>
          </cell>
          <cell r="R402">
            <v>28.3</v>
          </cell>
        </row>
        <row r="403">
          <cell r="L403" t="str">
            <v>2011Intentional self-harmFemaleNon-Maori</v>
          </cell>
          <cell r="M403">
            <v>2011</v>
          </cell>
          <cell r="N403" t="str">
            <v>Intentional self-harm</v>
          </cell>
          <cell r="O403" t="str">
            <v>Non-Maori</v>
          </cell>
          <cell r="P403" t="str">
            <v>Female</v>
          </cell>
          <cell r="Q403">
            <v>85</v>
          </cell>
          <cell r="R403">
            <v>22.3</v>
          </cell>
        </row>
        <row r="404">
          <cell r="L404" t="str">
            <v>2011Ischaemic heart diseaseFemaleAllEth</v>
          </cell>
          <cell r="M404">
            <v>2011</v>
          </cell>
          <cell r="N404" t="str">
            <v>Ischaemic heart disease</v>
          </cell>
          <cell r="O404" t="str">
            <v>AllEth</v>
          </cell>
          <cell r="P404" t="str">
            <v>Female</v>
          </cell>
          <cell r="Q404">
            <v>2599</v>
          </cell>
          <cell r="R404">
            <v>47</v>
          </cell>
        </row>
        <row r="405">
          <cell r="L405" t="str">
            <v>2011Ischaemic heart diseaseFemaleMaori</v>
          </cell>
          <cell r="M405">
            <v>2011</v>
          </cell>
          <cell r="N405" t="str">
            <v>Ischaemic heart disease</v>
          </cell>
          <cell r="O405" t="str">
            <v>Maori</v>
          </cell>
          <cell r="P405" t="str">
            <v>Female</v>
          </cell>
          <cell r="Q405">
            <v>202</v>
          </cell>
          <cell r="R405">
            <v>43.3</v>
          </cell>
        </row>
        <row r="406">
          <cell r="L406" t="str">
            <v>2011Ischaemic heart diseaseFemaleNon-Maori</v>
          </cell>
          <cell r="M406">
            <v>2011</v>
          </cell>
          <cell r="N406" t="str">
            <v>Ischaemic heart disease</v>
          </cell>
          <cell r="O406" t="str">
            <v>Non-Maori</v>
          </cell>
          <cell r="P406" t="str">
            <v>Female</v>
          </cell>
          <cell r="Q406">
            <v>2397</v>
          </cell>
          <cell r="R406">
            <v>47.3</v>
          </cell>
        </row>
        <row r="407">
          <cell r="L407" t="str">
            <v>2011Lung cancerFemaleAllEth</v>
          </cell>
          <cell r="M407">
            <v>2011</v>
          </cell>
          <cell r="N407" t="str">
            <v>Lung cancer</v>
          </cell>
          <cell r="O407" t="str">
            <v>AllEth</v>
          </cell>
          <cell r="P407" t="str">
            <v>Female</v>
          </cell>
          <cell r="Q407">
            <v>773</v>
          </cell>
          <cell r="R407">
            <v>46</v>
          </cell>
        </row>
        <row r="408">
          <cell r="L408" t="str">
            <v>2011Lung cancerFemaleMaori</v>
          </cell>
          <cell r="M408">
            <v>2011</v>
          </cell>
          <cell r="N408" t="str">
            <v>Lung cancer</v>
          </cell>
          <cell r="O408" t="str">
            <v>Maori</v>
          </cell>
          <cell r="P408" t="str">
            <v>Female</v>
          </cell>
          <cell r="Q408">
            <v>174</v>
          </cell>
          <cell r="R408">
            <v>57.4</v>
          </cell>
        </row>
        <row r="409">
          <cell r="L409" t="str">
            <v>2011Lung cancerFemaleNon-Maori</v>
          </cell>
          <cell r="M409">
            <v>2011</v>
          </cell>
          <cell r="N409" t="str">
            <v>Lung cancer</v>
          </cell>
          <cell r="O409" t="str">
            <v>Non-Maori</v>
          </cell>
          <cell r="P409" t="str">
            <v>Female</v>
          </cell>
          <cell r="Q409">
            <v>599</v>
          </cell>
          <cell r="R409">
            <v>43.4</v>
          </cell>
        </row>
        <row r="410">
          <cell r="L410" t="str">
            <v>2011Melanoma of the skinFemaleAllEth</v>
          </cell>
          <cell r="M410">
            <v>2011</v>
          </cell>
          <cell r="N410" t="str">
            <v>Melanoma of the skin</v>
          </cell>
          <cell r="O410" t="str">
            <v>AllEth</v>
          </cell>
          <cell r="P410" t="str">
            <v>Female</v>
          </cell>
          <cell r="Q410">
            <v>116</v>
          </cell>
          <cell r="R410">
            <v>32.299999999999997</v>
          </cell>
        </row>
        <row r="411">
          <cell r="L411" t="str">
            <v>2011Melanoma of the skinFemaleMaori</v>
          </cell>
          <cell r="M411">
            <v>2011</v>
          </cell>
          <cell r="N411" t="str">
            <v>Melanoma of the skin</v>
          </cell>
          <cell r="O411" t="str">
            <v>Maori</v>
          </cell>
          <cell r="P411" t="str">
            <v>Female</v>
          </cell>
          <cell r="Q411">
            <v>1</v>
          </cell>
          <cell r="R411">
            <v>25</v>
          </cell>
        </row>
        <row r="412">
          <cell r="L412" t="str">
            <v>2011Melanoma of the skinFemaleNon-Maori</v>
          </cell>
          <cell r="M412">
            <v>2011</v>
          </cell>
          <cell r="N412" t="str">
            <v>Melanoma of the skin</v>
          </cell>
          <cell r="O412" t="str">
            <v>Non-Maori</v>
          </cell>
          <cell r="P412" t="str">
            <v>Female</v>
          </cell>
          <cell r="Q412">
            <v>115</v>
          </cell>
          <cell r="R412">
            <v>32.4</v>
          </cell>
        </row>
        <row r="413">
          <cell r="L413" t="str">
            <v>2011Motor vehicle accidentsFemaleAllEth</v>
          </cell>
          <cell r="M413">
            <v>2011</v>
          </cell>
          <cell r="N413" t="str">
            <v>Motor vehicle accidents</v>
          </cell>
          <cell r="O413" t="str">
            <v>AllEth</v>
          </cell>
          <cell r="P413" t="str">
            <v>Female</v>
          </cell>
          <cell r="Q413">
            <v>84</v>
          </cell>
          <cell r="R413">
            <v>27.5</v>
          </cell>
        </row>
        <row r="414">
          <cell r="L414" t="str">
            <v>2011Motor vehicle accidentsFemaleMaori</v>
          </cell>
          <cell r="M414">
            <v>2011</v>
          </cell>
          <cell r="N414" t="str">
            <v>Motor vehicle accidents</v>
          </cell>
          <cell r="O414" t="str">
            <v>Maori</v>
          </cell>
          <cell r="P414" t="str">
            <v>Female</v>
          </cell>
          <cell r="Q414">
            <v>16</v>
          </cell>
          <cell r="R414">
            <v>23.5</v>
          </cell>
        </row>
        <row r="415">
          <cell r="L415" t="str">
            <v>2011Motor vehicle accidentsFemaleNon-Maori</v>
          </cell>
          <cell r="M415">
            <v>2011</v>
          </cell>
          <cell r="N415" t="str">
            <v>Motor vehicle accidents</v>
          </cell>
          <cell r="O415" t="str">
            <v>Non-Maori</v>
          </cell>
          <cell r="P415" t="str">
            <v>Female</v>
          </cell>
          <cell r="Q415">
            <v>68</v>
          </cell>
          <cell r="R415">
            <v>28.7</v>
          </cell>
        </row>
        <row r="416">
          <cell r="L416" t="str">
            <v>2011Other forms of heart diseaseFemaleAllEth</v>
          </cell>
          <cell r="M416">
            <v>2011</v>
          </cell>
          <cell r="N416" t="str">
            <v>Other forms of heart disease</v>
          </cell>
          <cell r="O416" t="str">
            <v>AllEth</v>
          </cell>
          <cell r="P416" t="str">
            <v>Female</v>
          </cell>
          <cell r="Q416">
            <v>716</v>
          </cell>
          <cell r="R416">
            <v>55.7</v>
          </cell>
        </row>
        <row r="417">
          <cell r="L417" t="str">
            <v>2011Other forms of heart diseaseFemaleMaori</v>
          </cell>
          <cell r="M417">
            <v>2011</v>
          </cell>
          <cell r="N417" t="str">
            <v>Other forms of heart disease</v>
          </cell>
          <cell r="O417" t="str">
            <v>Maori</v>
          </cell>
          <cell r="P417" t="str">
            <v>Female</v>
          </cell>
          <cell r="Q417">
            <v>58</v>
          </cell>
          <cell r="R417">
            <v>50.9</v>
          </cell>
        </row>
        <row r="418">
          <cell r="L418" t="str">
            <v>2011Other forms of heart diseaseFemaleNon-Maori</v>
          </cell>
          <cell r="M418">
            <v>2011</v>
          </cell>
          <cell r="N418" t="str">
            <v>Other forms of heart disease</v>
          </cell>
          <cell r="O418" t="str">
            <v>Non-Maori</v>
          </cell>
          <cell r="P418" t="str">
            <v>Female</v>
          </cell>
          <cell r="Q418">
            <v>658</v>
          </cell>
          <cell r="R418">
            <v>56.2</v>
          </cell>
        </row>
        <row r="419">
          <cell r="L419" t="str">
            <v>2011Prostate cancerFemaleAllEth</v>
          </cell>
          <cell r="M419">
            <v>2011</v>
          </cell>
          <cell r="N419" t="str">
            <v>Prostate cancer</v>
          </cell>
          <cell r="O419" t="str">
            <v>AllEth</v>
          </cell>
          <cell r="P419" t="str">
            <v>Female</v>
          </cell>
        </row>
        <row r="420">
          <cell r="L420" t="str">
            <v>2011Prostate cancerFemaleMaori</v>
          </cell>
          <cell r="M420">
            <v>2011</v>
          </cell>
          <cell r="N420" t="str">
            <v>Prostate cancer</v>
          </cell>
          <cell r="O420" t="str">
            <v>Maori</v>
          </cell>
          <cell r="P420" t="str">
            <v>Female</v>
          </cell>
        </row>
        <row r="421">
          <cell r="L421" t="str">
            <v>2011Prostate cancerFemaleNon-Maori</v>
          </cell>
          <cell r="M421">
            <v>2011</v>
          </cell>
          <cell r="N421" t="str">
            <v>Prostate cancer</v>
          </cell>
          <cell r="O421" t="str">
            <v>Non-Maori</v>
          </cell>
          <cell r="P421" t="str">
            <v>Female</v>
          </cell>
        </row>
        <row r="422">
          <cell r="L422" t="str">
            <v>2012All cancerFemaleAllEth</v>
          </cell>
          <cell r="M422">
            <v>2012</v>
          </cell>
          <cell r="N422" t="str">
            <v>All cancer</v>
          </cell>
          <cell r="O422" t="str">
            <v>AllEth</v>
          </cell>
          <cell r="P422" t="str">
            <v>Female</v>
          </cell>
          <cell r="Q422">
            <v>4170</v>
          </cell>
          <cell r="R422">
            <v>46.8</v>
          </cell>
        </row>
        <row r="423">
          <cell r="L423" t="str">
            <v>2012All cancerFemaleMaori</v>
          </cell>
          <cell r="M423">
            <v>2012</v>
          </cell>
          <cell r="N423" t="str">
            <v>All cancer</v>
          </cell>
          <cell r="O423" t="str">
            <v>Maori</v>
          </cell>
          <cell r="P423" t="str">
            <v>Female</v>
          </cell>
          <cell r="Q423">
            <v>495</v>
          </cell>
          <cell r="R423">
            <v>52.9</v>
          </cell>
        </row>
        <row r="424">
          <cell r="L424" t="str">
            <v>2012All cancerFemaleNon-Maori</v>
          </cell>
          <cell r="M424">
            <v>2012</v>
          </cell>
          <cell r="N424" t="str">
            <v>All cancer</v>
          </cell>
          <cell r="O424" t="str">
            <v>Non-Maori</v>
          </cell>
          <cell r="P424" t="str">
            <v>Female</v>
          </cell>
          <cell r="Q424">
            <v>3675</v>
          </cell>
          <cell r="R424">
            <v>46.1</v>
          </cell>
        </row>
        <row r="425">
          <cell r="L425" t="str">
            <v>2012All deathsFemaleAllEth</v>
          </cell>
          <cell r="M425">
            <v>2012</v>
          </cell>
          <cell r="N425" t="str">
            <v>All deaths</v>
          </cell>
          <cell r="O425" t="str">
            <v>AllEth</v>
          </cell>
          <cell r="P425" t="str">
            <v>Female</v>
          </cell>
          <cell r="Q425">
            <v>15129</v>
          </cell>
          <cell r="R425">
            <v>50</v>
          </cell>
        </row>
        <row r="426">
          <cell r="L426" t="str">
            <v>2012All deathsFemaleMaori</v>
          </cell>
          <cell r="M426">
            <v>2012</v>
          </cell>
          <cell r="N426" t="str">
            <v>All deaths</v>
          </cell>
          <cell r="O426" t="str">
            <v>Maori</v>
          </cell>
          <cell r="P426" t="str">
            <v>Female</v>
          </cell>
          <cell r="Q426">
            <v>1421</v>
          </cell>
          <cell r="R426">
            <v>46.4</v>
          </cell>
        </row>
        <row r="427">
          <cell r="L427" t="str">
            <v>2012All deathsFemaleNon-Maori</v>
          </cell>
          <cell r="M427">
            <v>2012</v>
          </cell>
          <cell r="N427" t="str">
            <v>All deaths</v>
          </cell>
          <cell r="O427" t="str">
            <v>Non-Maori</v>
          </cell>
          <cell r="P427" t="str">
            <v>Female</v>
          </cell>
          <cell r="Q427">
            <v>13708</v>
          </cell>
          <cell r="R427">
            <v>50.4</v>
          </cell>
        </row>
        <row r="428">
          <cell r="L428" t="str">
            <v>2012AssaultFemaleAllEth</v>
          </cell>
          <cell r="M428">
            <v>2012</v>
          </cell>
          <cell r="N428" t="str">
            <v>Assault</v>
          </cell>
          <cell r="O428" t="str">
            <v>AllEth</v>
          </cell>
          <cell r="P428" t="str">
            <v>Female</v>
          </cell>
          <cell r="Q428">
            <v>25</v>
          </cell>
          <cell r="R428">
            <v>43.9</v>
          </cell>
        </row>
        <row r="429">
          <cell r="L429" t="str">
            <v>2012AssaultFemaleMaori</v>
          </cell>
          <cell r="M429">
            <v>2012</v>
          </cell>
          <cell r="N429" t="str">
            <v>Assault</v>
          </cell>
          <cell r="O429" t="str">
            <v>Maori</v>
          </cell>
          <cell r="P429" t="str">
            <v>Female</v>
          </cell>
          <cell r="Q429">
            <v>4</v>
          </cell>
          <cell r="R429">
            <v>23.5</v>
          </cell>
        </row>
        <row r="430">
          <cell r="L430" t="str">
            <v>2012AssaultFemaleNon-Maori</v>
          </cell>
          <cell r="M430">
            <v>2012</v>
          </cell>
          <cell r="N430" t="str">
            <v>Assault</v>
          </cell>
          <cell r="O430" t="str">
            <v>Non-Maori</v>
          </cell>
          <cell r="P430" t="str">
            <v>Female</v>
          </cell>
          <cell r="Q430">
            <v>21</v>
          </cell>
          <cell r="R430">
            <v>52.5</v>
          </cell>
        </row>
        <row r="431">
          <cell r="L431" t="str">
            <v>2012Cerebrovascular diseaseFemaleAllEth</v>
          </cell>
          <cell r="M431">
            <v>2012</v>
          </cell>
          <cell r="N431" t="str">
            <v>Cerebrovascular disease</v>
          </cell>
          <cell r="O431" t="str">
            <v>AllEth</v>
          </cell>
          <cell r="P431" t="str">
            <v>Female</v>
          </cell>
          <cell r="Q431">
            <v>1643</v>
          </cell>
          <cell r="R431">
            <v>62.9</v>
          </cell>
        </row>
        <row r="432">
          <cell r="L432" t="str">
            <v>2012Cerebrovascular diseaseFemaleMaori</v>
          </cell>
          <cell r="M432">
            <v>2012</v>
          </cell>
          <cell r="N432" t="str">
            <v>Cerebrovascular disease</v>
          </cell>
          <cell r="O432" t="str">
            <v>Maori</v>
          </cell>
          <cell r="P432" t="str">
            <v>Female</v>
          </cell>
          <cell r="Q432">
            <v>72</v>
          </cell>
          <cell r="R432">
            <v>55</v>
          </cell>
        </row>
        <row r="433">
          <cell r="L433" t="str">
            <v>2012Cerebrovascular diseaseFemaleNon-Maori</v>
          </cell>
          <cell r="M433">
            <v>2012</v>
          </cell>
          <cell r="N433" t="str">
            <v>Cerebrovascular disease</v>
          </cell>
          <cell r="O433" t="str">
            <v>Non-Maori</v>
          </cell>
          <cell r="P433" t="str">
            <v>Female</v>
          </cell>
          <cell r="Q433">
            <v>1571</v>
          </cell>
          <cell r="R433">
            <v>63.3</v>
          </cell>
        </row>
        <row r="434">
          <cell r="L434" t="str">
            <v>2012Cervical cancerFemaleAllEth</v>
          </cell>
          <cell r="M434">
            <v>2012</v>
          </cell>
          <cell r="N434" t="str">
            <v>Cervical cancer</v>
          </cell>
          <cell r="O434" t="str">
            <v>AllEth</v>
          </cell>
          <cell r="P434" t="str">
            <v>Female</v>
          </cell>
          <cell r="Q434">
            <v>56</v>
          </cell>
          <cell r="R434">
            <v>100</v>
          </cell>
        </row>
        <row r="435">
          <cell r="L435" t="str">
            <v>2012Cervical cancerFemaleMaori</v>
          </cell>
          <cell r="M435">
            <v>2012</v>
          </cell>
          <cell r="N435" t="str">
            <v>Cervical cancer</v>
          </cell>
          <cell r="O435" t="str">
            <v>Maori</v>
          </cell>
          <cell r="P435" t="str">
            <v>Female</v>
          </cell>
          <cell r="Q435">
            <v>11</v>
          </cell>
          <cell r="R435">
            <v>100</v>
          </cell>
        </row>
        <row r="436">
          <cell r="L436" t="str">
            <v>2012Cervical cancerFemaleNon-Maori</v>
          </cell>
          <cell r="M436">
            <v>2012</v>
          </cell>
          <cell r="N436" t="str">
            <v>Cervical cancer</v>
          </cell>
          <cell r="O436" t="str">
            <v>Non-Maori</v>
          </cell>
          <cell r="P436" t="str">
            <v>Female</v>
          </cell>
          <cell r="Q436">
            <v>45</v>
          </cell>
          <cell r="R436">
            <v>100</v>
          </cell>
        </row>
        <row r="437">
          <cell r="L437" t="str">
            <v>2012Chronic lower respiratory diseasesFemaleAllEth</v>
          </cell>
          <cell r="M437">
            <v>2012</v>
          </cell>
          <cell r="N437" t="str">
            <v>Chronic lower respiratory diseases</v>
          </cell>
          <cell r="O437" t="str">
            <v>AllEth</v>
          </cell>
          <cell r="P437" t="str">
            <v>Female</v>
          </cell>
          <cell r="Q437">
            <v>865</v>
          </cell>
          <cell r="R437">
            <v>50.4</v>
          </cell>
        </row>
        <row r="438">
          <cell r="L438" t="str">
            <v>2012Chronic lower respiratory diseasesFemaleMaori</v>
          </cell>
          <cell r="M438">
            <v>2012</v>
          </cell>
          <cell r="N438" t="str">
            <v>Chronic lower respiratory diseases</v>
          </cell>
          <cell r="O438" t="str">
            <v>Maori</v>
          </cell>
          <cell r="P438" t="str">
            <v>Female</v>
          </cell>
          <cell r="Q438">
            <v>123</v>
          </cell>
          <cell r="R438">
            <v>55.4</v>
          </cell>
        </row>
        <row r="439">
          <cell r="L439" t="str">
            <v>2012Chronic lower respiratory diseasesFemaleNon-Maori</v>
          </cell>
          <cell r="M439">
            <v>2012</v>
          </cell>
          <cell r="N439" t="str">
            <v>Chronic lower respiratory diseases</v>
          </cell>
          <cell r="O439" t="str">
            <v>Non-Maori</v>
          </cell>
          <cell r="P439" t="str">
            <v>Female</v>
          </cell>
          <cell r="Q439">
            <v>742</v>
          </cell>
          <cell r="R439">
            <v>49.7</v>
          </cell>
        </row>
        <row r="440">
          <cell r="L440" t="str">
            <v>2012Colon, rectum and rectosigmoid junction cancerFemaleAllEth</v>
          </cell>
          <cell r="M440">
            <v>2012</v>
          </cell>
          <cell r="N440" t="str">
            <v>Colon, rectum and rectosigmoid junction cancer</v>
          </cell>
          <cell r="O440" t="str">
            <v>AllEth</v>
          </cell>
          <cell r="P440" t="str">
            <v>Female</v>
          </cell>
          <cell r="Q440">
            <v>610</v>
          </cell>
          <cell r="R440">
            <v>48.3</v>
          </cell>
        </row>
        <row r="441">
          <cell r="L441" t="str">
            <v>2012Colon, rectum and rectosigmoid junction cancerFemaleMaori</v>
          </cell>
          <cell r="M441">
            <v>2012</v>
          </cell>
          <cell r="N441" t="str">
            <v>Colon, rectum and rectosigmoid junction cancer</v>
          </cell>
          <cell r="O441" t="str">
            <v>Maori</v>
          </cell>
          <cell r="P441" t="str">
            <v>Female</v>
          </cell>
          <cell r="Q441">
            <v>28</v>
          </cell>
          <cell r="R441">
            <v>45.9</v>
          </cell>
        </row>
        <row r="442">
          <cell r="L442" t="str">
            <v>2012Colon, rectum and rectosigmoid junction cancerFemaleNon-Maori</v>
          </cell>
          <cell r="M442">
            <v>2012</v>
          </cell>
          <cell r="N442" t="str">
            <v>Colon, rectum and rectosigmoid junction cancer</v>
          </cell>
          <cell r="O442" t="str">
            <v>Non-Maori</v>
          </cell>
          <cell r="P442" t="str">
            <v>Female</v>
          </cell>
          <cell r="Q442">
            <v>582</v>
          </cell>
          <cell r="R442">
            <v>48.5</v>
          </cell>
        </row>
        <row r="443">
          <cell r="L443" t="str">
            <v>2012Diabetes mellitusFemaleAllEth</v>
          </cell>
          <cell r="M443">
            <v>2012</v>
          </cell>
          <cell r="N443" t="str">
            <v>Diabetes mellitus</v>
          </cell>
          <cell r="O443" t="str">
            <v>AllEth</v>
          </cell>
          <cell r="P443" t="str">
            <v>Female</v>
          </cell>
          <cell r="Q443">
            <v>377</v>
          </cell>
          <cell r="R443">
            <v>46.7</v>
          </cell>
        </row>
        <row r="444">
          <cell r="L444" t="str">
            <v>2012Diabetes mellitusFemaleMaori</v>
          </cell>
          <cell r="M444">
            <v>2012</v>
          </cell>
          <cell r="N444" t="str">
            <v>Diabetes mellitus</v>
          </cell>
          <cell r="O444" t="str">
            <v>Maori</v>
          </cell>
          <cell r="P444" t="str">
            <v>Female</v>
          </cell>
          <cell r="Q444">
            <v>82</v>
          </cell>
          <cell r="R444">
            <v>44.3</v>
          </cell>
        </row>
        <row r="445">
          <cell r="L445" t="str">
            <v>2012Diabetes mellitusFemaleNon-Maori</v>
          </cell>
          <cell r="M445">
            <v>2012</v>
          </cell>
          <cell r="N445" t="str">
            <v>Diabetes mellitus</v>
          </cell>
          <cell r="O445" t="str">
            <v>Non-Maori</v>
          </cell>
          <cell r="P445" t="str">
            <v>Female</v>
          </cell>
          <cell r="Q445">
            <v>295</v>
          </cell>
          <cell r="R445">
            <v>47.4</v>
          </cell>
        </row>
        <row r="446">
          <cell r="L446" t="str">
            <v>2012Diseases of the circulatory systemFemaleAllEth</v>
          </cell>
          <cell r="M446">
            <v>2012</v>
          </cell>
          <cell r="N446" t="str">
            <v>Diseases of the circulatory system</v>
          </cell>
          <cell r="O446" t="str">
            <v>AllEth</v>
          </cell>
          <cell r="P446" t="str">
            <v>Female</v>
          </cell>
          <cell r="Q446">
            <v>5336</v>
          </cell>
          <cell r="R446">
            <v>51.5</v>
          </cell>
        </row>
        <row r="447">
          <cell r="L447" t="str">
            <v>2012Diseases of the circulatory systemFemaleMaori</v>
          </cell>
          <cell r="M447">
            <v>2012</v>
          </cell>
          <cell r="N447" t="str">
            <v>Diseases of the circulatory system</v>
          </cell>
          <cell r="O447" t="str">
            <v>Maori</v>
          </cell>
          <cell r="P447" t="str">
            <v>Female</v>
          </cell>
          <cell r="Q447">
            <v>383</v>
          </cell>
          <cell r="R447">
            <v>43.8</v>
          </cell>
        </row>
        <row r="448">
          <cell r="L448" t="str">
            <v>2012Diseases of the circulatory systemFemaleNon-Maori</v>
          </cell>
          <cell r="M448">
            <v>2012</v>
          </cell>
          <cell r="N448" t="str">
            <v>Diseases of the circulatory system</v>
          </cell>
          <cell r="O448" t="str">
            <v>Non-Maori</v>
          </cell>
          <cell r="P448" t="str">
            <v>Female</v>
          </cell>
          <cell r="Q448">
            <v>4953</v>
          </cell>
          <cell r="R448">
            <v>52.2</v>
          </cell>
        </row>
        <row r="449">
          <cell r="L449" t="str">
            <v>2012Diseases of the respiratory systemFemaleAllEth</v>
          </cell>
          <cell r="M449">
            <v>2012</v>
          </cell>
          <cell r="N449" t="str">
            <v>Diseases of the respiratory system</v>
          </cell>
          <cell r="O449" t="str">
            <v>AllEth</v>
          </cell>
          <cell r="P449" t="str">
            <v>Female</v>
          </cell>
          <cell r="Q449">
            <v>1452</v>
          </cell>
          <cell r="R449">
            <v>51.5</v>
          </cell>
        </row>
        <row r="450">
          <cell r="L450" t="str">
            <v>2012Diseases of the respiratory systemFemaleMaori</v>
          </cell>
          <cell r="M450">
            <v>2012</v>
          </cell>
          <cell r="N450" t="str">
            <v>Diseases of the respiratory system</v>
          </cell>
          <cell r="O450" t="str">
            <v>Maori</v>
          </cell>
          <cell r="P450" t="str">
            <v>Female</v>
          </cell>
          <cell r="Q450">
            <v>150</v>
          </cell>
          <cell r="R450">
            <v>54.3</v>
          </cell>
        </row>
        <row r="451">
          <cell r="L451" t="str">
            <v>2012Diseases of the respiratory systemFemaleNon-Maori</v>
          </cell>
          <cell r="M451">
            <v>2012</v>
          </cell>
          <cell r="N451" t="str">
            <v>Diseases of the respiratory system</v>
          </cell>
          <cell r="O451" t="str">
            <v>Non-Maori</v>
          </cell>
          <cell r="P451" t="str">
            <v>Female</v>
          </cell>
          <cell r="Q451">
            <v>1302</v>
          </cell>
          <cell r="R451">
            <v>51.2</v>
          </cell>
        </row>
        <row r="452">
          <cell r="L452" t="str">
            <v>2012External causes of morbidity and mortalityFemaleAllEth</v>
          </cell>
          <cell r="M452">
            <v>2012</v>
          </cell>
          <cell r="N452" t="str">
            <v>External causes of morbidity and mortality</v>
          </cell>
          <cell r="O452" t="str">
            <v>AllEth</v>
          </cell>
          <cell r="P452" t="str">
            <v>Female</v>
          </cell>
          <cell r="Q452">
            <v>700</v>
          </cell>
          <cell r="R452">
            <v>36.5</v>
          </cell>
        </row>
        <row r="453">
          <cell r="L453" t="str">
            <v>2012External causes of morbidity and mortalityFemaleMaori</v>
          </cell>
          <cell r="M453">
            <v>2012</v>
          </cell>
          <cell r="N453" t="str">
            <v>External causes of morbidity and mortality</v>
          </cell>
          <cell r="O453" t="str">
            <v>Maori</v>
          </cell>
          <cell r="P453" t="str">
            <v>Female</v>
          </cell>
          <cell r="Q453">
            <v>99</v>
          </cell>
          <cell r="R453">
            <v>28.9</v>
          </cell>
        </row>
        <row r="454">
          <cell r="L454" t="str">
            <v>2012External causes of morbidity and mortalityFemaleNon-Maori</v>
          </cell>
          <cell r="M454">
            <v>2012</v>
          </cell>
          <cell r="N454" t="str">
            <v>External causes of morbidity and mortality</v>
          </cell>
          <cell r="O454" t="str">
            <v>Non-Maori</v>
          </cell>
          <cell r="P454" t="str">
            <v>Female</v>
          </cell>
          <cell r="Q454">
            <v>601</v>
          </cell>
          <cell r="R454">
            <v>38.200000000000003</v>
          </cell>
        </row>
        <row r="455">
          <cell r="L455" t="str">
            <v>2012Female breast cancerFemaleAllEth</v>
          </cell>
          <cell r="M455">
            <v>2012</v>
          </cell>
          <cell r="N455" t="str">
            <v>Female breast cancer</v>
          </cell>
          <cell r="O455" t="str">
            <v>AllEth</v>
          </cell>
          <cell r="P455" t="str">
            <v>Female</v>
          </cell>
          <cell r="Q455">
            <v>617</v>
          </cell>
          <cell r="R455">
            <v>100</v>
          </cell>
        </row>
        <row r="456">
          <cell r="L456" t="str">
            <v>2012Female breast cancerFemaleMaori</v>
          </cell>
          <cell r="M456">
            <v>2012</v>
          </cell>
          <cell r="N456" t="str">
            <v>Female breast cancer</v>
          </cell>
          <cell r="O456" t="str">
            <v>Maori</v>
          </cell>
          <cell r="P456" t="str">
            <v>Female</v>
          </cell>
          <cell r="Q456">
            <v>73</v>
          </cell>
          <cell r="R456">
            <v>100</v>
          </cell>
        </row>
        <row r="457">
          <cell r="L457" t="str">
            <v>2012Female breast cancerFemaleNon-Maori</v>
          </cell>
          <cell r="M457">
            <v>2012</v>
          </cell>
          <cell r="N457" t="str">
            <v>Female breast cancer</v>
          </cell>
          <cell r="O457" t="str">
            <v>Non-Maori</v>
          </cell>
          <cell r="P457" t="str">
            <v>Female</v>
          </cell>
          <cell r="Q457">
            <v>544</v>
          </cell>
          <cell r="R457">
            <v>100</v>
          </cell>
        </row>
        <row r="458">
          <cell r="L458" t="str">
            <v>2012Influenza and pneumoniaFemaleAllEth</v>
          </cell>
          <cell r="M458">
            <v>2012</v>
          </cell>
          <cell r="N458" t="str">
            <v>Influenza and pneumonia</v>
          </cell>
          <cell r="O458" t="str">
            <v>AllEth</v>
          </cell>
          <cell r="P458" t="str">
            <v>Female</v>
          </cell>
          <cell r="Q458">
            <v>419</v>
          </cell>
          <cell r="R458">
            <v>58.2</v>
          </cell>
        </row>
        <row r="459">
          <cell r="L459" t="str">
            <v>2012Influenza and pneumoniaFemaleMaori</v>
          </cell>
          <cell r="M459">
            <v>2012</v>
          </cell>
          <cell r="N459" t="str">
            <v>Influenza and pneumonia</v>
          </cell>
          <cell r="O459" t="str">
            <v>Maori</v>
          </cell>
          <cell r="P459" t="str">
            <v>Female</v>
          </cell>
          <cell r="Q459">
            <v>21</v>
          </cell>
          <cell r="R459">
            <v>48.8</v>
          </cell>
        </row>
        <row r="460">
          <cell r="L460" t="str">
            <v>2012Influenza and pneumoniaFemaleNon-Maori</v>
          </cell>
          <cell r="M460">
            <v>2012</v>
          </cell>
          <cell r="N460" t="str">
            <v>Influenza and pneumonia</v>
          </cell>
          <cell r="O460" t="str">
            <v>Non-Maori</v>
          </cell>
          <cell r="P460" t="str">
            <v>Female</v>
          </cell>
          <cell r="Q460">
            <v>398</v>
          </cell>
          <cell r="R460">
            <v>58.8</v>
          </cell>
        </row>
        <row r="461">
          <cell r="L461" t="str">
            <v>2012Intentional self-harmFemaleAllEth</v>
          </cell>
          <cell r="M461">
            <v>2012</v>
          </cell>
          <cell r="N461" t="str">
            <v>Intentional self-harm</v>
          </cell>
          <cell r="O461" t="str">
            <v>AllEth</v>
          </cell>
          <cell r="P461" t="str">
            <v>Female</v>
          </cell>
          <cell r="Q461">
            <v>145</v>
          </cell>
          <cell r="R461">
            <v>26.4</v>
          </cell>
        </row>
        <row r="462">
          <cell r="L462" t="str">
            <v>2012Intentional self-harmFemaleMaori</v>
          </cell>
          <cell r="M462">
            <v>2012</v>
          </cell>
          <cell r="N462" t="str">
            <v>Intentional self-harm</v>
          </cell>
          <cell r="O462" t="str">
            <v>Maori</v>
          </cell>
          <cell r="P462" t="str">
            <v>Female</v>
          </cell>
          <cell r="Q462">
            <v>37</v>
          </cell>
          <cell r="R462">
            <v>31.1</v>
          </cell>
        </row>
        <row r="463">
          <cell r="L463" t="str">
            <v>2012Intentional self-harmFemaleNon-Maori</v>
          </cell>
          <cell r="M463">
            <v>2012</v>
          </cell>
          <cell r="N463" t="str">
            <v>Intentional self-harm</v>
          </cell>
          <cell r="O463" t="str">
            <v>Non-Maori</v>
          </cell>
          <cell r="P463" t="str">
            <v>Female</v>
          </cell>
          <cell r="Q463">
            <v>108</v>
          </cell>
          <cell r="R463">
            <v>25.1</v>
          </cell>
        </row>
        <row r="464">
          <cell r="L464" t="str">
            <v>2012Ischaemic heart diseaseFemaleAllEth</v>
          </cell>
          <cell r="M464">
            <v>2012</v>
          </cell>
          <cell r="N464" t="str">
            <v>Ischaemic heart disease</v>
          </cell>
          <cell r="O464" t="str">
            <v>AllEth</v>
          </cell>
          <cell r="P464" t="str">
            <v>Female</v>
          </cell>
          <cell r="Q464">
            <v>2387</v>
          </cell>
          <cell r="R464">
            <v>44.7</v>
          </cell>
        </row>
        <row r="465">
          <cell r="L465" t="str">
            <v>2012Ischaemic heart diseaseFemaleMaori</v>
          </cell>
          <cell r="M465">
            <v>2012</v>
          </cell>
          <cell r="N465" t="str">
            <v>Ischaemic heart disease</v>
          </cell>
          <cell r="O465" t="str">
            <v>Maori</v>
          </cell>
          <cell r="P465" t="str">
            <v>Female</v>
          </cell>
          <cell r="Q465">
            <v>178</v>
          </cell>
          <cell r="R465">
            <v>38.200000000000003</v>
          </cell>
        </row>
        <row r="466">
          <cell r="L466" t="str">
            <v>2012Ischaemic heart diseaseFemaleNon-Maori</v>
          </cell>
          <cell r="M466">
            <v>2012</v>
          </cell>
          <cell r="N466" t="str">
            <v>Ischaemic heart disease</v>
          </cell>
          <cell r="O466" t="str">
            <v>Non-Maori</v>
          </cell>
          <cell r="P466" t="str">
            <v>Female</v>
          </cell>
          <cell r="Q466">
            <v>2209</v>
          </cell>
          <cell r="R466">
            <v>45.3</v>
          </cell>
        </row>
        <row r="467">
          <cell r="L467" t="str">
            <v>2012Lung cancerFemaleAllEth</v>
          </cell>
          <cell r="M467">
            <v>2012</v>
          </cell>
          <cell r="N467" t="str">
            <v>Lung cancer</v>
          </cell>
          <cell r="O467" t="str">
            <v>AllEth</v>
          </cell>
          <cell r="P467" t="str">
            <v>Female</v>
          </cell>
          <cell r="Q467">
            <v>737</v>
          </cell>
          <cell r="R467">
            <v>45.3</v>
          </cell>
        </row>
        <row r="468">
          <cell r="L468" t="str">
            <v>2012Lung cancerFemaleMaori</v>
          </cell>
          <cell r="M468">
            <v>2012</v>
          </cell>
          <cell r="N468" t="str">
            <v>Lung cancer</v>
          </cell>
          <cell r="O468" t="str">
            <v>Maori</v>
          </cell>
          <cell r="P468" t="str">
            <v>Female</v>
          </cell>
          <cell r="Q468">
            <v>168</v>
          </cell>
          <cell r="R468">
            <v>54.5</v>
          </cell>
        </row>
        <row r="469">
          <cell r="L469" t="str">
            <v>2012Lung cancerFemaleNon-Maori</v>
          </cell>
          <cell r="M469">
            <v>2012</v>
          </cell>
          <cell r="N469" t="str">
            <v>Lung cancer</v>
          </cell>
          <cell r="O469" t="str">
            <v>Non-Maori</v>
          </cell>
          <cell r="P469" t="str">
            <v>Female</v>
          </cell>
          <cell r="Q469">
            <v>569</v>
          </cell>
          <cell r="R469">
            <v>43.1</v>
          </cell>
        </row>
        <row r="470">
          <cell r="L470" t="str">
            <v>2012Melanoma of the skinFemaleAllEth</v>
          </cell>
          <cell r="M470">
            <v>2012</v>
          </cell>
          <cell r="N470" t="str">
            <v>Melanoma of the skin</v>
          </cell>
          <cell r="O470" t="str">
            <v>AllEth</v>
          </cell>
          <cell r="P470" t="str">
            <v>Female</v>
          </cell>
          <cell r="Q470">
            <v>132</v>
          </cell>
          <cell r="R470">
            <v>37.299999999999997</v>
          </cell>
        </row>
        <row r="471">
          <cell r="L471" t="str">
            <v>2012Melanoma of the skinFemaleMaori</v>
          </cell>
          <cell r="M471">
            <v>2012</v>
          </cell>
          <cell r="N471" t="str">
            <v>Melanoma of the skin</v>
          </cell>
          <cell r="O471" t="str">
            <v>Maori</v>
          </cell>
          <cell r="P471" t="str">
            <v>Female</v>
          </cell>
          <cell r="Q471">
            <v>2</v>
          </cell>
          <cell r="R471">
            <v>66.7</v>
          </cell>
        </row>
        <row r="472">
          <cell r="L472" t="str">
            <v>2012Melanoma of the skinFemaleNon-Maori</v>
          </cell>
          <cell r="M472">
            <v>2012</v>
          </cell>
          <cell r="N472" t="str">
            <v>Melanoma of the skin</v>
          </cell>
          <cell r="O472" t="str">
            <v>Non-Maori</v>
          </cell>
          <cell r="P472" t="str">
            <v>Female</v>
          </cell>
          <cell r="Q472">
            <v>130</v>
          </cell>
          <cell r="R472">
            <v>37</v>
          </cell>
        </row>
        <row r="473">
          <cell r="L473" t="str">
            <v>2012Motor vehicle accidentsFemaleAllEth</v>
          </cell>
          <cell r="M473">
            <v>2012</v>
          </cell>
          <cell r="N473" t="str">
            <v>Motor vehicle accidents</v>
          </cell>
          <cell r="O473" t="str">
            <v>AllEth</v>
          </cell>
          <cell r="P473" t="str">
            <v>Female</v>
          </cell>
          <cell r="Q473">
            <v>92</v>
          </cell>
          <cell r="R473">
            <v>26.5</v>
          </cell>
        </row>
        <row r="474">
          <cell r="L474" t="str">
            <v>2012Motor vehicle accidentsFemaleMaori</v>
          </cell>
          <cell r="M474">
            <v>2012</v>
          </cell>
          <cell r="N474" t="str">
            <v>Motor vehicle accidents</v>
          </cell>
          <cell r="O474" t="str">
            <v>Maori</v>
          </cell>
          <cell r="P474" t="str">
            <v>Female</v>
          </cell>
          <cell r="Q474">
            <v>20</v>
          </cell>
          <cell r="R474">
            <v>22.7</v>
          </cell>
        </row>
        <row r="475">
          <cell r="L475" t="str">
            <v>2012Motor vehicle accidentsFemaleNon-Maori</v>
          </cell>
          <cell r="M475">
            <v>2012</v>
          </cell>
          <cell r="N475" t="str">
            <v>Motor vehicle accidents</v>
          </cell>
          <cell r="O475" t="str">
            <v>Non-Maori</v>
          </cell>
          <cell r="P475" t="str">
            <v>Female</v>
          </cell>
          <cell r="Q475">
            <v>72</v>
          </cell>
          <cell r="R475">
            <v>27.8</v>
          </cell>
        </row>
        <row r="476">
          <cell r="L476" t="str">
            <v>2012Other forms of heart diseaseFemaleAllEth</v>
          </cell>
          <cell r="M476">
            <v>2012</v>
          </cell>
          <cell r="N476" t="str">
            <v>Other forms of heart disease</v>
          </cell>
          <cell r="O476" t="str">
            <v>AllEth</v>
          </cell>
          <cell r="P476" t="str">
            <v>Female</v>
          </cell>
          <cell r="Q476">
            <v>758</v>
          </cell>
          <cell r="R476">
            <v>54.8</v>
          </cell>
        </row>
        <row r="477">
          <cell r="L477" t="str">
            <v>2012Other forms of heart diseaseFemaleMaori</v>
          </cell>
          <cell r="M477">
            <v>2012</v>
          </cell>
          <cell r="N477" t="str">
            <v>Other forms of heart disease</v>
          </cell>
          <cell r="O477" t="str">
            <v>Maori</v>
          </cell>
          <cell r="P477" t="str">
            <v>Female</v>
          </cell>
          <cell r="Q477">
            <v>65</v>
          </cell>
          <cell r="R477">
            <v>42.2</v>
          </cell>
        </row>
        <row r="478">
          <cell r="L478" t="str">
            <v>2012Other forms of heart diseaseFemaleNon-Maori</v>
          </cell>
          <cell r="M478">
            <v>2012</v>
          </cell>
          <cell r="N478" t="str">
            <v>Other forms of heart disease</v>
          </cell>
          <cell r="O478" t="str">
            <v>Non-Maori</v>
          </cell>
          <cell r="P478" t="str">
            <v>Female</v>
          </cell>
          <cell r="Q478">
            <v>693</v>
          </cell>
          <cell r="R478">
            <v>56.3</v>
          </cell>
        </row>
        <row r="479">
          <cell r="L479" t="str">
            <v>2012Prostate cancerFemaleAllEth</v>
          </cell>
          <cell r="M479">
            <v>2012</v>
          </cell>
          <cell r="N479" t="str">
            <v>Prostate cancer</v>
          </cell>
          <cell r="O479" t="str">
            <v>AllEth</v>
          </cell>
          <cell r="P479" t="str">
            <v>Female</v>
          </cell>
        </row>
        <row r="480">
          <cell r="L480" t="str">
            <v>2012Prostate cancerFemaleMaori</v>
          </cell>
          <cell r="M480">
            <v>2012</v>
          </cell>
          <cell r="N480" t="str">
            <v>Prostate cancer</v>
          </cell>
          <cell r="O480" t="str">
            <v>Maori</v>
          </cell>
          <cell r="P480" t="str">
            <v>Female</v>
          </cell>
        </row>
        <row r="481">
          <cell r="L481" t="str">
            <v>2012Prostate cancerFemaleNon-Maori</v>
          </cell>
          <cell r="M481">
            <v>2012</v>
          </cell>
          <cell r="N481" t="str">
            <v>Prostate cancer</v>
          </cell>
          <cell r="O481" t="str">
            <v>Non-Maori</v>
          </cell>
          <cell r="P481" t="str">
            <v>Female</v>
          </cell>
        </row>
        <row r="482">
          <cell r="L482" t="str">
            <v>2013All cancerFemaleAllEth</v>
          </cell>
          <cell r="M482">
            <v>2013</v>
          </cell>
          <cell r="N482" t="str">
            <v>All cancer</v>
          </cell>
          <cell r="O482" t="str">
            <v>AllEth</v>
          </cell>
          <cell r="P482" t="str">
            <v>Female</v>
          </cell>
          <cell r="Q482">
            <v>4242</v>
          </cell>
          <cell r="R482">
            <v>46.8</v>
          </cell>
        </row>
        <row r="483">
          <cell r="L483" t="str">
            <v>2013All cancerFemaleMaori</v>
          </cell>
          <cell r="M483">
            <v>2013</v>
          </cell>
          <cell r="N483" t="str">
            <v>All cancer</v>
          </cell>
          <cell r="O483" t="str">
            <v>Maori</v>
          </cell>
          <cell r="P483" t="str">
            <v>Female</v>
          </cell>
          <cell r="Q483">
            <v>530</v>
          </cell>
          <cell r="R483">
            <v>53.6</v>
          </cell>
        </row>
        <row r="484">
          <cell r="L484" t="str">
            <v>2013All cancerFemaleNon-Maori</v>
          </cell>
          <cell r="M484">
            <v>2013</v>
          </cell>
          <cell r="N484" t="str">
            <v>All cancer</v>
          </cell>
          <cell r="O484" t="str">
            <v>Non-Maori</v>
          </cell>
          <cell r="P484" t="str">
            <v>Female</v>
          </cell>
          <cell r="Q484">
            <v>3712</v>
          </cell>
          <cell r="R484">
            <v>46</v>
          </cell>
        </row>
        <row r="485">
          <cell r="L485" t="str">
            <v>2013All deathsFemaleAllEth</v>
          </cell>
          <cell r="M485">
            <v>2013</v>
          </cell>
          <cell r="N485" t="str">
            <v>All deaths</v>
          </cell>
          <cell r="O485" t="str">
            <v>AllEth</v>
          </cell>
          <cell r="P485" t="str">
            <v>Female</v>
          </cell>
          <cell r="Q485">
            <v>14640</v>
          </cell>
          <cell r="R485">
            <v>49.4</v>
          </cell>
        </row>
        <row r="486">
          <cell r="L486" t="str">
            <v>2013All deathsFemaleMaori</v>
          </cell>
          <cell r="M486">
            <v>2013</v>
          </cell>
          <cell r="N486" t="str">
            <v>All deaths</v>
          </cell>
          <cell r="O486" t="str">
            <v>Maori</v>
          </cell>
          <cell r="P486" t="str">
            <v>Female</v>
          </cell>
          <cell r="Q486">
            <v>1480</v>
          </cell>
          <cell r="R486">
            <v>47.4</v>
          </cell>
        </row>
        <row r="487">
          <cell r="L487" t="str">
            <v>2013All deathsFemaleNon-Maori</v>
          </cell>
          <cell r="M487">
            <v>2013</v>
          </cell>
          <cell r="N487" t="str">
            <v>All deaths</v>
          </cell>
          <cell r="O487" t="str">
            <v>Non-Maori</v>
          </cell>
          <cell r="P487" t="str">
            <v>Female</v>
          </cell>
          <cell r="Q487">
            <v>13160</v>
          </cell>
          <cell r="R487">
            <v>49.6</v>
          </cell>
        </row>
        <row r="488">
          <cell r="L488" t="str">
            <v>2013AssaultFemaleAllEth</v>
          </cell>
          <cell r="M488">
            <v>2013</v>
          </cell>
          <cell r="N488" t="str">
            <v>Assault</v>
          </cell>
          <cell r="O488" t="str">
            <v>AllEth</v>
          </cell>
          <cell r="P488" t="str">
            <v>Female</v>
          </cell>
          <cell r="Q488">
            <v>14</v>
          </cell>
          <cell r="R488">
            <v>25.9</v>
          </cell>
        </row>
        <row r="489">
          <cell r="L489" t="str">
            <v>2013AssaultFemaleMaori</v>
          </cell>
          <cell r="M489">
            <v>2013</v>
          </cell>
          <cell r="N489" t="str">
            <v>Assault</v>
          </cell>
          <cell r="O489" t="str">
            <v>Maori</v>
          </cell>
          <cell r="P489" t="str">
            <v>Female</v>
          </cell>
          <cell r="Q489">
            <v>8</v>
          </cell>
          <cell r="R489">
            <v>30.8</v>
          </cell>
        </row>
        <row r="490">
          <cell r="L490" t="str">
            <v>2013AssaultFemaleNon-Maori</v>
          </cell>
          <cell r="M490">
            <v>2013</v>
          </cell>
          <cell r="N490" t="str">
            <v>Assault</v>
          </cell>
          <cell r="O490" t="str">
            <v>Non-Maori</v>
          </cell>
          <cell r="P490" t="str">
            <v>Female</v>
          </cell>
          <cell r="Q490">
            <v>6</v>
          </cell>
          <cell r="R490">
            <v>21.4</v>
          </cell>
        </row>
        <row r="491">
          <cell r="L491" t="str">
            <v>2013Cerebrovascular diseaseFemaleAllEth</v>
          </cell>
          <cell r="M491">
            <v>2013</v>
          </cell>
          <cell r="N491" t="str">
            <v>Cerebrovascular disease</v>
          </cell>
          <cell r="O491" t="str">
            <v>AllEth</v>
          </cell>
          <cell r="P491" t="str">
            <v>Female</v>
          </cell>
          <cell r="Q491">
            <v>1378</v>
          </cell>
          <cell r="R491">
            <v>59.5</v>
          </cell>
        </row>
        <row r="492">
          <cell r="L492" t="str">
            <v>2013Cerebrovascular diseaseFemaleMaori</v>
          </cell>
          <cell r="M492">
            <v>2013</v>
          </cell>
          <cell r="N492" t="str">
            <v>Cerebrovascular disease</v>
          </cell>
          <cell r="O492" t="str">
            <v>Maori</v>
          </cell>
          <cell r="P492" t="str">
            <v>Female</v>
          </cell>
          <cell r="Q492">
            <v>91</v>
          </cell>
          <cell r="R492">
            <v>54.8</v>
          </cell>
        </row>
        <row r="493">
          <cell r="L493" t="str">
            <v>2013Cerebrovascular diseaseFemaleNon-Maori</v>
          </cell>
          <cell r="M493">
            <v>2013</v>
          </cell>
          <cell r="N493" t="str">
            <v>Cerebrovascular disease</v>
          </cell>
          <cell r="O493" t="str">
            <v>Non-Maori</v>
          </cell>
          <cell r="P493" t="str">
            <v>Female</v>
          </cell>
          <cell r="Q493">
            <v>1287</v>
          </cell>
          <cell r="R493">
            <v>59.9</v>
          </cell>
        </row>
        <row r="494">
          <cell r="L494" t="str">
            <v>2013Cervical cancerFemaleAllEth</v>
          </cell>
          <cell r="M494">
            <v>2013</v>
          </cell>
          <cell r="N494" t="str">
            <v>Cervical cancer</v>
          </cell>
          <cell r="O494" t="str">
            <v>AllEth</v>
          </cell>
          <cell r="P494" t="str">
            <v>Female</v>
          </cell>
          <cell r="Q494">
            <v>54</v>
          </cell>
          <cell r="R494">
            <v>100</v>
          </cell>
        </row>
        <row r="495">
          <cell r="L495" t="str">
            <v>2013Cervical cancerFemaleMaori</v>
          </cell>
          <cell r="M495">
            <v>2013</v>
          </cell>
          <cell r="N495" t="str">
            <v>Cervical cancer</v>
          </cell>
          <cell r="O495" t="str">
            <v>Maori</v>
          </cell>
          <cell r="P495" t="str">
            <v>Female</v>
          </cell>
          <cell r="Q495">
            <v>12</v>
          </cell>
          <cell r="R495">
            <v>100</v>
          </cell>
        </row>
        <row r="496">
          <cell r="L496" t="str">
            <v>2013Cervical cancerFemaleNon-Maori</v>
          </cell>
          <cell r="M496">
            <v>2013</v>
          </cell>
          <cell r="N496" t="str">
            <v>Cervical cancer</v>
          </cell>
          <cell r="O496" t="str">
            <v>Non-Maori</v>
          </cell>
          <cell r="P496" t="str">
            <v>Female</v>
          </cell>
          <cell r="Q496">
            <v>42</v>
          </cell>
          <cell r="R496">
            <v>100</v>
          </cell>
        </row>
        <row r="497">
          <cell r="L497" t="str">
            <v>2013Chronic lower respiratory diseasesFemaleAllEth</v>
          </cell>
          <cell r="M497">
            <v>2013</v>
          </cell>
          <cell r="N497" t="str">
            <v>Chronic lower respiratory diseases</v>
          </cell>
          <cell r="O497" t="str">
            <v>AllEth</v>
          </cell>
          <cell r="P497" t="str">
            <v>Female</v>
          </cell>
          <cell r="Q497">
            <v>822</v>
          </cell>
          <cell r="R497">
            <v>48.9</v>
          </cell>
        </row>
        <row r="498">
          <cell r="L498" t="str">
            <v>2013Chronic lower respiratory diseasesFemaleMaori</v>
          </cell>
          <cell r="M498">
            <v>2013</v>
          </cell>
          <cell r="N498" t="str">
            <v>Chronic lower respiratory diseases</v>
          </cell>
          <cell r="O498" t="str">
            <v>Maori</v>
          </cell>
          <cell r="P498" t="str">
            <v>Female</v>
          </cell>
          <cell r="Q498">
            <v>122</v>
          </cell>
          <cell r="R498">
            <v>58.7</v>
          </cell>
        </row>
        <row r="499">
          <cell r="L499" t="str">
            <v>2013Chronic lower respiratory diseasesFemaleNon-Maori</v>
          </cell>
          <cell r="M499">
            <v>2013</v>
          </cell>
          <cell r="N499" t="str">
            <v>Chronic lower respiratory diseases</v>
          </cell>
          <cell r="O499" t="str">
            <v>Non-Maori</v>
          </cell>
          <cell r="P499" t="str">
            <v>Female</v>
          </cell>
          <cell r="Q499">
            <v>700</v>
          </cell>
          <cell r="R499">
            <v>47.5</v>
          </cell>
        </row>
        <row r="500">
          <cell r="L500" t="str">
            <v>2013Colon, rectum and rectosigmoid junction cancerFemaleAllEth</v>
          </cell>
          <cell r="M500">
            <v>2013</v>
          </cell>
          <cell r="N500" t="str">
            <v>Colon, rectum and rectosigmoid junction cancer</v>
          </cell>
          <cell r="O500" t="str">
            <v>AllEth</v>
          </cell>
          <cell r="P500" t="str">
            <v>Female</v>
          </cell>
          <cell r="Q500">
            <v>579</v>
          </cell>
          <cell r="R500">
            <v>47.3</v>
          </cell>
        </row>
        <row r="501">
          <cell r="L501" t="str">
            <v>2013Colon, rectum and rectosigmoid junction cancerFemaleMaori</v>
          </cell>
          <cell r="M501">
            <v>2013</v>
          </cell>
          <cell r="N501" t="str">
            <v>Colon, rectum and rectosigmoid junction cancer</v>
          </cell>
          <cell r="O501" t="str">
            <v>Maori</v>
          </cell>
          <cell r="P501" t="str">
            <v>Female</v>
          </cell>
          <cell r="Q501">
            <v>32</v>
          </cell>
          <cell r="R501">
            <v>46.4</v>
          </cell>
        </row>
        <row r="502">
          <cell r="L502" t="str">
            <v>2013Colon, rectum and rectosigmoid junction cancerFemaleNon-Maori</v>
          </cell>
          <cell r="M502">
            <v>2013</v>
          </cell>
          <cell r="N502" t="str">
            <v>Colon, rectum and rectosigmoid junction cancer</v>
          </cell>
          <cell r="O502" t="str">
            <v>Non-Maori</v>
          </cell>
          <cell r="P502" t="str">
            <v>Female</v>
          </cell>
          <cell r="Q502">
            <v>547</v>
          </cell>
          <cell r="R502">
            <v>47.4</v>
          </cell>
        </row>
        <row r="503">
          <cell r="L503" t="str">
            <v>2013Diabetes mellitusFemaleAllEth</v>
          </cell>
          <cell r="M503">
            <v>2013</v>
          </cell>
          <cell r="N503" t="str">
            <v>Diabetes mellitus</v>
          </cell>
          <cell r="O503" t="str">
            <v>AllEth</v>
          </cell>
          <cell r="P503" t="str">
            <v>Female</v>
          </cell>
          <cell r="Q503">
            <v>356</v>
          </cell>
          <cell r="R503">
            <v>44.9</v>
          </cell>
        </row>
        <row r="504">
          <cell r="L504" t="str">
            <v>2013Diabetes mellitusFemaleMaori</v>
          </cell>
          <cell r="M504">
            <v>2013</v>
          </cell>
          <cell r="N504" t="str">
            <v>Diabetes mellitus</v>
          </cell>
          <cell r="O504" t="str">
            <v>Maori</v>
          </cell>
          <cell r="P504" t="str">
            <v>Female</v>
          </cell>
          <cell r="Q504">
            <v>74</v>
          </cell>
          <cell r="R504">
            <v>43.8</v>
          </cell>
        </row>
        <row r="505">
          <cell r="L505" t="str">
            <v>2013Diabetes mellitusFemaleNon-Maori</v>
          </cell>
          <cell r="M505">
            <v>2013</v>
          </cell>
          <cell r="N505" t="str">
            <v>Diabetes mellitus</v>
          </cell>
          <cell r="O505" t="str">
            <v>Non-Maori</v>
          </cell>
          <cell r="P505" t="str">
            <v>Female</v>
          </cell>
          <cell r="Q505">
            <v>282</v>
          </cell>
          <cell r="R505">
            <v>45.2</v>
          </cell>
        </row>
        <row r="506">
          <cell r="L506" t="str">
            <v>2013Diseases of the circulatory systemFemaleAllEth</v>
          </cell>
          <cell r="M506">
            <v>2013</v>
          </cell>
          <cell r="N506" t="str">
            <v>Diseases of the circulatory system</v>
          </cell>
          <cell r="O506" t="str">
            <v>AllEth</v>
          </cell>
          <cell r="P506" t="str">
            <v>Female</v>
          </cell>
          <cell r="Q506">
            <v>4891</v>
          </cell>
          <cell r="R506">
            <v>50.1</v>
          </cell>
        </row>
        <row r="507">
          <cell r="L507" t="str">
            <v>2013Diseases of the circulatory systemFemaleMaori</v>
          </cell>
          <cell r="M507">
            <v>2013</v>
          </cell>
          <cell r="N507" t="str">
            <v>Diseases of the circulatory system</v>
          </cell>
          <cell r="O507" t="str">
            <v>Maori</v>
          </cell>
          <cell r="P507" t="str">
            <v>Female</v>
          </cell>
          <cell r="Q507">
            <v>423</v>
          </cell>
          <cell r="R507">
            <v>44.1</v>
          </cell>
        </row>
        <row r="508">
          <cell r="L508" t="str">
            <v>2013Diseases of the circulatory systemFemaleNon-Maori</v>
          </cell>
          <cell r="M508">
            <v>2013</v>
          </cell>
          <cell r="N508" t="str">
            <v>Diseases of the circulatory system</v>
          </cell>
          <cell r="O508" t="str">
            <v>Non-Maori</v>
          </cell>
          <cell r="P508" t="str">
            <v>Female</v>
          </cell>
          <cell r="Q508">
            <v>4468</v>
          </cell>
          <cell r="R508">
            <v>50.7</v>
          </cell>
        </row>
        <row r="509">
          <cell r="L509" t="str">
            <v>2013Diseases of the respiratory systemFemaleAllEth</v>
          </cell>
          <cell r="M509">
            <v>2013</v>
          </cell>
          <cell r="N509" t="str">
            <v>Diseases of the respiratory system</v>
          </cell>
          <cell r="O509" t="str">
            <v>AllEth</v>
          </cell>
          <cell r="P509" t="str">
            <v>Female</v>
          </cell>
          <cell r="Q509">
            <v>1384</v>
          </cell>
          <cell r="R509">
            <v>51</v>
          </cell>
        </row>
        <row r="510">
          <cell r="L510" t="str">
            <v>2013Diseases of the respiratory systemFemaleMaori</v>
          </cell>
          <cell r="M510">
            <v>2013</v>
          </cell>
          <cell r="N510" t="str">
            <v>Diseases of the respiratory system</v>
          </cell>
          <cell r="O510" t="str">
            <v>Maori</v>
          </cell>
          <cell r="P510" t="str">
            <v>Female</v>
          </cell>
          <cell r="Q510">
            <v>154</v>
          </cell>
          <cell r="R510">
            <v>59.7</v>
          </cell>
        </row>
        <row r="511">
          <cell r="L511" t="str">
            <v>2013Diseases of the respiratory systemFemaleNon-Maori</v>
          </cell>
          <cell r="M511">
            <v>2013</v>
          </cell>
          <cell r="N511" t="str">
            <v>Diseases of the respiratory system</v>
          </cell>
          <cell r="O511" t="str">
            <v>Non-Maori</v>
          </cell>
          <cell r="P511" t="str">
            <v>Female</v>
          </cell>
          <cell r="Q511">
            <v>1230</v>
          </cell>
          <cell r="R511">
            <v>50</v>
          </cell>
        </row>
        <row r="512">
          <cell r="L512" t="str">
            <v>2013External causes of morbidity and mortalityFemaleAllEth</v>
          </cell>
          <cell r="M512">
            <v>2013</v>
          </cell>
          <cell r="N512" t="str">
            <v>External causes of morbidity and mortality</v>
          </cell>
          <cell r="O512" t="str">
            <v>AllEth</v>
          </cell>
          <cell r="P512" t="str">
            <v>Female</v>
          </cell>
          <cell r="Q512">
            <v>643</v>
          </cell>
          <cell r="R512">
            <v>36.200000000000003</v>
          </cell>
        </row>
        <row r="513">
          <cell r="L513" t="str">
            <v>2013External causes of morbidity and mortalityFemaleMaori</v>
          </cell>
          <cell r="M513">
            <v>2013</v>
          </cell>
          <cell r="N513" t="str">
            <v>External causes of morbidity and mortality</v>
          </cell>
          <cell r="O513" t="str">
            <v>Maori</v>
          </cell>
          <cell r="P513" t="str">
            <v>Female</v>
          </cell>
          <cell r="Q513">
            <v>98</v>
          </cell>
          <cell r="R513">
            <v>31.9</v>
          </cell>
        </row>
        <row r="514">
          <cell r="L514" t="str">
            <v>2013External causes of morbidity and mortalityFemaleNon-Maori</v>
          </cell>
          <cell r="M514">
            <v>2013</v>
          </cell>
          <cell r="N514" t="str">
            <v>External causes of morbidity and mortality</v>
          </cell>
          <cell r="O514" t="str">
            <v>Non-Maori</v>
          </cell>
          <cell r="P514" t="str">
            <v>Female</v>
          </cell>
          <cell r="Q514">
            <v>545</v>
          </cell>
          <cell r="R514">
            <v>37.200000000000003</v>
          </cell>
        </row>
        <row r="515">
          <cell r="L515" t="str">
            <v>2013Female breast cancerFemaleAllEth</v>
          </cell>
          <cell r="M515">
            <v>2013</v>
          </cell>
          <cell r="N515" t="str">
            <v>Female breast cancer</v>
          </cell>
          <cell r="O515" t="str">
            <v>AllEth</v>
          </cell>
          <cell r="P515" t="str">
            <v>Female</v>
          </cell>
          <cell r="Q515">
            <v>633</v>
          </cell>
          <cell r="R515">
            <v>100</v>
          </cell>
        </row>
        <row r="516">
          <cell r="L516" t="str">
            <v>2013Female breast cancerFemaleMaori</v>
          </cell>
          <cell r="M516">
            <v>2013</v>
          </cell>
          <cell r="N516" t="str">
            <v>Female breast cancer</v>
          </cell>
          <cell r="O516" t="str">
            <v>Maori</v>
          </cell>
          <cell r="P516" t="str">
            <v>Female</v>
          </cell>
          <cell r="Q516">
            <v>93</v>
          </cell>
          <cell r="R516">
            <v>100</v>
          </cell>
        </row>
        <row r="517">
          <cell r="L517" t="str">
            <v>2013Female breast cancerFemaleNon-Maori</v>
          </cell>
          <cell r="M517">
            <v>2013</v>
          </cell>
          <cell r="N517" t="str">
            <v>Female breast cancer</v>
          </cell>
          <cell r="O517" t="str">
            <v>Non-Maori</v>
          </cell>
          <cell r="P517" t="str">
            <v>Female</v>
          </cell>
          <cell r="Q517">
            <v>540</v>
          </cell>
          <cell r="R517">
            <v>100</v>
          </cell>
        </row>
        <row r="518">
          <cell r="L518" t="str">
            <v>2013Influenza and pneumoniaFemaleAllEth</v>
          </cell>
          <cell r="M518">
            <v>2013</v>
          </cell>
          <cell r="N518" t="str">
            <v>Influenza and pneumonia</v>
          </cell>
          <cell r="O518" t="str">
            <v>AllEth</v>
          </cell>
          <cell r="P518" t="str">
            <v>Female</v>
          </cell>
          <cell r="Q518">
            <v>391</v>
          </cell>
          <cell r="R518">
            <v>60.5</v>
          </cell>
        </row>
        <row r="519">
          <cell r="L519" t="str">
            <v>2013Influenza and pneumoniaFemaleMaori</v>
          </cell>
          <cell r="M519">
            <v>2013</v>
          </cell>
          <cell r="N519" t="str">
            <v>Influenza and pneumonia</v>
          </cell>
          <cell r="O519" t="str">
            <v>Maori</v>
          </cell>
          <cell r="P519" t="str">
            <v>Female</v>
          </cell>
          <cell r="Q519">
            <v>24</v>
          </cell>
          <cell r="R519">
            <v>72.7</v>
          </cell>
        </row>
        <row r="520">
          <cell r="L520" t="str">
            <v>2013Influenza and pneumoniaFemaleNon-Maori</v>
          </cell>
          <cell r="M520">
            <v>2013</v>
          </cell>
          <cell r="N520" t="str">
            <v>Influenza and pneumonia</v>
          </cell>
          <cell r="O520" t="str">
            <v>Non-Maori</v>
          </cell>
          <cell r="P520" t="str">
            <v>Female</v>
          </cell>
          <cell r="Q520">
            <v>367</v>
          </cell>
          <cell r="R520">
            <v>59.9</v>
          </cell>
        </row>
        <row r="521">
          <cell r="L521" t="str">
            <v>2013Intentional self-harmFemaleAllEth</v>
          </cell>
          <cell r="M521">
            <v>2013</v>
          </cell>
          <cell r="N521" t="str">
            <v>Intentional self-harm</v>
          </cell>
          <cell r="O521" t="str">
            <v>AllEth</v>
          </cell>
          <cell r="P521" t="str">
            <v>Female</v>
          </cell>
          <cell r="Q521">
            <v>147</v>
          </cell>
          <cell r="R521">
            <v>28.7</v>
          </cell>
        </row>
        <row r="522">
          <cell r="L522" t="str">
            <v>2013Intentional self-harmFemaleMaori</v>
          </cell>
          <cell r="M522">
            <v>2013</v>
          </cell>
          <cell r="N522" t="str">
            <v>Intentional self-harm</v>
          </cell>
          <cell r="O522" t="str">
            <v>Maori</v>
          </cell>
          <cell r="P522" t="str">
            <v>Female</v>
          </cell>
          <cell r="Q522">
            <v>39</v>
          </cell>
          <cell r="R522">
            <v>37.1</v>
          </cell>
        </row>
        <row r="523">
          <cell r="L523" t="str">
            <v>2013Intentional self-harmFemaleNon-Maori</v>
          </cell>
          <cell r="M523">
            <v>2013</v>
          </cell>
          <cell r="N523" t="str">
            <v>Intentional self-harm</v>
          </cell>
          <cell r="O523" t="str">
            <v>Non-Maori</v>
          </cell>
          <cell r="P523" t="str">
            <v>Female</v>
          </cell>
          <cell r="Q523">
            <v>108</v>
          </cell>
          <cell r="R523">
            <v>26.5</v>
          </cell>
        </row>
        <row r="524">
          <cell r="L524" t="str">
            <v>2013Ischaemic heart diseaseFemaleAllEth</v>
          </cell>
          <cell r="M524">
            <v>2013</v>
          </cell>
          <cell r="N524" t="str">
            <v>Ischaemic heart disease</v>
          </cell>
          <cell r="O524" t="str">
            <v>AllEth</v>
          </cell>
          <cell r="P524" t="str">
            <v>Female</v>
          </cell>
          <cell r="Q524">
            <v>2217</v>
          </cell>
          <cell r="R524">
            <v>44.1</v>
          </cell>
        </row>
        <row r="525">
          <cell r="L525" t="str">
            <v>2013Ischaemic heart diseaseFemaleMaori</v>
          </cell>
          <cell r="M525">
            <v>2013</v>
          </cell>
          <cell r="N525" t="str">
            <v>Ischaemic heart disease</v>
          </cell>
          <cell r="O525" t="str">
            <v>Maori</v>
          </cell>
          <cell r="P525" t="str">
            <v>Female</v>
          </cell>
          <cell r="Q525">
            <v>192</v>
          </cell>
          <cell r="R525">
            <v>40</v>
          </cell>
        </row>
        <row r="526">
          <cell r="L526" t="str">
            <v>2013Ischaemic heart diseaseFemaleNon-Maori</v>
          </cell>
          <cell r="M526">
            <v>2013</v>
          </cell>
          <cell r="N526" t="str">
            <v>Ischaemic heart disease</v>
          </cell>
          <cell r="O526" t="str">
            <v>Non-Maori</v>
          </cell>
          <cell r="P526" t="str">
            <v>Female</v>
          </cell>
          <cell r="Q526">
            <v>2025</v>
          </cell>
          <cell r="R526">
            <v>44.5</v>
          </cell>
        </row>
        <row r="527">
          <cell r="L527" t="str">
            <v>2013Lung cancerFemaleAllEth</v>
          </cell>
          <cell r="M527">
            <v>2013</v>
          </cell>
          <cell r="N527" t="str">
            <v>Lung cancer</v>
          </cell>
          <cell r="O527" t="str">
            <v>AllEth</v>
          </cell>
          <cell r="P527" t="str">
            <v>Female</v>
          </cell>
          <cell r="Q527">
            <v>792</v>
          </cell>
          <cell r="R527">
            <v>47.8</v>
          </cell>
        </row>
        <row r="528">
          <cell r="L528" t="str">
            <v>2013Lung cancerFemaleMaori</v>
          </cell>
          <cell r="M528">
            <v>2013</v>
          </cell>
          <cell r="N528" t="str">
            <v>Lung cancer</v>
          </cell>
          <cell r="O528" t="str">
            <v>Maori</v>
          </cell>
          <cell r="P528" t="str">
            <v>Female</v>
          </cell>
          <cell r="Q528">
            <v>168</v>
          </cell>
          <cell r="R528">
            <v>56.2</v>
          </cell>
        </row>
        <row r="529">
          <cell r="L529" t="str">
            <v>2013Lung cancerFemaleNon-Maori</v>
          </cell>
          <cell r="M529">
            <v>2013</v>
          </cell>
          <cell r="N529" t="str">
            <v>Lung cancer</v>
          </cell>
          <cell r="O529" t="str">
            <v>Non-Maori</v>
          </cell>
          <cell r="P529" t="str">
            <v>Female</v>
          </cell>
          <cell r="Q529">
            <v>624</v>
          </cell>
          <cell r="R529">
            <v>46</v>
          </cell>
        </row>
        <row r="530">
          <cell r="L530" t="str">
            <v>2013Melanoma of the skinFemaleAllEth</v>
          </cell>
          <cell r="M530">
            <v>2013</v>
          </cell>
          <cell r="N530" t="str">
            <v>Melanoma of the skin</v>
          </cell>
          <cell r="O530" t="str">
            <v>AllEth</v>
          </cell>
          <cell r="P530" t="str">
            <v>Female</v>
          </cell>
          <cell r="Q530">
            <v>124</v>
          </cell>
          <cell r="R530">
            <v>34.799999999999997</v>
          </cell>
        </row>
        <row r="531">
          <cell r="L531" t="str">
            <v>2013Melanoma of the skinFemaleMaori</v>
          </cell>
          <cell r="M531">
            <v>2013</v>
          </cell>
          <cell r="N531" t="str">
            <v>Melanoma of the skin</v>
          </cell>
          <cell r="O531" t="str">
            <v>Maori</v>
          </cell>
          <cell r="P531" t="str">
            <v>Female</v>
          </cell>
          <cell r="Q531">
            <v>4</v>
          </cell>
          <cell r="R531">
            <v>44.4</v>
          </cell>
        </row>
        <row r="532">
          <cell r="L532" t="str">
            <v>2013Melanoma of the skinFemaleNon-Maori</v>
          </cell>
          <cell r="M532">
            <v>2013</v>
          </cell>
          <cell r="N532" t="str">
            <v>Melanoma of the skin</v>
          </cell>
          <cell r="O532" t="str">
            <v>Non-Maori</v>
          </cell>
          <cell r="P532" t="str">
            <v>Female</v>
          </cell>
          <cell r="Q532">
            <v>120</v>
          </cell>
          <cell r="R532">
            <v>34.6</v>
          </cell>
        </row>
        <row r="533">
          <cell r="L533" t="str">
            <v>2013Motor vehicle accidentsFemaleAllEth</v>
          </cell>
          <cell r="M533">
            <v>2013</v>
          </cell>
          <cell r="N533" t="str">
            <v>Motor vehicle accidents</v>
          </cell>
          <cell r="O533" t="str">
            <v>AllEth</v>
          </cell>
          <cell r="P533" t="str">
            <v>Female</v>
          </cell>
          <cell r="Q533">
            <v>81</v>
          </cell>
          <cell r="R533">
            <v>28.8</v>
          </cell>
        </row>
        <row r="534">
          <cell r="L534" t="str">
            <v>2013Motor vehicle accidentsFemaleMaori</v>
          </cell>
          <cell r="M534">
            <v>2013</v>
          </cell>
          <cell r="N534" t="str">
            <v>Motor vehicle accidents</v>
          </cell>
          <cell r="O534" t="str">
            <v>Maori</v>
          </cell>
          <cell r="P534" t="str">
            <v>Female</v>
          </cell>
          <cell r="Q534">
            <v>20</v>
          </cell>
          <cell r="R534">
            <v>32.299999999999997</v>
          </cell>
        </row>
        <row r="535">
          <cell r="L535" t="str">
            <v>2013Motor vehicle accidentsFemaleNon-Maori</v>
          </cell>
          <cell r="M535">
            <v>2013</v>
          </cell>
          <cell r="N535" t="str">
            <v>Motor vehicle accidents</v>
          </cell>
          <cell r="O535" t="str">
            <v>Non-Maori</v>
          </cell>
          <cell r="P535" t="str">
            <v>Female</v>
          </cell>
          <cell r="Q535">
            <v>61</v>
          </cell>
          <cell r="R535">
            <v>27.9</v>
          </cell>
        </row>
        <row r="536">
          <cell r="L536" t="str">
            <v>2013Other forms of heart diseaseFemaleAllEth</v>
          </cell>
          <cell r="M536">
            <v>2013</v>
          </cell>
          <cell r="N536" t="str">
            <v>Other forms of heart disease</v>
          </cell>
          <cell r="O536" t="str">
            <v>AllEth</v>
          </cell>
          <cell r="P536" t="str">
            <v>Female</v>
          </cell>
          <cell r="Q536">
            <v>703</v>
          </cell>
          <cell r="R536">
            <v>52</v>
          </cell>
        </row>
        <row r="537">
          <cell r="L537" t="str">
            <v>2013Other forms of heart diseaseFemaleMaori</v>
          </cell>
          <cell r="M537">
            <v>2013</v>
          </cell>
          <cell r="N537" t="str">
            <v>Other forms of heart disease</v>
          </cell>
          <cell r="O537" t="str">
            <v>Maori</v>
          </cell>
          <cell r="P537" t="str">
            <v>Female</v>
          </cell>
          <cell r="Q537">
            <v>65</v>
          </cell>
          <cell r="R537">
            <v>37.799999999999997</v>
          </cell>
        </row>
        <row r="538">
          <cell r="L538" t="str">
            <v>2013Other forms of heart diseaseFemaleNon-Maori</v>
          </cell>
          <cell r="M538">
            <v>2013</v>
          </cell>
          <cell r="N538" t="str">
            <v>Other forms of heart disease</v>
          </cell>
          <cell r="O538" t="str">
            <v>Non-Maori</v>
          </cell>
          <cell r="P538" t="str">
            <v>Female</v>
          </cell>
          <cell r="Q538">
            <v>638</v>
          </cell>
          <cell r="R538">
            <v>54.1</v>
          </cell>
        </row>
        <row r="539">
          <cell r="L539" t="str">
            <v>2013Prostate cancerFemaleAllEth</v>
          </cell>
          <cell r="M539">
            <v>2013</v>
          </cell>
          <cell r="N539" t="str">
            <v>Prostate cancer</v>
          </cell>
          <cell r="O539" t="str">
            <v>AllEth</v>
          </cell>
          <cell r="P539" t="str">
            <v>Female</v>
          </cell>
        </row>
        <row r="540">
          <cell r="L540" t="str">
            <v>2013Prostate cancerFemaleMaori</v>
          </cell>
          <cell r="M540">
            <v>2013</v>
          </cell>
          <cell r="N540" t="str">
            <v>Prostate cancer</v>
          </cell>
          <cell r="O540" t="str">
            <v>Maori</v>
          </cell>
          <cell r="P540" t="str">
            <v>Female</v>
          </cell>
        </row>
        <row r="541">
          <cell r="L541" t="str">
            <v>2013Prostate cancerFemaleNon-Maori</v>
          </cell>
          <cell r="M541">
            <v>2013</v>
          </cell>
          <cell r="N541" t="str">
            <v>Prostate cancer</v>
          </cell>
          <cell r="O541" t="str">
            <v>Non-Maori</v>
          </cell>
          <cell r="P541" t="str">
            <v>Female</v>
          </cell>
        </row>
        <row r="542">
          <cell r="L542" t="str">
            <v>2014All cancerFemaleAllEth</v>
          </cell>
          <cell r="M542">
            <v>2014</v>
          </cell>
          <cell r="N542" t="str">
            <v>All cancer</v>
          </cell>
          <cell r="O542" t="str">
            <v>AllEth</v>
          </cell>
          <cell r="P542" t="str">
            <v>Female</v>
          </cell>
          <cell r="Q542">
            <v>4352</v>
          </cell>
          <cell r="R542">
            <v>47</v>
          </cell>
        </row>
        <row r="543">
          <cell r="L543" t="str">
            <v>2014All cancerFemaleMaori</v>
          </cell>
          <cell r="M543">
            <v>2014</v>
          </cell>
          <cell r="N543" t="str">
            <v>All cancer</v>
          </cell>
          <cell r="O543" t="str">
            <v>Maori</v>
          </cell>
          <cell r="P543" t="str">
            <v>Female</v>
          </cell>
          <cell r="Q543">
            <v>521</v>
          </cell>
          <cell r="R543">
            <v>53.5</v>
          </cell>
        </row>
        <row r="544">
          <cell r="L544" t="str">
            <v>2014All cancerFemaleNon-Maori</v>
          </cell>
          <cell r="M544">
            <v>2014</v>
          </cell>
          <cell r="N544" t="str">
            <v>All cancer</v>
          </cell>
          <cell r="O544" t="str">
            <v>Non-Maori</v>
          </cell>
          <cell r="P544" t="str">
            <v>Female</v>
          </cell>
          <cell r="Q544">
            <v>3831</v>
          </cell>
          <cell r="R544">
            <v>46.3</v>
          </cell>
        </row>
        <row r="545">
          <cell r="L545" t="str">
            <v>2014All deathsFemaleAllEth</v>
          </cell>
          <cell r="M545">
            <v>2014</v>
          </cell>
          <cell r="N545" t="str">
            <v>All deaths</v>
          </cell>
          <cell r="O545" t="str">
            <v>AllEth</v>
          </cell>
          <cell r="P545" t="str">
            <v>Female</v>
          </cell>
          <cell r="Q545">
            <v>15457</v>
          </cell>
          <cell r="R545">
            <v>49.6</v>
          </cell>
        </row>
        <row r="546">
          <cell r="L546" t="str">
            <v>2014All deathsFemaleMaori</v>
          </cell>
          <cell r="M546">
            <v>2014</v>
          </cell>
          <cell r="N546" t="str">
            <v>All deaths</v>
          </cell>
          <cell r="O546" t="str">
            <v>Maori</v>
          </cell>
          <cell r="P546" t="str">
            <v>Female</v>
          </cell>
          <cell r="Q546">
            <v>1495</v>
          </cell>
          <cell r="R546">
            <v>46.6</v>
          </cell>
        </row>
        <row r="547">
          <cell r="L547" t="str">
            <v>2014All deathsFemaleNon-Maori</v>
          </cell>
          <cell r="M547">
            <v>2014</v>
          </cell>
          <cell r="N547" t="str">
            <v>All deaths</v>
          </cell>
          <cell r="O547" t="str">
            <v>Non-Maori</v>
          </cell>
          <cell r="P547" t="str">
            <v>Female</v>
          </cell>
          <cell r="Q547">
            <v>13962</v>
          </cell>
          <cell r="R547">
            <v>49.9</v>
          </cell>
        </row>
        <row r="548">
          <cell r="L548" t="str">
            <v>2014AssaultFemaleAllEth</v>
          </cell>
          <cell r="M548">
            <v>2014</v>
          </cell>
          <cell r="N548" t="str">
            <v>Assault</v>
          </cell>
          <cell r="O548" t="str">
            <v>AllEth</v>
          </cell>
          <cell r="P548" t="str">
            <v>Female</v>
          </cell>
          <cell r="Q548">
            <v>14</v>
          </cell>
          <cell r="R548">
            <v>31.1</v>
          </cell>
        </row>
        <row r="549">
          <cell r="L549" t="str">
            <v>2014AssaultFemaleMaori</v>
          </cell>
          <cell r="M549">
            <v>2014</v>
          </cell>
          <cell r="N549" t="str">
            <v>Assault</v>
          </cell>
          <cell r="O549" t="str">
            <v>Maori</v>
          </cell>
          <cell r="P549" t="str">
            <v>Female</v>
          </cell>
          <cell r="Q549">
            <v>3</v>
          </cell>
          <cell r="R549">
            <v>17.600000000000001</v>
          </cell>
        </row>
        <row r="550">
          <cell r="L550" t="str">
            <v>2014AssaultFemaleNon-Maori</v>
          </cell>
          <cell r="M550">
            <v>2014</v>
          </cell>
          <cell r="N550" t="str">
            <v>Assault</v>
          </cell>
          <cell r="O550" t="str">
            <v>Non-Maori</v>
          </cell>
          <cell r="P550" t="str">
            <v>Female</v>
          </cell>
          <cell r="Q550">
            <v>11</v>
          </cell>
          <cell r="R550">
            <v>39.299999999999997</v>
          </cell>
        </row>
        <row r="551">
          <cell r="L551" t="str">
            <v>2014Cerebrovascular diseaseFemaleAllEth</v>
          </cell>
          <cell r="M551">
            <v>2014</v>
          </cell>
          <cell r="N551" t="str">
            <v>Cerebrovascular disease</v>
          </cell>
          <cell r="O551" t="str">
            <v>AllEth</v>
          </cell>
          <cell r="P551" t="str">
            <v>Female</v>
          </cell>
          <cell r="Q551">
            <v>1533</v>
          </cell>
          <cell r="R551">
            <v>59.7</v>
          </cell>
        </row>
        <row r="552">
          <cell r="L552" t="str">
            <v>2014Cerebrovascular diseaseFemaleMaori</v>
          </cell>
          <cell r="M552">
            <v>2014</v>
          </cell>
          <cell r="N552" t="str">
            <v>Cerebrovascular disease</v>
          </cell>
          <cell r="O552" t="str">
            <v>Maori</v>
          </cell>
          <cell r="P552" t="str">
            <v>Female</v>
          </cell>
          <cell r="Q552">
            <v>94</v>
          </cell>
          <cell r="R552">
            <v>57.3</v>
          </cell>
        </row>
        <row r="553">
          <cell r="L553" t="str">
            <v>2014Cerebrovascular diseaseFemaleNon-Maori</v>
          </cell>
          <cell r="M553">
            <v>2014</v>
          </cell>
          <cell r="N553" t="str">
            <v>Cerebrovascular disease</v>
          </cell>
          <cell r="O553" t="str">
            <v>Non-Maori</v>
          </cell>
          <cell r="P553" t="str">
            <v>Female</v>
          </cell>
          <cell r="Q553">
            <v>1439</v>
          </cell>
          <cell r="R553">
            <v>59.8</v>
          </cell>
        </row>
        <row r="554">
          <cell r="L554" t="str">
            <v>2014Cervical cancerFemaleAllEth</v>
          </cell>
          <cell r="M554">
            <v>2014</v>
          </cell>
          <cell r="N554" t="str">
            <v>Cervical cancer</v>
          </cell>
          <cell r="O554" t="str">
            <v>AllEth</v>
          </cell>
          <cell r="P554" t="str">
            <v>Female</v>
          </cell>
          <cell r="Q554">
            <v>46</v>
          </cell>
          <cell r="R554">
            <v>100</v>
          </cell>
        </row>
        <row r="555">
          <cell r="L555" t="str">
            <v>2014Cervical cancerFemaleMaori</v>
          </cell>
          <cell r="M555">
            <v>2014</v>
          </cell>
          <cell r="N555" t="str">
            <v>Cervical cancer</v>
          </cell>
          <cell r="O555" t="str">
            <v>Maori</v>
          </cell>
          <cell r="P555" t="str">
            <v>Female</v>
          </cell>
          <cell r="Q555">
            <v>10</v>
          </cell>
          <cell r="R555">
            <v>100</v>
          </cell>
        </row>
        <row r="556">
          <cell r="L556" t="str">
            <v>2014Cervical cancerFemaleNon-Maori</v>
          </cell>
          <cell r="M556">
            <v>2014</v>
          </cell>
          <cell r="N556" t="str">
            <v>Cervical cancer</v>
          </cell>
          <cell r="O556" t="str">
            <v>Non-Maori</v>
          </cell>
          <cell r="P556" t="str">
            <v>Female</v>
          </cell>
          <cell r="Q556">
            <v>36</v>
          </cell>
          <cell r="R556">
            <v>100</v>
          </cell>
        </row>
        <row r="557">
          <cell r="L557" t="str">
            <v>2014Chronic lower respiratory diseasesFemaleAllEth</v>
          </cell>
          <cell r="M557">
            <v>2014</v>
          </cell>
          <cell r="N557" t="str">
            <v>Chronic lower respiratory diseases</v>
          </cell>
          <cell r="O557" t="str">
            <v>AllEth</v>
          </cell>
          <cell r="P557" t="str">
            <v>Female</v>
          </cell>
          <cell r="Q557">
            <v>955</v>
          </cell>
          <cell r="R557">
            <v>52.3</v>
          </cell>
        </row>
        <row r="558">
          <cell r="L558" t="str">
            <v>2014Chronic lower respiratory diseasesFemaleMaori</v>
          </cell>
          <cell r="M558">
            <v>2014</v>
          </cell>
          <cell r="N558" t="str">
            <v>Chronic lower respiratory diseases</v>
          </cell>
          <cell r="O558" t="str">
            <v>Maori</v>
          </cell>
          <cell r="P558" t="str">
            <v>Female</v>
          </cell>
          <cell r="Q558">
            <v>132</v>
          </cell>
          <cell r="R558">
            <v>55.7</v>
          </cell>
        </row>
        <row r="559">
          <cell r="L559" t="str">
            <v>2014Chronic lower respiratory diseasesFemaleNon-Maori</v>
          </cell>
          <cell r="M559">
            <v>2014</v>
          </cell>
          <cell r="N559" t="str">
            <v>Chronic lower respiratory diseases</v>
          </cell>
          <cell r="O559" t="str">
            <v>Non-Maori</v>
          </cell>
          <cell r="P559" t="str">
            <v>Female</v>
          </cell>
          <cell r="Q559">
            <v>823</v>
          </cell>
          <cell r="R559">
            <v>51.8</v>
          </cell>
        </row>
        <row r="560">
          <cell r="L560" t="str">
            <v>2014Colon, rectum and rectosigmoid junction cancerFemaleAllEth</v>
          </cell>
          <cell r="M560">
            <v>2014</v>
          </cell>
          <cell r="N560" t="str">
            <v>Colon, rectum and rectosigmoid junction cancer</v>
          </cell>
          <cell r="O560" t="str">
            <v>AllEth</v>
          </cell>
          <cell r="P560" t="str">
            <v>Female</v>
          </cell>
          <cell r="Q560">
            <v>612</v>
          </cell>
          <cell r="R560">
            <v>49</v>
          </cell>
        </row>
        <row r="561">
          <cell r="L561" t="str">
            <v>2014Colon, rectum and rectosigmoid junction cancerFemaleMaori</v>
          </cell>
          <cell r="M561">
            <v>2014</v>
          </cell>
          <cell r="N561" t="str">
            <v>Colon, rectum and rectosigmoid junction cancer</v>
          </cell>
          <cell r="O561" t="str">
            <v>Maori</v>
          </cell>
          <cell r="P561" t="str">
            <v>Female</v>
          </cell>
          <cell r="Q561">
            <v>34</v>
          </cell>
          <cell r="R561">
            <v>43.6</v>
          </cell>
        </row>
        <row r="562">
          <cell r="L562" t="str">
            <v>2014Colon, rectum and rectosigmoid junction cancerFemaleNon-Maori</v>
          </cell>
          <cell r="M562">
            <v>2014</v>
          </cell>
          <cell r="N562" t="str">
            <v>Colon, rectum and rectosigmoid junction cancer</v>
          </cell>
          <cell r="O562" t="str">
            <v>Non-Maori</v>
          </cell>
          <cell r="P562" t="str">
            <v>Female</v>
          </cell>
          <cell r="Q562">
            <v>578</v>
          </cell>
          <cell r="R562">
            <v>49.4</v>
          </cell>
        </row>
        <row r="563">
          <cell r="L563" t="str">
            <v>2014Diabetes mellitusFemaleAllEth</v>
          </cell>
          <cell r="M563">
            <v>2014</v>
          </cell>
          <cell r="N563" t="str">
            <v>Diabetes mellitus</v>
          </cell>
          <cell r="O563" t="str">
            <v>AllEth</v>
          </cell>
          <cell r="P563" t="str">
            <v>Female</v>
          </cell>
          <cell r="Q563">
            <v>360</v>
          </cell>
          <cell r="R563">
            <v>45.5</v>
          </cell>
        </row>
        <row r="564">
          <cell r="L564" t="str">
            <v>2014Diabetes mellitusFemaleMaori</v>
          </cell>
          <cell r="M564">
            <v>2014</v>
          </cell>
          <cell r="N564" t="str">
            <v>Diabetes mellitus</v>
          </cell>
          <cell r="O564" t="str">
            <v>Maori</v>
          </cell>
          <cell r="P564" t="str">
            <v>Female</v>
          </cell>
          <cell r="Q564">
            <v>66</v>
          </cell>
          <cell r="R564">
            <v>42</v>
          </cell>
        </row>
        <row r="565">
          <cell r="L565" t="str">
            <v>2014Diabetes mellitusFemaleNon-Maori</v>
          </cell>
          <cell r="M565">
            <v>2014</v>
          </cell>
          <cell r="N565" t="str">
            <v>Diabetes mellitus</v>
          </cell>
          <cell r="O565" t="str">
            <v>Non-Maori</v>
          </cell>
          <cell r="P565" t="str">
            <v>Female</v>
          </cell>
          <cell r="Q565">
            <v>294</v>
          </cell>
          <cell r="R565">
            <v>46.4</v>
          </cell>
        </row>
        <row r="566">
          <cell r="L566" t="str">
            <v>2014Diseases of the circulatory systemFemaleAllEth</v>
          </cell>
          <cell r="M566">
            <v>2014</v>
          </cell>
          <cell r="N566" t="str">
            <v>Diseases of the circulatory system</v>
          </cell>
          <cell r="O566" t="str">
            <v>AllEth</v>
          </cell>
          <cell r="P566" t="str">
            <v>Female</v>
          </cell>
          <cell r="Q566">
            <v>5224</v>
          </cell>
          <cell r="R566">
            <v>50.4</v>
          </cell>
        </row>
        <row r="567">
          <cell r="L567" t="str">
            <v>2014Diseases of the circulatory systemFemaleMaori</v>
          </cell>
          <cell r="M567">
            <v>2014</v>
          </cell>
          <cell r="N567" t="str">
            <v>Diseases of the circulatory system</v>
          </cell>
          <cell r="O567" t="str">
            <v>Maori</v>
          </cell>
          <cell r="P567" t="str">
            <v>Female</v>
          </cell>
          <cell r="Q567">
            <v>439</v>
          </cell>
          <cell r="R567">
            <v>43</v>
          </cell>
        </row>
        <row r="568">
          <cell r="L568" t="str">
            <v>2014Diseases of the circulatory systemFemaleNon-Maori</v>
          </cell>
          <cell r="M568">
            <v>2014</v>
          </cell>
          <cell r="N568" t="str">
            <v>Diseases of the circulatory system</v>
          </cell>
          <cell r="O568" t="str">
            <v>Non-Maori</v>
          </cell>
          <cell r="P568" t="str">
            <v>Female</v>
          </cell>
          <cell r="Q568">
            <v>4785</v>
          </cell>
          <cell r="R568">
            <v>51.2</v>
          </cell>
        </row>
        <row r="569">
          <cell r="L569" t="str">
            <v>2014Diseases of the respiratory systemFemaleAllEth</v>
          </cell>
          <cell r="M569">
            <v>2014</v>
          </cell>
          <cell r="N569" t="str">
            <v>Diseases of the respiratory system</v>
          </cell>
          <cell r="O569" t="str">
            <v>AllEth</v>
          </cell>
          <cell r="P569" t="str">
            <v>Female</v>
          </cell>
          <cell r="Q569">
            <v>1503</v>
          </cell>
          <cell r="R569">
            <v>51.6</v>
          </cell>
        </row>
        <row r="570">
          <cell r="L570" t="str">
            <v>2014Diseases of the respiratory systemFemaleMaori</v>
          </cell>
          <cell r="M570">
            <v>2014</v>
          </cell>
          <cell r="N570" t="str">
            <v>Diseases of the respiratory system</v>
          </cell>
          <cell r="O570" t="str">
            <v>Maori</v>
          </cell>
          <cell r="P570" t="str">
            <v>Female</v>
          </cell>
          <cell r="Q570">
            <v>151</v>
          </cell>
          <cell r="R570">
            <v>51.9</v>
          </cell>
        </row>
        <row r="571">
          <cell r="L571" t="str">
            <v>2014Diseases of the respiratory systemFemaleNon-Maori</v>
          </cell>
          <cell r="M571">
            <v>2014</v>
          </cell>
          <cell r="N571" t="str">
            <v>Diseases of the respiratory system</v>
          </cell>
          <cell r="O571" t="str">
            <v>Non-Maori</v>
          </cell>
          <cell r="P571" t="str">
            <v>Female</v>
          </cell>
          <cell r="Q571">
            <v>1352</v>
          </cell>
          <cell r="R571">
            <v>51.6</v>
          </cell>
        </row>
        <row r="572">
          <cell r="L572" t="str">
            <v>2014External causes of morbidity and mortalityFemaleAllEth</v>
          </cell>
          <cell r="M572">
            <v>2014</v>
          </cell>
          <cell r="N572" t="str">
            <v>External causes of morbidity and mortality</v>
          </cell>
          <cell r="O572" t="str">
            <v>AllEth</v>
          </cell>
          <cell r="P572" t="str">
            <v>Female</v>
          </cell>
          <cell r="Q572">
            <v>692</v>
          </cell>
          <cell r="R572">
            <v>37.200000000000003</v>
          </cell>
        </row>
        <row r="573">
          <cell r="L573" t="str">
            <v>2014External causes of morbidity and mortalityFemaleMaori</v>
          </cell>
          <cell r="M573">
            <v>2014</v>
          </cell>
          <cell r="N573" t="str">
            <v>External causes of morbidity and mortality</v>
          </cell>
          <cell r="O573" t="str">
            <v>Maori</v>
          </cell>
          <cell r="P573" t="str">
            <v>Female</v>
          </cell>
          <cell r="Q573">
            <v>91</v>
          </cell>
          <cell r="R573">
            <v>29.3</v>
          </cell>
        </row>
        <row r="574">
          <cell r="L574" t="str">
            <v>2014External causes of morbidity and mortalityFemaleNon-Maori</v>
          </cell>
          <cell r="M574">
            <v>2014</v>
          </cell>
          <cell r="N574" t="str">
            <v>External causes of morbidity and mortality</v>
          </cell>
          <cell r="O574" t="str">
            <v>Non-Maori</v>
          </cell>
          <cell r="P574" t="str">
            <v>Female</v>
          </cell>
          <cell r="Q574">
            <v>601</v>
          </cell>
          <cell r="R574">
            <v>38.799999999999997</v>
          </cell>
        </row>
        <row r="575">
          <cell r="L575" t="str">
            <v>2014Female breast cancerFemaleAllEth</v>
          </cell>
          <cell r="M575">
            <v>2014</v>
          </cell>
          <cell r="N575" t="str">
            <v>Female breast cancer</v>
          </cell>
          <cell r="O575" t="str">
            <v>AllEth</v>
          </cell>
          <cell r="P575" t="str">
            <v>Female</v>
          </cell>
          <cell r="Q575">
            <v>607</v>
          </cell>
          <cell r="R575">
            <v>100</v>
          </cell>
        </row>
        <row r="576">
          <cell r="L576" t="str">
            <v>2014Female breast cancerFemaleMaori</v>
          </cell>
          <cell r="M576">
            <v>2014</v>
          </cell>
          <cell r="N576" t="str">
            <v>Female breast cancer</v>
          </cell>
          <cell r="O576" t="str">
            <v>Maori</v>
          </cell>
          <cell r="P576" t="str">
            <v>Female</v>
          </cell>
          <cell r="Q576">
            <v>68</v>
          </cell>
          <cell r="R576">
            <v>100</v>
          </cell>
        </row>
        <row r="577">
          <cell r="L577" t="str">
            <v>2014Female breast cancerFemaleNon-Maori</v>
          </cell>
          <cell r="M577">
            <v>2014</v>
          </cell>
          <cell r="N577" t="str">
            <v>Female breast cancer</v>
          </cell>
          <cell r="O577" t="str">
            <v>Non-Maori</v>
          </cell>
          <cell r="P577" t="str">
            <v>Female</v>
          </cell>
          <cell r="Q577">
            <v>539</v>
          </cell>
          <cell r="R577">
            <v>100</v>
          </cell>
        </row>
        <row r="578">
          <cell r="L578" t="str">
            <v>2014Influenza and pneumoniaFemaleAllEth</v>
          </cell>
          <cell r="M578">
            <v>2014</v>
          </cell>
          <cell r="N578" t="str">
            <v>Influenza and pneumonia</v>
          </cell>
          <cell r="O578" t="str">
            <v>AllEth</v>
          </cell>
          <cell r="P578" t="str">
            <v>Female</v>
          </cell>
          <cell r="Q578">
            <v>396</v>
          </cell>
          <cell r="R578">
            <v>56.1</v>
          </cell>
        </row>
        <row r="579">
          <cell r="L579" t="str">
            <v>2014Influenza and pneumoniaFemaleMaori</v>
          </cell>
          <cell r="M579">
            <v>2014</v>
          </cell>
          <cell r="N579" t="str">
            <v>Influenza and pneumonia</v>
          </cell>
          <cell r="O579" t="str">
            <v>Maori</v>
          </cell>
          <cell r="P579" t="str">
            <v>Female</v>
          </cell>
          <cell r="Q579">
            <v>19</v>
          </cell>
          <cell r="R579">
            <v>44.2</v>
          </cell>
        </row>
        <row r="580">
          <cell r="L580" t="str">
            <v>2014Influenza and pneumoniaFemaleNon-Maori</v>
          </cell>
          <cell r="M580">
            <v>2014</v>
          </cell>
          <cell r="N580" t="str">
            <v>Influenza and pneumonia</v>
          </cell>
          <cell r="O580" t="str">
            <v>Non-Maori</v>
          </cell>
          <cell r="P580" t="str">
            <v>Female</v>
          </cell>
          <cell r="Q580">
            <v>377</v>
          </cell>
          <cell r="R580">
            <v>56.9</v>
          </cell>
        </row>
        <row r="581">
          <cell r="L581" t="str">
            <v>2014Intentional self-harmFemaleAllEth</v>
          </cell>
          <cell r="M581">
            <v>2014</v>
          </cell>
          <cell r="N581" t="str">
            <v>Intentional self-harm</v>
          </cell>
          <cell r="O581" t="str">
            <v>AllEth</v>
          </cell>
          <cell r="P581" t="str">
            <v>Female</v>
          </cell>
          <cell r="Q581">
            <v>129</v>
          </cell>
          <cell r="R581">
            <v>25.4</v>
          </cell>
        </row>
        <row r="582">
          <cell r="L582" t="str">
            <v>2014Intentional self-harmFemaleMaori</v>
          </cell>
          <cell r="M582">
            <v>2014</v>
          </cell>
          <cell r="N582" t="str">
            <v>Intentional self-harm</v>
          </cell>
          <cell r="O582" t="str">
            <v>Maori</v>
          </cell>
          <cell r="P582" t="str">
            <v>Female</v>
          </cell>
          <cell r="Q582">
            <v>25</v>
          </cell>
          <cell r="R582">
            <v>27.5</v>
          </cell>
        </row>
        <row r="583">
          <cell r="L583" t="str">
            <v>2014Intentional self-harmFemaleNon-Maori</v>
          </cell>
          <cell r="M583">
            <v>2014</v>
          </cell>
          <cell r="N583" t="str">
            <v>Intentional self-harm</v>
          </cell>
          <cell r="O583" t="str">
            <v>Non-Maori</v>
          </cell>
          <cell r="P583" t="str">
            <v>Female</v>
          </cell>
          <cell r="Q583">
            <v>104</v>
          </cell>
          <cell r="R583">
            <v>24.9</v>
          </cell>
        </row>
        <row r="584">
          <cell r="L584" t="str">
            <v>2014Ischaemic heart diseaseFemaleAllEth</v>
          </cell>
          <cell r="M584">
            <v>2014</v>
          </cell>
          <cell r="N584" t="str">
            <v>Ischaemic heart disease</v>
          </cell>
          <cell r="O584" t="str">
            <v>AllEth</v>
          </cell>
          <cell r="P584" t="str">
            <v>Female</v>
          </cell>
          <cell r="Q584">
            <v>2263</v>
          </cell>
          <cell r="R584">
            <v>44.4</v>
          </cell>
        </row>
        <row r="585">
          <cell r="L585" t="str">
            <v>2014Ischaemic heart diseaseFemaleMaori</v>
          </cell>
          <cell r="M585">
            <v>2014</v>
          </cell>
          <cell r="N585" t="str">
            <v>Ischaemic heart disease</v>
          </cell>
          <cell r="O585" t="str">
            <v>Maori</v>
          </cell>
          <cell r="P585" t="str">
            <v>Female</v>
          </cell>
          <cell r="Q585">
            <v>186</v>
          </cell>
          <cell r="R585">
            <v>37.4</v>
          </cell>
        </row>
        <row r="586">
          <cell r="L586" t="str">
            <v>2014Ischaemic heart diseaseFemaleNon-Maori</v>
          </cell>
          <cell r="M586">
            <v>2014</v>
          </cell>
          <cell r="N586" t="str">
            <v>Ischaemic heart disease</v>
          </cell>
          <cell r="O586" t="str">
            <v>Non-Maori</v>
          </cell>
          <cell r="P586" t="str">
            <v>Female</v>
          </cell>
          <cell r="Q586">
            <v>2077</v>
          </cell>
          <cell r="R586">
            <v>45.1</v>
          </cell>
        </row>
        <row r="587">
          <cell r="L587" t="str">
            <v>2014Lung cancerFemaleAllEth</v>
          </cell>
          <cell r="M587">
            <v>2014</v>
          </cell>
          <cell r="N587" t="str">
            <v>Lung cancer</v>
          </cell>
          <cell r="O587" t="str">
            <v>AllEth</v>
          </cell>
          <cell r="P587" t="str">
            <v>Female</v>
          </cell>
          <cell r="Q587">
            <v>790</v>
          </cell>
          <cell r="R587">
            <v>47.1</v>
          </cell>
        </row>
        <row r="588">
          <cell r="L588" t="str">
            <v>2014Lung cancerFemaleMaori</v>
          </cell>
          <cell r="M588">
            <v>2014</v>
          </cell>
          <cell r="N588" t="str">
            <v>Lung cancer</v>
          </cell>
          <cell r="O588" t="str">
            <v>Maori</v>
          </cell>
          <cell r="P588" t="str">
            <v>Female</v>
          </cell>
          <cell r="Q588">
            <v>180</v>
          </cell>
          <cell r="R588">
            <v>55.2</v>
          </cell>
        </row>
        <row r="589">
          <cell r="L589" t="str">
            <v>2014Lung cancerFemaleNon-Maori</v>
          </cell>
          <cell r="M589">
            <v>2014</v>
          </cell>
          <cell r="N589" t="str">
            <v>Lung cancer</v>
          </cell>
          <cell r="O589" t="str">
            <v>Non-Maori</v>
          </cell>
          <cell r="P589" t="str">
            <v>Female</v>
          </cell>
          <cell r="Q589">
            <v>610</v>
          </cell>
          <cell r="R589">
            <v>45.1</v>
          </cell>
        </row>
        <row r="590">
          <cell r="L590" t="str">
            <v>2014Melanoma of the skinFemaleAllEth</v>
          </cell>
          <cell r="M590">
            <v>2014</v>
          </cell>
          <cell r="N590" t="str">
            <v>Melanoma of the skin</v>
          </cell>
          <cell r="O590" t="str">
            <v>AllEth</v>
          </cell>
          <cell r="P590" t="str">
            <v>Female</v>
          </cell>
          <cell r="Q590">
            <v>141</v>
          </cell>
          <cell r="R590">
            <v>37.299999999999997</v>
          </cell>
        </row>
        <row r="591">
          <cell r="L591" t="str">
            <v>2014Melanoma of the skinFemaleMaori</v>
          </cell>
          <cell r="M591">
            <v>2014</v>
          </cell>
          <cell r="N591" t="str">
            <v>Melanoma of the skin</v>
          </cell>
          <cell r="O591" t="str">
            <v>Maori</v>
          </cell>
          <cell r="P591" t="str">
            <v>Female</v>
          </cell>
          <cell r="Q591">
            <v>1</v>
          </cell>
          <cell r="R591">
            <v>33.299999999999997</v>
          </cell>
        </row>
        <row r="592">
          <cell r="L592" t="str">
            <v>2014Melanoma of the skinFemaleNon-Maori</v>
          </cell>
          <cell r="M592">
            <v>2014</v>
          </cell>
          <cell r="N592" t="str">
            <v>Melanoma of the skin</v>
          </cell>
          <cell r="O592" t="str">
            <v>Non-Maori</v>
          </cell>
          <cell r="P592" t="str">
            <v>Female</v>
          </cell>
          <cell r="Q592">
            <v>140</v>
          </cell>
          <cell r="R592">
            <v>37.299999999999997</v>
          </cell>
        </row>
        <row r="593">
          <cell r="L593" t="str">
            <v>2014Motor vehicle accidentsFemaleAllEth</v>
          </cell>
          <cell r="M593">
            <v>2014</v>
          </cell>
          <cell r="N593" t="str">
            <v>Motor vehicle accidents</v>
          </cell>
          <cell r="O593" t="str">
            <v>AllEth</v>
          </cell>
          <cell r="P593" t="str">
            <v>Female</v>
          </cell>
          <cell r="Q593">
            <v>108</v>
          </cell>
          <cell r="R593">
            <v>34.299999999999997</v>
          </cell>
        </row>
        <row r="594">
          <cell r="L594" t="str">
            <v>2014Motor vehicle accidentsFemaleMaori</v>
          </cell>
          <cell r="M594">
            <v>2014</v>
          </cell>
          <cell r="N594" t="str">
            <v>Motor vehicle accidents</v>
          </cell>
          <cell r="O594" t="str">
            <v>Maori</v>
          </cell>
          <cell r="P594" t="str">
            <v>Female</v>
          </cell>
          <cell r="Q594">
            <v>22</v>
          </cell>
          <cell r="R594">
            <v>31.9</v>
          </cell>
        </row>
        <row r="595">
          <cell r="L595" t="str">
            <v>2014Motor vehicle accidentsFemaleNon-Maori</v>
          </cell>
          <cell r="M595">
            <v>2014</v>
          </cell>
          <cell r="N595" t="str">
            <v>Motor vehicle accidents</v>
          </cell>
          <cell r="O595" t="str">
            <v>Non-Maori</v>
          </cell>
          <cell r="P595" t="str">
            <v>Female</v>
          </cell>
          <cell r="Q595">
            <v>86</v>
          </cell>
          <cell r="R595">
            <v>35</v>
          </cell>
        </row>
        <row r="596">
          <cell r="L596" t="str">
            <v>2014Other forms of heart diseaseFemaleAllEth</v>
          </cell>
          <cell r="M596">
            <v>2014</v>
          </cell>
          <cell r="N596" t="str">
            <v>Other forms of heart disease</v>
          </cell>
          <cell r="O596" t="str">
            <v>AllEth</v>
          </cell>
          <cell r="P596" t="str">
            <v>Female</v>
          </cell>
          <cell r="Q596">
            <v>760</v>
          </cell>
          <cell r="R596">
            <v>51.4</v>
          </cell>
        </row>
        <row r="597">
          <cell r="L597" t="str">
            <v>2014Other forms of heart diseaseFemaleMaori</v>
          </cell>
          <cell r="M597">
            <v>2014</v>
          </cell>
          <cell r="N597" t="str">
            <v>Other forms of heart disease</v>
          </cell>
          <cell r="O597" t="str">
            <v>Maori</v>
          </cell>
          <cell r="P597" t="str">
            <v>Female</v>
          </cell>
          <cell r="Q597">
            <v>76</v>
          </cell>
          <cell r="R597">
            <v>41.1</v>
          </cell>
        </row>
        <row r="598">
          <cell r="L598" t="str">
            <v>2014Other forms of heart diseaseFemaleNon-Maori</v>
          </cell>
          <cell r="M598">
            <v>2014</v>
          </cell>
          <cell r="N598" t="str">
            <v>Other forms of heart disease</v>
          </cell>
          <cell r="O598" t="str">
            <v>Non-Maori</v>
          </cell>
          <cell r="P598" t="str">
            <v>Female</v>
          </cell>
          <cell r="Q598">
            <v>684</v>
          </cell>
          <cell r="R598">
            <v>52.9</v>
          </cell>
        </row>
        <row r="599">
          <cell r="L599" t="str">
            <v>2014Prostate cancerFemaleAllEth</v>
          </cell>
          <cell r="M599">
            <v>2014</v>
          </cell>
          <cell r="N599" t="str">
            <v>Prostate cancer</v>
          </cell>
          <cell r="O599" t="str">
            <v>AllEth</v>
          </cell>
          <cell r="P599" t="str">
            <v>Female</v>
          </cell>
        </row>
        <row r="600">
          <cell r="L600" t="str">
            <v>2014Prostate cancerFemaleMaori</v>
          </cell>
          <cell r="M600">
            <v>2014</v>
          </cell>
          <cell r="N600" t="str">
            <v>Prostate cancer</v>
          </cell>
          <cell r="O600" t="str">
            <v>Maori</v>
          </cell>
          <cell r="P600" t="str">
            <v>Female</v>
          </cell>
        </row>
        <row r="601">
          <cell r="L601" t="str">
            <v>2014Prostate cancerFemaleNon-Maori</v>
          </cell>
          <cell r="M601">
            <v>2014</v>
          </cell>
          <cell r="N601" t="str">
            <v>Prostate cancer</v>
          </cell>
          <cell r="O601" t="str">
            <v>Non-Maori</v>
          </cell>
          <cell r="P601" t="str">
            <v>Female</v>
          </cell>
        </row>
      </sheetData>
      <sheetData sheetId="6"/>
      <sheetData sheetId="7">
        <row r="1">
          <cell r="A1">
            <v>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ealth.govt.nz/system/files/documents/publications/methodology-report-2016-17-nzhs-dec17v2.pdf"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9"/>
  <sheetViews>
    <sheetView tabSelected="1" workbookViewId="0">
      <selection activeCell="G8" sqref="G8"/>
    </sheetView>
  </sheetViews>
  <sheetFormatPr defaultColWidth="8.88671875" defaultRowHeight="13.2" x14ac:dyDescent="0.25"/>
  <cols>
    <col min="1" max="16384" width="8.88671875" style="4"/>
  </cols>
  <sheetData>
    <row r="1" spans="1:15" ht="37.799999999999997" x14ac:dyDescent="0.25">
      <c r="A1" s="6" t="s">
        <v>77</v>
      </c>
    </row>
    <row r="2" spans="1:15" ht="18" x14ac:dyDescent="0.25">
      <c r="A2" s="7" t="s">
        <v>78</v>
      </c>
    </row>
    <row r="3" spans="1:15" ht="14.25" customHeight="1" x14ac:dyDescent="0.25">
      <c r="A3" s="61" t="s">
        <v>109</v>
      </c>
      <c r="B3" s="61"/>
      <c r="C3" s="61"/>
      <c r="D3" s="61"/>
      <c r="E3" s="61"/>
      <c r="F3" s="61"/>
      <c r="G3" s="61"/>
      <c r="H3" s="61"/>
      <c r="I3" s="61"/>
      <c r="J3" s="61"/>
      <c r="K3" s="61"/>
      <c r="L3" s="61"/>
      <c r="M3" s="61"/>
      <c r="N3" s="61"/>
      <c r="O3" s="61"/>
    </row>
    <row r="4" spans="1:15" ht="14.25" customHeight="1" x14ac:dyDescent="0.25">
      <c r="A4" s="61"/>
      <c r="B4" s="61"/>
      <c r="C4" s="61"/>
      <c r="D4" s="61"/>
      <c r="E4" s="61"/>
      <c r="F4" s="61"/>
      <c r="G4" s="61"/>
      <c r="H4" s="61"/>
      <c r="I4" s="61"/>
      <c r="J4" s="61"/>
      <c r="K4" s="61"/>
      <c r="L4" s="61"/>
      <c r="M4" s="61"/>
      <c r="N4" s="61"/>
      <c r="O4" s="61"/>
    </row>
    <row r="5" spans="1:15" ht="14.25" customHeight="1" x14ac:dyDescent="0.25">
      <c r="A5" s="61"/>
      <c r="B5" s="61"/>
      <c r="C5" s="61"/>
      <c r="D5" s="61"/>
      <c r="E5" s="61"/>
      <c r="F5" s="61"/>
      <c r="G5" s="61"/>
      <c r="H5" s="61"/>
      <c r="I5" s="61"/>
      <c r="J5" s="61"/>
      <c r="K5" s="61"/>
      <c r="L5" s="61"/>
      <c r="M5" s="61"/>
      <c r="N5" s="61"/>
      <c r="O5" s="61"/>
    </row>
    <row r="6" spans="1:15" x14ac:dyDescent="0.25">
      <c r="A6" s="5" t="s">
        <v>108</v>
      </c>
    </row>
    <row r="7" spans="1:15" ht="13.8" x14ac:dyDescent="0.25">
      <c r="A7" s="8"/>
    </row>
    <row r="8" spans="1:15" ht="18" x14ac:dyDescent="0.25">
      <c r="A8" s="7" t="s">
        <v>79</v>
      </c>
    </row>
    <row r="9" spans="1:15" ht="13.8" x14ac:dyDescent="0.25">
      <c r="A9" s="8" t="s">
        <v>80</v>
      </c>
    </row>
    <row r="10" spans="1:15" ht="13.8" x14ac:dyDescent="0.25">
      <c r="A10" s="8"/>
    </row>
    <row r="11" spans="1:15" ht="18" x14ac:dyDescent="0.25">
      <c r="A11" s="7" t="s">
        <v>81</v>
      </c>
    </row>
    <row r="12" spans="1:15" ht="14.25" customHeight="1" x14ac:dyDescent="0.25">
      <c r="A12" s="61" t="s">
        <v>110</v>
      </c>
      <c r="B12" s="61"/>
      <c r="C12" s="61"/>
      <c r="D12" s="61"/>
      <c r="E12" s="61"/>
      <c r="F12" s="61"/>
      <c r="G12" s="61"/>
      <c r="H12" s="61"/>
      <c r="I12" s="61"/>
      <c r="J12" s="61"/>
      <c r="K12" s="61"/>
      <c r="L12" s="61"/>
      <c r="M12" s="61"/>
      <c r="N12" s="61"/>
      <c r="O12" s="61"/>
    </row>
    <row r="13" spans="1:15" ht="14.25" customHeight="1" x14ac:dyDescent="0.25">
      <c r="A13" s="61"/>
      <c r="B13" s="61"/>
      <c r="C13" s="61"/>
      <c r="D13" s="61"/>
      <c r="E13" s="61"/>
      <c r="F13" s="61"/>
      <c r="G13" s="61"/>
      <c r="H13" s="61"/>
      <c r="I13" s="61"/>
      <c r="J13" s="61"/>
      <c r="K13" s="61"/>
      <c r="L13" s="61"/>
      <c r="M13" s="61"/>
      <c r="N13" s="61"/>
      <c r="O13" s="61"/>
    </row>
    <row r="14" spans="1:15" ht="14.25" customHeight="1" x14ac:dyDescent="0.25">
      <c r="A14" s="61"/>
      <c r="B14" s="61"/>
      <c r="C14" s="61"/>
      <c r="D14" s="61"/>
      <c r="E14" s="61"/>
      <c r="F14" s="61"/>
      <c r="G14" s="61"/>
      <c r="H14" s="61"/>
      <c r="I14" s="61"/>
      <c r="J14" s="61"/>
      <c r="K14" s="61"/>
      <c r="L14" s="61"/>
      <c r="M14" s="61"/>
      <c r="N14" s="61"/>
      <c r="O14" s="61"/>
    </row>
    <row r="15" spans="1:15" ht="14.25" customHeight="1" x14ac:dyDescent="0.25">
      <c r="A15" s="61"/>
      <c r="B15" s="61"/>
      <c r="C15" s="61"/>
      <c r="D15" s="61"/>
      <c r="E15" s="61"/>
      <c r="F15" s="61"/>
      <c r="G15" s="61"/>
      <c r="H15" s="61"/>
      <c r="I15" s="61"/>
      <c r="J15" s="61"/>
      <c r="K15" s="61"/>
      <c r="L15" s="61"/>
      <c r="M15" s="61"/>
      <c r="N15" s="61"/>
      <c r="O15" s="61"/>
    </row>
    <row r="16" spans="1:15" x14ac:dyDescent="0.25">
      <c r="A16" s="61"/>
      <c r="B16" s="61"/>
      <c r="C16" s="61"/>
      <c r="D16" s="61"/>
      <c r="E16" s="61"/>
      <c r="F16" s="61"/>
      <c r="G16" s="61"/>
      <c r="H16" s="61"/>
      <c r="I16" s="61"/>
      <c r="J16" s="61"/>
      <c r="K16" s="61"/>
      <c r="L16" s="61"/>
      <c r="M16" s="61"/>
      <c r="N16" s="61"/>
      <c r="O16" s="61"/>
    </row>
    <row r="17" spans="1:15" ht="13.8" x14ac:dyDescent="0.25">
      <c r="A17" s="58"/>
      <c r="B17" s="58"/>
      <c r="C17" s="58"/>
      <c r="D17" s="58"/>
      <c r="E17" s="58"/>
      <c r="F17" s="58"/>
      <c r="G17" s="58"/>
      <c r="H17" s="58"/>
      <c r="I17" s="58"/>
      <c r="J17" s="58"/>
      <c r="K17" s="58"/>
      <c r="L17" s="58"/>
      <c r="M17" s="58"/>
      <c r="N17" s="58"/>
      <c r="O17" s="58"/>
    </row>
    <row r="18" spans="1:15" ht="18" x14ac:dyDescent="0.25">
      <c r="A18" s="7" t="s">
        <v>82</v>
      </c>
    </row>
    <row r="19" spans="1:15" ht="14.25" customHeight="1" x14ac:dyDescent="0.25">
      <c r="A19" s="61" t="s">
        <v>111</v>
      </c>
      <c r="B19" s="61"/>
      <c r="C19" s="61"/>
      <c r="D19" s="61"/>
      <c r="E19" s="61"/>
      <c r="F19" s="61"/>
      <c r="G19" s="61"/>
      <c r="H19" s="61"/>
      <c r="I19" s="61"/>
      <c r="J19" s="61"/>
      <c r="K19" s="61"/>
      <c r="L19" s="61"/>
      <c r="M19" s="61"/>
      <c r="N19" s="61"/>
      <c r="O19" s="61"/>
    </row>
    <row r="20" spans="1:15" ht="14.25" customHeight="1" x14ac:dyDescent="0.25">
      <c r="A20" s="61"/>
      <c r="B20" s="61"/>
      <c r="C20" s="61"/>
      <c r="D20" s="61"/>
      <c r="E20" s="61"/>
      <c r="F20" s="61"/>
      <c r="G20" s="61"/>
      <c r="H20" s="61"/>
      <c r="I20" s="61"/>
      <c r="J20" s="61"/>
      <c r="K20" s="61"/>
      <c r="L20" s="61"/>
      <c r="M20" s="61"/>
      <c r="N20" s="61"/>
      <c r="O20" s="61"/>
    </row>
    <row r="21" spans="1:15" ht="14.25" customHeight="1" x14ac:dyDescent="0.25">
      <c r="A21" s="61"/>
      <c r="B21" s="61"/>
      <c r="C21" s="61"/>
      <c r="D21" s="61"/>
      <c r="E21" s="61"/>
      <c r="F21" s="61"/>
      <c r="G21" s="61"/>
      <c r="H21" s="61"/>
      <c r="I21" s="61"/>
      <c r="J21" s="61"/>
      <c r="K21" s="61"/>
      <c r="L21" s="61"/>
      <c r="M21" s="61"/>
      <c r="N21" s="61"/>
      <c r="O21" s="61"/>
    </row>
    <row r="22" spans="1:15" ht="14.25" customHeight="1" x14ac:dyDescent="0.25">
      <c r="A22" s="61"/>
      <c r="B22" s="61"/>
      <c r="C22" s="61"/>
      <c r="D22" s="61"/>
      <c r="E22" s="61"/>
      <c r="F22" s="61"/>
      <c r="G22" s="61"/>
      <c r="H22" s="61"/>
      <c r="I22" s="61"/>
      <c r="J22" s="61"/>
      <c r="K22" s="61"/>
      <c r="L22" s="61"/>
      <c r="M22" s="61"/>
      <c r="N22" s="61"/>
      <c r="O22" s="61"/>
    </row>
    <row r="23" spans="1:15" ht="14.25" customHeight="1" x14ac:dyDescent="0.25">
      <c r="A23" s="61"/>
      <c r="B23" s="61"/>
      <c r="C23" s="61"/>
      <c r="D23" s="61"/>
      <c r="E23" s="61"/>
      <c r="F23" s="61"/>
      <c r="G23" s="61"/>
      <c r="H23" s="61"/>
      <c r="I23" s="61"/>
      <c r="J23" s="61"/>
      <c r="K23" s="61"/>
      <c r="L23" s="61"/>
      <c r="M23" s="61"/>
      <c r="N23" s="61"/>
      <c r="O23" s="61"/>
    </row>
    <row r="24" spans="1:15" ht="14.25" customHeight="1" x14ac:dyDescent="0.25">
      <c r="A24" s="61"/>
      <c r="B24" s="61"/>
      <c r="C24" s="61"/>
      <c r="D24" s="61"/>
      <c r="E24" s="61"/>
      <c r="F24" s="61"/>
      <c r="G24" s="61"/>
      <c r="H24" s="61"/>
      <c r="I24" s="61"/>
      <c r="J24" s="61"/>
      <c r="K24" s="61"/>
      <c r="L24" s="61"/>
      <c r="M24" s="61"/>
      <c r="N24" s="61"/>
      <c r="O24" s="61"/>
    </row>
    <row r="25" spans="1:15" ht="14.25" customHeight="1" x14ac:dyDescent="0.25">
      <c r="A25" s="61"/>
      <c r="B25" s="61"/>
      <c r="C25" s="61"/>
      <c r="D25" s="61"/>
      <c r="E25" s="61"/>
      <c r="F25" s="61"/>
      <c r="G25" s="61"/>
      <c r="H25" s="61"/>
      <c r="I25" s="61"/>
      <c r="J25" s="61"/>
      <c r="K25" s="61"/>
      <c r="L25" s="61"/>
      <c r="M25" s="61"/>
      <c r="N25" s="61"/>
      <c r="O25" s="61"/>
    </row>
    <row r="26" spans="1:15" ht="14.25" customHeight="1" x14ac:dyDescent="0.25">
      <c r="A26" s="61"/>
      <c r="B26" s="61"/>
      <c r="C26" s="61"/>
      <c r="D26" s="61"/>
      <c r="E26" s="61"/>
      <c r="F26" s="61"/>
      <c r="G26" s="61"/>
      <c r="H26" s="61"/>
      <c r="I26" s="61"/>
      <c r="J26" s="61"/>
      <c r="K26" s="61"/>
      <c r="L26" s="61"/>
      <c r="M26" s="61"/>
      <c r="N26" s="61"/>
      <c r="O26" s="61"/>
    </row>
    <row r="27" spans="1:15" ht="13.8" x14ac:dyDescent="0.25">
      <c r="A27" s="8"/>
    </row>
    <row r="28" spans="1:15" ht="13.8" thickBot="1" x14ac:dyDescent="0.3">
      <c r="A28" s="9" t="s">
        <v>83</v>
      </c>
    </row>
    <row r="29" spans="1:15" ht="34.200000000000003" customHeight="1" x14ac:dyDescent="0.25">
      <c r="A29" s="10" t="s">
        <v>84</v>
      </c>
      <c r="B29" s="59" t="s">
        <v>86</v>
      </c>
      <c r="C29" s="59" t="s">
        <v>87</v>
      </c>
    </row>
    <row r="30" spans="1:15" ht="13.8" thickBot="1" x14ac:dyDescent="0.3">
      <c r="A30" s="11" t="s">
        <v>85</v>
      </c>
      <c r="B30" s="60"/>
      <c r="C30" s="60"/>
    </row>
    <row r="31" spans="1:15" x14ac:dyDescent="0.25">
      <c r="A31" s="12" t="s">
        <v>88</v>
      </c>
      <c r="B31" s="13">
        <v>67404</v>
      </c>
      <c r="C31" s="12">
        <v>12.81</v>
      </c>
    </row>
    <row r="32" spans="1:15" x14ac:dyDescent="0.25">
      <c r="A32" s="12" t="s">
        <v>89</v>
      </c>
      <c r="B32" s="13">
        <v>66186</v>
      </c>
      <c r="C32" s="12">
        <v>12.58</v>
      </c>
    </row>
    <row r="33" spans="1:3" x14ac:dyDescent="0.25">
      <c r="A33" s="12" t="s">
        <v>90</v>
      </c>
      <c r="B33" s="13">
        <v>62838</v>
      </c>
      <c r="C33" s="12">
        <v>11.94</v>
      </c>
    </row>
    <row r="34" spans="1:3" x14ac:dyDescent="0.25">
      <c r="A34" s="12" t="s">
        <v>91</v>
      </c>
      <c r="B34" s="13">
        <v>49587</v>
      </c>
      <c r="C34" s="12">
        <v>9.42</v>
      </c>
    </row>
    <row r="35" spans="1:3" x14ac:dyDescent="0.25">
      <c r="A35" s="12" t="s">
        <v>92</v>
      </c>
      <c r="B35" s="13">
        <v>42153</v>
      </c>
      <c r="C35" s="12">
        <v>8.01</v>
      </c>
    </row>
    <row r="36" spans="1:3" x14ac:dyDescent="0.25">
      <c r="A36" s="12" t="s">
        <v>93</v>
      </c>
      <c r="B36" s="13">
        <v>40218</v>
      </c>
      <c r="C36" s="12">
        <v>7.64</v>
      </c>
    </row>
    <row r="37" spans="1:3" x14ac:dyDescent="0.25">
      <c r="A37" s="12" t="s">
        <v>94</v>
      </c>
      <c r="B37" s="13">
        <v>39231</v>
      </c>
      <c r="C37" s="12">
        <v>7.46</v>
      </c>
    </row>
    <row r="38" spans="1:3" x14ac:dyDescent="0.25">
      <c r="A38" s="12" t="s">
        <v>95</v>
      </c>
      <c r="B38" s="13">
        <v>38412</v>
      </c>
      <c r="C38" s="12">
        <v>7.3</v>
      </c>
    </row>
    <row r="39" spans="1:3" x14ac:dyDescent="0.25">
      <c r="A39" s="12" t="s">
        <v>96</v>
      </c>
      <c r="B39" s="13">
        <v>32832</v>
      </c>
      <c r="C39" s="12">
        <v>6.24</v>
      </c>
    </row>
    <row r="40" spans="1:3" x14ac:dyDescent="0.25">
      <c r="A40" s="12" t="s">
        <v>97</v>
      </c>
      <c r="B40" s="13">
        <v>25101</v>
      </c>
      <c r="C40" s="12">
        <v>4.7699999999999996</v>
      </c>
    </row>
    <row r="41" spans="1:3" x14ac:dyDescent="0.25">
      <c r="A41" s="12" t="s">
        <v>98</v>
      </c>
      <c r="B41" s="13">
        <v>19335</v>
      </c>
      <c r="C41" s="12">
        <v>3.67</v>
      </c>
    </row>
    <row r="42" spans="1:3" x14ac:dyDescent="0.25">
      <c r="A42" s="12" t="s">
        <v>99</v>
      </c>
      <c r="B42" s="13">
        <v>13740</v>
      </c>
      <c r="C42" s="12">
        <v>2.61</v>
      </c>
    </row>
    <row r="43" spans="1:3" x14ac:dyDescent="0.25">
      <c r="A43" s="12" t="s">
        <v>100</v>
      </c>
      <c r="B43" s="13">
        <v>11424</v>
      </c>
      <c r="C43" s="12">
        <v>2.17</v>
      </c>
    </row>
    <row r="44" spans="1:3" x14ac:dyDescent="0.25">
      <c r="A44" s="12" t="s">
        <v>101</v>
      </c>
      <c r="B44" s="12">
        <v>8043</v>
      </c>
      <c r="C44" s="12">
        <v>1.53</v>
      </c>
    </row>
    <row r="45" spans="1:3" x14ac:dyDescent="0.25">
      <c r="A45" s="12" t="s">
        <v>102</v>
      </c>
      <c r="B45" s="12">
        <v>5046</v>
      </c>
      <c r="C45" s="12">
        <v>0.96</v>
      </c>
    </row>
    <row r="46" spans="1:3" x14ac:dyDescent="0.25">
      <c r="A46" s="12" t="s">
        <v>103</v>
      </c>
      <c r="B46" s="12">
        <v>2736</v>
      </c>
      <c r="C46" s="12">
        <v>0.52</v>
      </c>
    </row>
    <row r="47" spans="1:3" x14ac:dyDescent="0.25">
      <c r="A47" s="12" t="s">
        <v>104</v>
      </c>
      <c r="B47" s="12">
        <v>1251</v>
      </c>
      <c r="C47" s="12">
        <v>0.24</v>
      </c>
    </row>
    <row r="48" spans="1:3" ht="13.8" thickBot="1" x14ac:dyDescent="0.3">
      <c r="A48" s="14" t="s">
        <v>105</v>
      </c>
      <c r="B48" s="14">
        <v>699</v>
      </c>
      <c r="C48" s="14">
        <v>0.13</v>
      </c>
    </row>
    <row r="49" spans="1:15" ht="13.8" x14ac:dyDescent="0.25">
      <c r="A49" s="8"/>
    </row>
    <row r="50" spans="1:15" ht="18" x14ac:dyDescent="0.25">
      <c r="A50" s="7" t="s">
        <v>106</v>
      </c>
    </row>
    <row r="51" spans="1:15" ht="15.75" customHeight="1" x14ac:dyDescent="0.25">
      <c r="A51" s="61" t="s">
        <v>112</v>
      </c>
      <c r="B51" s="61"/>
      <c r="C51" s="61"/>
      <c r="D51" s="61"/>
      <c r="E51" s="61"/>
      <c r="F51" s="61"/>
      <c r="G51" s="61"/>
      <c r="H51" s="61"/>
      <c r="I51" s="61"/>
      <c r="J51" s="61"/>
      <c r="K51" s="61"/>
      <c r="L51" s="61"/>
      <c r="M51" s="61"/>
      <c r="N51" s="61"/>
      <c r="O51" s="61"/>
    </row>
    <row r="52" spans="1:15" ht="14.25" customHeight="1" x14ac:dyDescent="0.25">
      <c r="A52" s="61"/>
      <c r="B52" s="61"/>
      <c r="C52" s="61"/>
      <c r="D52" s="61"/>
      <c r="E52" s="61"/>
      <c r="F52" s="61"/>
      <c r="G52" s="61"/>
      <c r="H52" s="61"/>
      <c r="I52" s="61"/>
      <c r="J52" s="61"/>
      <c r="K52" s="61"/>
      <c r="L52" s="61"/>
      <c r="M52" s="61"/>
      <c r="N52" s="61"/>
      <c r="O52" s="61"/>
    </row>
    <row r="53" spans="1:15" ht="14.25" customHeight="1" x14ac:dyDescent="0.25">
      <c r="A53" s="61"/>
      <c r="B53" s="61"/>
      <c r="C53" s="61"/>
      <c r="D53" s="61"/>
      <c r="E53" s="61"/>
      <c r="F53" s="61"/>
      <c r="G53" s="61"/>
      <c r="H53" s="61"/>
      <c r="I53" s="61"/>
      <c r="J53" s="61"/>
      <c r="K53" s="61"/>
      <c r="L53" s="61"/>
      <c r="M53" s="61"/>
      <c r="N53" s="61"/>
      <c r="O53" s="61"/>
    </row>
    <row r="54" spans="1:15" ht="14.25" customHeight="1" x14ac:dyDescent="0.25">
      <c r="A54" s="61"/>
      <c r="B54" s="61"/>
      <c r="C54" s="61"/>
      <c r="D54" s="61"/>
      <c r="E54" s="61"/>
      <c r="F54" s="61"/>
      <c r="G54" s="61"/>
      <c r="H54" s="61"/>
      <c r="I54" s="61"/>
      <c r="J54" s="61"/>
      <c r="K54" s="61"/>
      <c r="L54" s="61"/>
      <c r="M54" s="61"/>
      <c r="N54" s="61"/>
      <c r="O54" s="61"/>
    </row>
    <row r="55" spans="1:15" ht="18" x14ac:dyDescent="0.25">
      <c r="A55" s="7" t="s">
        <v>107</v>
      </c>
    </row>
    <row r="56" spans="1:15" ht="14.25" customHeight="1" x14ac:dyDescent="0.25">
      <c r="A56" s="61" t="s">
        <v>113</v>
      </c>
      <c r="B56" s="61"/>
      <c r="C56" s="61"/>
      <c r="D56" s="61"/>
      <c r="E56" s="61"/>
      <c r="F56" s="61"/>
      <c r="G56" s="61"/>
      <c r="H56" s="61"/>
      <c r="I56" s="61"/>
      <c r="J56" s="61"/>
      <c r="K56" s="61"/>
      <c r="L56" s="61"/>
      <c r="M56" s="61"/>
      <c r="N56" s="61"/>
      <c r="O56" s="61"/>
    </row>
    <row r="57" spans="1:15" ht="14.25" customHeight="1" x14ac:dyDescent="0.25">
      <c r="A57" s="61"/>
      <c r="B57" s="61"/>
      <c r="C57" s="61"/>
      <c r="D57" s="61"/>
      <c r="E57" s="61"/>
      <c r="F57" s="61"/>
      <c r="G57" s="61"/>
      <c r="H57" s="61"/>
      <c r="I57" s="61"/>
      <c r="J57" s="61"/>
      <c r="K57" s="61"/>
      <c r="L57" s="61"/>
      <c r="M57" s="61"/>
      <c r="N57" s="61"/>
      <c r="O57" s="61"/>
    </row>
    <row r="58" spans="1:15" ht="14.25" customHeight="1" x14ac:dyDescent="0.25">
      <c r="A58" s="61"/>
      <c r="B58" s="61"/>
      <c r="C58" s="61"/>
      <c r="D58" s="61"/>
      <c r="E58" s="61"/>
      <c r="F58" s="61"/>
      <c r="G58" s="61"/>
      <c r="H58" s="61"/>
      <c r="I58" s="61"/>
      <c r="J58" s="61"/>
      <c r="K58" s="61"/>
      <c r="L58" s="61"/>
      <c r="M58" s="61"/>
      <c r="N58" s="61"/>
      <c r="O58" s="61"/>
    </row>
    <row r="59" spans="1:15" ht="14.25" customHeight="1" x14ac:dyDescent="0.25">
      <c r="A59" s="61"/>
      <c r="B59" s="61"/>
      <c r="C59" s="61"/>
      <c r="D59" s="61"/>
      <c r="E59" s="61"/>
      <c r="F59" s="61"/>
      <c r="G59" s="61"/>
      <c r="H59" s="61"/>
      <c r="I59" s="61"/>
      <c r="J59" s="61"/>
      <c r="K59" s="61"/>
      <c r="L59" s="61"/>
      <c r="M59" s="61"/>
      <c r="N59" s="61"/>
      <c r="O59" s="61"/>
    </row>
  </sheetData>
  <sheetProtection algorithmName="SHA-512" hashValue="ndQiyeMbAqObsq4sAiYGrKOpLffnLvemgBWhLFcswJFMqzelkCeW80OBxemf26HusayS7SNyWs1SmAtAnDwGHw==" saltValue="qjOpa1s7wORKi/xHHTMKpg==" spinCount="100000" sheet="1" objects="1" scenarios="1"/>
  <mergeCells count="7">
    <mergeCell ref="B29:B30"/>
    <mergeCell ref="C29:C30"/>
    <mergeCell ref="A51:O54"/>
    <mergeCell ref="A56:O59"/>
    <mergeCell ref="A3:O5"/>
    <mergeCell ref="A12:O16"/>
    <mergeCell ref="A19:O26"/>
  </mergeCells>
  <hyperlinks>
    <hyperlink ref="A6" r:id="rId1" display="https://www.health.govt.nz/system/files/documents/publications/methodology-report-2016-17-nzhs-dec17v2.pdf" xr:uid="{00000000-0004-0000-0000-00000000000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Y98"/>
  <sheetViews>
    <sheetView zoomScaleNormal="100" workbookViewId="0">
      <pane ySplit="5" topLeftCell="A6" activePane="bottomLeft" state="frozen"/>
      <selection pane="bottomLeft" activeCell="L2" sqref="L2"/>
    </sheetView>
  </sheetViews>
  <sheetFormatPr defaultColWidth="9.109375" defaultRowHeight="13.2" x14ac:dyDescent="0.25"/>
  <cols>
    <col min="1" max="1" width="2.6640625" style="17" customWidth="1"/>
    <col min="2" max="2" width="7.33203125" style="17" customWidth="1"/>
    <col min="3" max="4" width="9.109375" style="17" customWidth="1"/>
    <col min="5" max="5" width="10.33203125" style="17" customWidth="1"/>
    <col min="6" max="6" width="8.33203125" style="17" customWidth="1"/>
    <col min="7" max="8" width="9.109375" style="17"/>
    <col min="9" max="10" width="9.109375" style="17" customWidth="1"/>
    <col min="11" max="12" width="9.109375" style="17"/>
    <col min="13" max="13" width="1.6640625" style="17" customWidth="1"/>
    <col min="14" max="15" width="9.109375" style="17"/>
    <col min="16" max="16" width="10.88671875" style="17" customWidth="1"/>
    <col min="17" max="17" width="9.88671875" style="17" customWidth="1"/>
    <col min="18" max="18" width="13.44140625" style="17" customWidth="1"/>
    <col min="19" max="19" width="12.6640625" style="17" customWidth="1"/>
    <col min="20" max="25" width="9.109375" style="17"/>
    <col min="26" max="26" width="9.109375" style="19"/>
    <col min="27" max="51" width="9.109375" style="19" customWidth="1"/>
    <col min="52" max="52" width="9.109375" style="34" customWidth="1"/>
    <col min="53" max="62" width="9.109375" style="34"/>
    <col min="63" max="16384" width="9.109375" style="17"/>
  </cols>
  <sheetData>
    <row r="1" spans="2:77" ht="21" customHeight="1" x14ac:dyDescent="0.25">
      <c r="B1" s="15" t="s">
        <v>67</v>
      </c>
      <c r="C1" s="16"/>
      <c r="D1" s="16"/>
      <c r="Y1" s="18"/>
      <c r="BK1" s="34"/>
      <c r="BL1" s="34"/>
      <c r="BM1" s="34"/>
      <c r="BN1" s="34"/>
      <c r="BO1" s="34"/>
      <c r="BP1" s="34"/>
      <c r="BQ1" s="34"/>
      <c r="BR1" s="34"/>
      <c r="BS1" s="34"/>
      <c r="BT1" s="34"/>
      <c r="BU1" s="34"/>
      <c r="BV1" s="34"/>
      <c r="BW1" s="34"/>
      <c r="BX1" s="34"/>
      <c r="BY1" s="34"/>
    </row>
    <row r="2" spans="2:77" ht="10.5" customHeight="1" x14ac:dyDescent="0.25">
      <c r="Y2" s="20"/>
      <c r="BK2" s="34"/>
      <c r="BL2" s="34"/>
      <c r="BM2" s="34"/>
      <c r="BN2" s="34"/>
      <c r="BO2" s="34"/>
      <c r="BP2" s="34"/>
      <c r="BQ2" s="34"/>
      <c r="BR2" s="34"/>
      <c r="BS2" s="34"/>
      <c r="BT2" s="34"/>
      <c r="BU2" s="34"/>
      <c r="BV2" s="34"/>
      <c r="BW2" s="34"/>
      <c r="BX2" s="34"/>
      <c r="BY2" s="34"/>
    </row>
    <row r="3" spans="2:77" ht="8.25" customHeight="1" x14ac:dyDescent="0.25">
      <c r="B3" s="21"/>
      <c r="C3" s="21"/>
      <c r="D3" s="21"/>
      <c r="E3" s="21"/>
      <c r="F3" s="21"/>
      <c r="G3" s="21"/>
      <c r="H3" s="21"/>
      <c r="I3" s="21"/>
      <c r="J3" s="21"/>
      <c r="K3" s="21"/>
      <c r="L3" s="21"/>
      <c r="M3" s="21"/>
      <c r="N3" s="21"/>
      <c r="O3" s="21"/>
      <c r="P3" s="21"/>
      <c r="Q3" s="21"/>
      <c r="R3" s="21"/>
      <c r="S3" s="21"/>
      <c r="T3" s="21"/>
      <c r="U3" s="21"/>
      <c r="V3" s="21"/>
      <c r="W3" s="21"/>
      <c r="X3" s="21"/>
      <c r="BK3" s="34"/>
      <c r="BL3" s="34"/>
      <c r="BM3" s="34"/>
      <c r="BN3" s="34"/>
      <c r="BO3" s="34"/>
      <c r="BP3" s="34"/>
      <c r="BQ3" s="34"/>
      <c r="BR3" s="34"/>
      <c r="BS3" s="34"/>
      <c r="BT3" s="34"/>
      <c r="BU3" s="34"/>
      <c r="BV3" s="34"/>
      <c r="BW3" s="34"/>
      <c r="BX3" s="34"/>
      <c r="BY3" s="34"/>
    </row>
    <row r="4" spans="2:77" x14ac:dyDescent="0.25">
      <c r="B4" s="21"/>
      <c r="C4" s="22" t="s">
        <v>23</v>
      </c>
      <c r="D4" s="21"/>
      <c r="E4" s="21"/>
      <c r="F4" s="21"/>
      <c r="G4" s="21"/>
      <c r="H4" s="21"/>
      <c r="I4" s="21"/>
      <c r="J4" s="22"/>
      <c r="K4" s="21"/>
      <c r="L4" s="21"/>
      <c r="M4" s="21"/>
      <c r="N4" s="21"/>
      <c r="O4" s="21"/>
      <c r="P4" s="21"/>
      <c r="Q4" s="21"/>
      <c r="R4" s="21"/>
      <c r="S4" s="21"/>
      <c r="T4" s="21"/>
      <c r="U4" s="21"/>
      <c r="V4" s="21"/>
      <c r="W4" s="21"/>
      <c r="X4" s="21"/>
      <c r="BB4" s="34">
        <v>1</v>
      </c>
      <c r="BK4" s="34"/>
      <c r="BL4" s="34"/>
      <c r="BM4" s="34"/>
      <c r="BN4" s="34"/>
      <c r="BO4" s="34"/>
      <c r="BP4" s="34"/>
      <c r="BQ4" s="34"/>
      <c r="BR4" s="34"/>
      <c r="BS4" s="34"/>
      <c r="BT4" s="34"/>
      <c r="BU4" s="34"/>
      <c r="BV4" s="34"/>
      <c r="BW4" s="34"/>
      <c r="BX4" s="34"/>
      <c r="BY4" s="34"/>
    </row>
    <row r="5" spans="2:77" ht="18" customHeight="1" x14ac:dyDescent="0.25">
      <c r="B5" s="21"/>
      <c r="C5" s="21"/>
      <c r="D5" s="21"/>
      <c r="E5" s="21"/>
      <c r="F5" s="21"/>
      <c r="G5" s="21"/>
      <c r="H5" s="21"/>
      <c r="I5" s="21"/>
      <c r="J5" s="21"/>
      <c r="K5" s="21"/>
      <c r="L5" s="21"/>
      <c r="M5" s="21"/>
      <c r="N5" s="21"/>
      <c r="O5" s="21"/>
      <c r="P5" s="21"/>
      <c r="Q5" s="21"/>
      <c r="R5" s="21"/>
      <c r="S5" s="21"/>
      <c r="T5" s="21"/>
      <c r="U5" s="21"/>
      <c r="V5" s="21"/>
      <c r="W5" s="21"/>
      <c r="X5" s="21"/>
      <c r="BK5" s="34"/>
      <c r="BL5" s="34"/>
      <c r="BM5" s="34"/>
      <c r="BN5" s="34"/>
      <c r="BO5" s="34"/>
      <c r="BP5" s="34"/>
      <c r="BQ5" s="34"/>
      <c r="BR5" s="34"/>
      <c r="BS5" s="34"/>
      <c r="BT5" s="34"/>
      <c r="BU5" s="34"/>
      <c r="BV5" s="34"/>
      <c r="BW5" s="34"/>
      <c r="BX5" s="34"/>
      <c r="BY5" s="34"/>
    </row>
    <row r="6" spans="2:77" x14ac:dyDescent="0.25">
      <c r="B6" s="21"/>
      <c r="C6" s="21"/>
      <c r="D6" s="21"/>
      <c r="E6" s="21"/>
      <c r="F6" s="21"/>
      <c r="G6" s="21"/>
      <c r="H6" s="21"/>
      <c r="I6" s="21"/>
      <c r="J6" s="21"/>
      <c r="K6" s="21"/>
      <c r="L6" s="21"/>
      <c r="M6" s="21"/>
      <c r="N6" s="21"/>
      <c r="O6" s="21"/>
      <c r="P6" s="21"/>
      <c r="Q6" s="21"/>
      <c r="R6" s="21"/>
      <c r="S6" s="21"/>
      <c r="T6" s="21"/>
      <c r="U6" s="21"/>
      <c r="V6" s="21"/>
      <c r="W6" s="21"/>
      <c r="X6" s="21"/>
      <c r="BK6" s="34"/>
      <c r="BL6" s="34"/>
      <c r="BM6" s="34"/>
      <c r="BN6" s="34"/>
      <c r="BO6" s="34"/>
      <c r="BP6" s="34"/>
      <c r="BQ6" s="34"/>
      <c r="BR6" s="34"/>
      <c r="BS6" s="34"/>
      <c r="BT6" s="34"/>
      <c r="BU6" s="34"/>
      <c r="BV6" s="34"/>
      <c r="BW6" s="34"/>
      <c r="BX6" s="34"/>
      <c r="BY6" s="34"/>
    </row>
    <row r="7" spans="2:77" x14ac:dyDescent="0.25">
      <c r="B7" s="21"/>
      <c r="C7" s="21"/>
      <c r="D7" s="21"/>
      <c r="E7" s="21"/>
      <c r="F7" s="21"/>
      <c r="G7" s="21"/>
      <c r="H7" s="21"/>
      <c r="I7" s="21"/>
      <c r="J7" s="21"/>
      <c r="K7" s="21"/>
      <c r="L7" s="21"/>
      <c r="M7" s="21"/>
      <c r="N7" s="21"/>
      <c r="O7" s="21"/>
      <c r="P7" s="21"/>
      <c r="Q7" s="21"/>
      <c r="R7" s="21"/>
      <c r="S7" s="21"/>
      <c r="T7" s="21"/>
      <c r="U7" s="21"/>
      <c r="V7" s="21"/>
      <c r="W7" s="21"/>
      <c r="X7" s="21"/>
      <c r="BK7" s="34"/>
      <c r="BL7" s="34"/>
      <c r="BM7" s="34"/>
      <c r="BN7" s="34"/>
      <c r="BO7" s="34"/>
      <c r="BP7" s="34"/>
      <c r="BQ7" s="34"/>
      <c r="BR7" s="34"/>
      <c r="BS7" s="34"/>
      <c r="BT7" s="34"/>
      <c r="BU7" s="34"/>
      <c r="BV7" s="34"/>
      <c r="BW7" s="34"/>
      <c r="BX7" s="34"/>
      <c r="BY7" s="34"/>
    </row>
    <row r="8" spans="2:77" ht="12" customHeight="1" x14ac:dyDescent="0.3">
      <c r="B8" s="21"/>
      <c r="C8" s="23"/>
      <c r="D8" s="21"/>
      <c r="E8" s="21"/>
      <c r="F8" s="21"/>
      <c r="G8" s="21"/>
      <c r="H8" s="21"/>
      <c r="I8" s="21"/>
      <c r="J8" s="21"/>
      <c r="K8" s="21"/>
      <c r="L8" s="21"/>
      <c r="M8" s="21"/>
      <c r="N8" s="23"/>
      <c r="O8" s="21"/>
      <c r="P8" s="21"/>
      <c r="Q8" s="21"/>
      <c r="R8" s="21"/>
      <c r="S8" s="21"/>
      <c r="T8" s="21"/>
      <c r="U8" s="21"/>
      <c r="V8" s="21"/>
      <c r="W8" s="21"/>
      <c r="X8" s="21"/>
      <c r="BB8" s="34" t="s">
        <v>41</v>
      </c>
      <c r="BK8" s="34"/>
      <c r="BL8" s="34"/>
      <c r="BM8" s="34"/>
      <c r="BN8" s="34"/>
      <c r="BO8" s="34"/>
      <c r="BP8" s="34"/>
      <c r="BQ8" s="34"/>
      <c r="BR8" s="34"/>
      <c r="BS8" s="34"/>
      <c r="BT8" s="34"/>
      <c r="BU8" s="34"/>
      <c r="BV8" s="34"/>
      <c r="BW8" s="34"/>
      <c r="BX8" s="34"/>
      <c r="BY8" s="34"/>
    </row>
    <row r="9" spans="2:77" ht="9.75" customHeight="1" x14ac:dyDescent="0.25">
      <c r="B9" s="21"/>
      <c r="C9" s="21"/>
      <c r="D9" s="21"/>
      <c r="E9" s="21"/>
      <c r="F9" s="21"/>
      <c r="G9" s="21"/>
      <c r="H9" s="21"/>
      <c r="I9" s="21"/>
      <c r="J9" s="21"/>
      <c r="K9" s="21"/>
      <c r="L9" s="21"/>
      <c r="M9" s="21"/>
      <c r="N9" s="21"/>
      <c r="O9" s="21"/>
      <c r="P9" s="21"/>
      <c r="Q9" s="21"/>
      <c r="R9" s="21"/>
      <c r="S9" s="21"/>
      <c r="T9" s="21"/>
      <c r="U9" s="21"/>
      <c r="V9" s="21"/>
      <c r="W9" s="21"/>
      <c r="X9" s="21"/>
      <c r="BK9" s="34"/>
      <c r="BL9" s="34"/>
      <c r="BM9" s="34"/>
      <c r="BN9" s="34"/>
      <c r="BO9" s="34"/>
      <c r="BP9" s="34"/>
      <c r="BQ9" s="34"/>
      <c r="BR9" s="34"/>
      <c r="BS9" s="34"/>
      <c r="BT9" s="34"/>
      <c r="BU9" s="34"/>
      <c r="BV9" s="34"/>
      <c r="BW9" s="34"/>
      <c r="BX9" s="34"/>
      <c r="BY9" s="34"/>
    </row>
    <row r="10" spans="2:77" x14ac:dyDescent="0.25">
      <c r="B10" s="21"/>
      <c r="C10" s="24"/>
      <c r="D10" s="21"/>
      <c r="E10" s="21"/>
      <c r="F10" s="21"/>
      <c r="G10" s="21"/>
      <c r="H10" s="21"/>
      <c r="I10" s="21"/>
      <c r="J10" s="21"/>
      <c r="K10" s="21"/>
      <c r="L10" s="21"/>
      <c r="M10" s="21"/>
      <c r="N10" s="21"/>
      <c r="O10" s="21"/>
      <c r="P10" s="21"/>
      <c r="Q10" s="21"/>
      <c r="R10" s="21"/>
      <c r="S10" s="21"/>
      <c r="T10" s="21"/>
      <c r="U10" s="21"/>
      <c r="V10" s="21"/>
      <c r="W10" s="21"/>
      <c r="X10" s="21"/>
      <c r="BB10" s="34" t="str">
        <f>VLOOKUP($BB$4, RefCauseofDeath, 3,FALSE)&amp;"- Children"</f>
        <v>Has GP clinic or medical centre that usually goes to when unwell or injured - Children</v>
      </c>
      <c r="BK10" s="34"/>
      <c r="BL10" s="34"/>
      <c r="BM10" s="34"/>
      <c r="BN10" s="34"/>
      <c r="BO10" s="34"/>
      <c r="BP10" s="34"/>
      <c r="BQ10" s="34"/>
      <c r="BR10" s="34"/>
      <c r="BS10" s="34"/>
      <c r="BT10" s="34"/>
      <c r="BU10" s="34"/>
      <c r="BV10" s="34"/>
      <c r="BW10" s="34"/>
      <c r="BX10" s="34"/>
      <c r="BY10" s="34"/>
    </row>
    <row r="11" spans="2:77" x14ac:dyDescent="0.25">
      <c r="B11" s="21"/>
      <c r="C11" s="21"/>
      <c r="D11" s="21"/>
      <c r="E11" s="21"/>
      <c r="F11" s="21"/>
      <c r="G11" s="21"/>
      <c r="H11" s="21"/>
      <c r="I11" s="21"/>
      <c r="J11" s="21"/>
      <c r="K11" s="21"/>
      <c r="L11" s="21"/>
      <c r="M11" s="21"/>
      <c r="N11" s="21"/>
      <c r="O11" s="21"/>
      <c r="P11" s="21"/>
      <c r="Q11" s="21"/>
      <c r="R11" s="21"/>
      <c r="S11" s="21"/>
      <c r="T11" s="21"/>
      <c r="U11" s="21"/>
      <c r="V11" s="21"/>
      <c r="W11" s="21"/>
      <c r="X11" s="21"/>
      <c r="BK11" s="34"/>
      <c r="BL11" s="34"/>
      <c r="BM11" s="34"/>
      <c r="BN11" s="34"/>
      <c r="BO11" s="34"/>
      <c r="BP11" s="34"/>
      <c r="BQ11" s="34"/>
      <c r="BR11" s="34"/>
      <c r="BS11" s="34"/>
      <c r="BT11" s="34"/>
      <c r="BU11" s="34"/>
      <c r="BV11" s="34"/>
      <c r="BW11" s="34"/>
      <c r="BX11" s="34"/>
      <c r="BY11" s="34"/>
    </row>
    <row r="12" spans="2:77" x14ac:dyDescent="0.25">
      <c r="B12" s="21"/>
      <c r="C12" s="21"/>
      <c r="D12" s="21"/>
      <c r="E12" s="21"/>
      <c r="F12" s="21"/>
      <c r="G12" s="21"/>
      <c r="H12" s="21"/>
      <c r="I12" s="21"/>
      <c r="J12" s="21"/>
      <c r="K12" s="21"/>
      <c r="L12" s="21"/>
      <c r="M12" s="21"/>
      <c r="N12" s="21"/>
      <c r="O12" s="21"/>
      <c r="P12" s="21"/>
      <c r="Q12" s="21"/>
      <c r="R12" s="21"/>
      <c r="S12" s="21"/>
      <c r="T12" s="21"/>
      <c r="U12" s="21"/>
      <c r="V12" s="21"/>
      <c r="W12" s="21"/>
      <c r="X12" s="21"/>
      <c r="BB12" s="34" t="s">
        <v>5</v>
      </c>
      <c r="BC12" s="34" t="s">
        <v>8</v>
      </c>
      <c r="BD12" s="34" t="s">
        <v>7</v>
      </c>
      <c r="BK12" s="34"/>
      <c r="BL12" s="34"/>
      <c r="BM12" s="34"/>
      <c r="BN12" s="34"/>
      <c r="BO12" s="34"/>
      <c r="BP12" s="34"/>
      <c r="BQ12" s="34"/>
      <c r="BR12" s="34"/>
      <c r="BS12" s="34"/>
      <c r="BT12" s="34"/>
      <c r="BU12" s="34"/>
      <c r="BV12" s="34"/>
      <c r="BW12" s="34"/>
      <c r="BX12" s="34"/>
      <c r="BY12" s="34"/>
    </row>
    <row r="13" spans="2:77" x14ac:dyDescent="0.25">
      <c r="B13" s="21"/>
      <c r="C13" s="21"/>
      <c r="D13" s="21"/>
      <c r="E13" s="21"/>
      <c r="F13" s="21"/>
      <c r="G13" s="21"/>
      <c r="H13" s="21"/>
      <c r="I13" s="21"/>
      <c r="J13" s="21"/>
      <c r="K13" s="21"/>
      <c r="L13" s="21"/>
      <c r="M13" s="21"/>
      <c r="N13" s="21"/>
      <c r="O13" s="21"/>
      <c r="P13" s="21"/>
      <c r="Q13" s="21"/>
      <c r="R13" s="21"/>
      <c r="S13" s="21"/>
      <c r="T13" s="21"/>
      <c r="U13" s="21"/>
      <c r="V13" s="21"/>
      <c r="W13" s="21"/>
      <c r="X13" s="21"/>
      <c r="BK13" s="34"/>
      <c r="BL13" s="34"/>
      <c r="BM13" s="34"/>
      <c r="BN13" s="34"/>
      <c r="BO13" s="34"/>
      <c r="BP13" s="34"/>
      <c r="BQ13" s="34"/>
      <c r="BR13" s="34"/>
      <c r="BS13" s="34"/>
      <c r="BT13" s="34"/>
      <c r="BU13" s="34"/>
      <c r="BV13" s="34"/>
      <c r="BW13" s="34"/>
      <c r="BX13" s="34"/>
      <c r="BY13" s="34"/>
    </row>
    <row r="14" spans="2:77" x14ac:dyDescent="0.25">
      <c r="B14" s="21"/>
      <c r="C14" s="21"/>
      <c r="D14" s="21"/>
      <c r="E14" s="21"/>
      <c r="F14" s="21"/>
      <c r="G14" s="21"/>
      <c r="H14" s="21"/>
      <c r="I14" s="21"/>
      <c r="J14" s="21"/>
      <c r="K14" s="21"/>
      <c r="L14" s="21"/>
      <c r="M14" s="21"/>
      <c r="N14" s="21"/>
      <c r="O14" s="21"/>
      <c r="P14" s="21"/>
      <c r="Q14" s="21"/>
      <c r="R14" s="21"/>
      <c r="S14" s="21"/>
      <c r="T14" s="21"/>
      <c r="U14" s="21"/>
      <c r="V14" s="21"/>
      <c r="W14" s="21"/>
      <c r="X14" s="21"/>
      <c r="BB14" s="34" t="s">
        <v>42</v>
      </c>
      <c r="BK14" s="34"/>
      <c r="BL14" s="34"/>
      <c r="BM14" s="34"/>
      <c r="BN14" s="34"/>
      <c r="BO14" s="34"/>
      <c r="BP14" s="34"/>
      <c r="BQ14" s="34"/>
      <c r="BR14" s="34"/>
      <c r="BS14" s="34"/>
      <c r="BT14" s="34"/>
      <c r="BU14" s="34"/>
      <c r="BV14" s="34"/>
      <c r="BW14" s="34"/>
      <c r="BX14" s="34"/>
      <c r="BY14" s="34"/>
    </row>
    <row r="15" spans="2:77" x14ac:dyDescent="0.25">
      <c r="B15" s="21"/>
      <c r="C15" s="21"/>
      <c r="D15" s="21"/>
      <c r="E15" s="21"/>
      <c r="F15" s="21"/>
      <c r="G15" s="21"/>
      <c r="H15" s="21"/>
      <c r="I15" s="21"/>
      <c r="J15" s="21"/>
      <c r="K15" s="21"/>
      <c r="L15" s="21"/>
      <c r="M15" s="21"/>
      <c r="N15" s="21"/>
      <c r="O15" s="21"/>
      <c r="P15" s="21"/>
      <c r="Q15" s="21"/>
      <c r="R15" s="21"/>
      <c r="S15" s="21"/>
      <c r="T15" s="21"/>
      <c r="U15" s="21"/>
      <c r="V15" s="21"/>
      <c r="W15" s="21"/>
      <c r="X15" s="21"/>
      <c r="BB15" s="34" t="s">
        <v>55</v>
      </c>
      <c r="BK15" s="34"/>
      <c r="BL15" s="34"/>
      <c r="BM15" s="34"/>
      <c r="BN15" s="34"/>
      <c r="BO15" s="34"/>
      <c r="BP15" s="34"/>
      <c r="BQ15" s="34"/>
      <c r="BR15" s="34"/>
      <c r="BS15" s="34"/>
      <c r="BT15" s="34"/>
      <c r="BU15" s="34"/>
      <c r="BV15" s="34"/>
      <c r="BW15" s="34"/>
      <c r="BX15" s="34"/>
      <c r="BY15" s="34"/>
    </row>
    <row r="16" spans="2:77" x14ac:dyDescent="0.25">
      <c r="B16" s="21"/>
      <c r="C16" s="21"/>
      <c r="D16" s="21"/>
      <c r="E16" s="21"/>
      <c r="F16" s="21"/>
      <c r="G16" s="21"/>
      <c r="H16" s="21"/>
      <c r="I16" s="21"/>
      <c r="J16" s="21"/>
      <c r="K16" s="21"/>
      <c r="L16" s="21"/>
      <c r="M16" s="21"/>
      <c r="N16" s="21"/>
      <c r="O16" s="21"/>
      <c r="P16" s="21"/>
      <c r="Q16" s="21"/>
      <c r="R16" s="21"/>
      <c r="S16" s="21"/>
      <c r="T16" s="21"/>
      <c r="U16" s="21"/>
      <c r="V16" s="21"/>
      <c r="W16" s="21"/>
      <c r="X16" s="21"/>
      <c r="BB16" s="54"/>
      <c r="BK16" s="34"/>
      <c r="BL16" s="34"/>
      <c r="BM16" s="34"/>
      <c r="BN16" s="34"/>
      <c r="BO16" s="34"/>
      <c r="BP16" s="34"/>
      <c r="BQ16" s="34"/>
      <c r="BR16" s="34"/>
      <c r="BS16" s="34"/>
      <c r="BT16" s="34"/>
      <c r="BU16" s="34"/>
      <c r="BV16" s="34"/>
      <c r="BW16" s="34"/>
      <c r="BX16" s="34"/>
      <c r="BY16" s="34"/>
    </row>
    <row r="17" spans="2:77" x14ac:dyDescent="0.25">
      <c r="B17" s="21"/>
      <c r="C17" s="21"/>
      <c r="D17" s="21"/>
      <c r="E17" s="21"/>
      <c r="F17" s="21"/>
      <c r="G17" s="21"/>
      <c r="H17" s="21"/>
      <c r="I17" s="21"/>
      <c r="J17" s="21"/>
      <c r="K17" s="21"/>
      <c r="L17" s="21"/>
      <c r="M17" s="21"/>
      <c r="N17" s="21"/>
      <c r="O17" s="21"/>
      <c r="P17" s="21"/>
      <c r="Q17" s="21"/>
      <c r="R17" s="21"/>
      <c r="S17" s="21"/>
      <c r="T17" s="21"/>
      <c r="U17" s="21"/>
      <c r="V17" s="21"/>
      <c r="W17" s="21"/>
      <c r="X17" s="21"/>
      <c r="BB17" s="53"/>
      <c r="BK17" s="34"/>
      <c r="BL17" s="34"/>
      <c r="BM17" s="34"/>
      <c r="BN17" s="34"/>
      <c r="BO17" s="34"/>
      <c r="BP17" s="34"/>
      <c r="BQ17" s="34"/>
      <c r="BR17" s="34"/>
      <c r="BS17" s="34"/>
      <c r="BT17" s="34"/>
      <c r="BU17" s="34"/>
      <c r="BV17" s="34"/>
      <c r="BW17" s="34"/>
      <c r="BX17" s="34"/>
      <c r="BY17" s="34"/>
    </row>
    <row r="18" spans="2:77" x14ac:dyDescent="0.25">
      <c r="B18" s="21"/>
      <c r="C18" s="21"/>
      <c r="D18" s="21"/>
      <c r="E18" s="21"/>
      <c r="F18" s="21"/>
      <c r="G18" s="21"/>
      <c r="H18" s="21"/>
      <c r="I18" s="21"/>
      <c r="J18" s="21"/>
      <c r="K18" s="21"/>
      <c r="L18" s="21"/>
      <c r="M18" s="21"/>
      <c r="N18" s="21"/>
      <c r="O18" s="21"/>
      <c r="P18" s="21"/>
      <c r="Q18" s="21"/>
      <c r="R18" s="21"/>
      <c r="S18" s="21"/>
      <c r="T18" s="21"/>
      <c r="U18" s="21"/>
      <c r="V18" s="21"/>
      <c r="W18" s="21"/>
      <c r="X18" s="21"/>
      <c r="BK18" s="34"/>
      <c r="BL18" s="34"/>
      <c r="BM18" s="34"/>
      <c r="BN18" s="34"/>
      <c r="BO18" s="34"/>
      <c r="BP18" s="34"/>
      <c r="BQ18" s="34"/>
      <c r="BR18" s="34"/>
      <c r="BS18" s="34"/>
      <c r="BT18" s="34"/>
      <c r="BU18" s="34"/>
      <c r="BV18" s="34"/>
      <c r="BW18" s="34"/>
      <c r="BX18" s="34"/>
      <c r="BY18" s="34"/>
    </row>
    <row r="19" spans="2:77" x14ac:dyDescent="0.25">
      <c r="B19" s="21"/>
      <c r="C19" s="21"/>
      <c r="D19" s="21"/>
      <c r="E19" s="21"/>
      <c r="F19" s="21"/>
      <c r="G19" s="21"/>
      <c r="H19" s="21"/>
      <c r="I19" s="21"/>
      <c r="J19" s="21"/>
      <c r="K19" s="21"/>
      <c r="L19" s="21"/>
      <c r="M19" s="21"/>
      <c r="N19" s="21"/>
      <c r="O19" s="21"/>
      <c r="P19" s="21"/>
      <c r="Q19" s="21"/>
      <c r="R19" s="21"/>
      <c r="S19" s="21"/>
      <c r="T19" s="21"/>
      <c r="U19" s="21"/>
      <c r="V19" s="21"/>
      <c r="W19" s="21"/>
      <c r="X19" s="21"/>
      <c r="BB19" s="34" t="str">
        <f>IF(C33="Intentional self-harm", "(includes suicide)", "")</f>
        <v/>
      </c>
      <c r="BK19" s="34"/>
      <c r="BL19" s="34"/>
      <c r="BM19" s="34"/>
      <c r="BN19" s="34"/>
      <c r="BO19" s="34"/>
      <c r="BP19" s="34"/>
      <c r="BQ19" s="34"/>
      <c r="BR19" s="34"/>
      <c r="BS19" s="34"/>
      <c r="BT19" s="34"/>
      <c r="BU19" s="34"/>
      <c r="BV19" s="34"/>
      <c r="BW19" s="34"/>
      <c r="BX19" s="34"/>
      <c r="BY19" s="34"/>
    </row>
    <row r="20" spans="2:77" x14ac:dyDescent="0.25">
      <c r="B20" s="21"/>
      <c r="C20" s="21"/>
      <c r="D20" s="21"/>
      <c r="E20" s="21"/>
      <c r="F20" s="21"/>
      <c r="G20" s="21"/>
      <c r="H20" s="21"/>
      <c r="I20" s="21"/>
      <c r="J20" s="21"/>
      <c r="K20" s="21"/>
      <c r="L20" s="21"/>
      <c r="M20" s="21"/>
      <c r="N20" s="21"/>
      <c r="O20" s="21"/>
      <c r="P20" s="21"/>
      <c r="Q20" s="21"/>
      <c r="R20" s="21"/>
      <c r="S20" s="21"/>
      <c r="T20" s="21"/>
      <c r="U20" s="21"/>
      <c r="V20" s="21"/>
      <c r="W20" s="21"/>
      <c r="X20" s="21"/>
      <c r="BK20" s="34"/>
      <c r="BL20" s="34"/>
      <c r="BM20" s="34"/>
      <c r="BN20" s="34"/>
      <c r="BO20" s="34"/>
      <c r="BP20" s="34"/>
      <c r="BQ20" s="34"/>
      <c r="BR20" s="34"/>
      <c r="BS20" s="34"/>
      <c r="BT20" s="34"/>
      <c r="BU20" s="34"/>
      <c r="BV20" s="34"/>
      <c r="BW20" s="34"/>
      <c r="BX20" s="34"/>
      <c r="BY20" s="34"/>
    </row>
    <row r="21" spans="2:77" x14ac:dyDescent="0.25">
      <c r="B21" s="21"/>
      <c r="C21" s="21"/>
      <c r="D21" s="21"/>
      <c r="E21" s="21"/>
      <c r="F21" s="21"/>
      <c r="G21" s="21"/>
      <c r="H21" s="21"/>
      <c r="I21" s="21"/>
      <c r="J21" s="21"/>
      <c r="K21" s="21"/>
      <c r="L21" s="21"/>
      <c r="M21" s="21"/>
      <c r="N21" s="21"/>
      <c r="O21" s="21"/>
      <c r="P21" s="21"/>
      <c r="Q21" s="21"/>
      <c r="R21" s="21"/>
      <c r="S21" s="21"/>
      <c r="T21" s="21"/>
      <c r="U21" s="21"/>
      <c r="V21" s="21"/>
      <c r="W21" s="21"/>
      <c r="X21" s="21"/>
      <c r="BK21" s="34"/>
      <c r="BL21" s="34"/>
      <c r="BM21" s="34"/>
      <c r="BN21" s="34"/>
      <c r="BO21" s="34"/>
      <c r="BP21" s="34"/>
      <c r="BQ21" s="34"/>
      <c r="BR21" s="34"/>
      <c r="BS21" s="34"/>
      <c r="BT21" s="34"/>
      <c r="BU21" s="34"/>
      <c r="BV21" s="34"/>
      <c r="BW21" s="34"/>
      <c r="BX21" s="34"/>
      <c r="BY21" s="34"/>
    </row>
    <row r="22" spans="2:77" x14ac:dyDescent="0.25">
      <c r="B22" s="21"/>
      <c r="C22" s="21"/>
      <c r="D22" s="21"/>
      <c r="E22" s="21"/>
      <c r="F22" s="21"/>
      <c r="G22" s="21"/>
      <c r="H22" s="21"/>
      <c r="I22" s="21"/>
      <c r="J22" s="21"/>
      <c r="K22" s="21"/>
      <c r="L22" s="21"/>
      <c r="M22" s="21"/>
      <c r="N22" s="21"/>
      <c r="O22" s="21"/>
      <c r="P22" s="21"/>
      <c r="Q22" s="21"/>
      <c r="R22" s="21"/>
      <c r="S22" s="21"/>
      <c r="T22" s="21"/>
      <c r="U22" s="21"/>
      <c r="V22" s="21"/>
      <c r="W22" s="21"/>
      <c r="X22" s="21"/>
      <c r="BK22" s="34"/>
      <c r="BL22" s="34"/>
      <c r="BM22" s="34"/>
      <c r="BN22" s="34"/>
      <c r="BO22" s="34"/>
      <c r="BP22" s="34"/>
      <c r="BQ22" s="34"/>
      <c r="BR22" s="34"/>
      <c r="BS22" s="34"/>
      <c r="BT22" s="34"/>
      <c r="BU22" s="34"/>
      <c r="BV22" s="34"/>
      <c r="BW22" s="34"/>
      <c r="BX22" s="34"/>
      <c r="BY22" s="34"/>
    </row>
    <row r="23" spans="2:77" x14ac:dyDescent="0.25">
      <c r="B23" s="21"/>
      <c r="C23" s="21"/>
      <c r="D23" s="21"/>
      <c r="E23" s="21"/>
      <c r="F23" s="21"/>
      <c r="G23" s="21"/>
      <c r="H23" s="21"/>
      <c r="I23" s="21"/>
      <c r="J23" s="21"/>
      <c r="K23" s="21"/>
      <c r="L23" s="21"/>
      <c r="M23" s="21"/>
      <c r="N23" s="21"/>
      <c r="O23" s="21"/>
      <c r="P23" s="21"/>
      <c r="Q23" s="21"/>
      <c r="R23" s="21"/>
      <c r="S23" s="21"/>
      <c r="T23" s="21"/>
      <c r="U23" s="21"/>
      <c r="V23" s="21"/>
      <c r="W23" s="21"/>
      <c r="X23" s="21"/>
      <c r="BK23" s="34"/>
      <c r="BL23" s="34"/>
      <c r="BM23" s="34"/>
      <c r="BN23" s="34"/>
      <c r="BO23" s="34"/>
      <c r="BP23" s="34"/>
      <c r="BQ23" s="34"/>
      <c r="BR23" s="34"/>
      <c r="BS23" s="34"/>
      <c r="BT23" s="34"/>
      <c r="BU23" s="34"/>
      <c r="BV23" s="34"/>
      <c r="BW23" s="34"/>
      <c r="BX23" s="34"/>
      <c r="BY23" s="34"/>
    </row>
    <row r="24" spans="2:77" ht="4.5" customHeight="1" x14ac:dyDescent="0.25">
      <c r="B24" s="21"/>
      <c r="C24" s="21"/>
      <c r="D24" s="21"/>
      <c r="E24" s="21"/>
      <c r="F24" s="21"/>
      <c r="G24" s="21"/>
      <c r="H24" s="21"/>
      <c r="I24" s="21"/>
      <c r="J24" s="21"/>
      <c r="K24" s="21"/>
      <c r="L24" s="21"/>
      <c r="M24" s="21"/>
      <c r="N24" s="21"/>
      <c r="O24" s="21"/>
      <c r="P24" s="21"/>
      <c r="Q24" s="21"/>
      <c r="R24" s="21"/>
      <c r="S24" s="21"/>
      <c r="T24" s="21"/>
      <c r="U24" s="21"/>
      <c r="V24" s="21"/>
      <c r="W24" s="21"/>
      <c r="X24" s="21"/>
      <c r="BK24" s="34"/>
      <c r="BL24" s="34"/>
      <c r="BM24" s="34"/>
      <c r="BN24" s="34"/>
      <c r="BO24" s="34"/>
      <c r="BP24" s="34"/>
      <c r="BQ24" s="34"/>
      <c r="BR24" s="34"/>
      <c r="BS24" s="34"/>
      <c r="BT24" s="34"/>
      <c r="BU24" s="34"/>
      <c r="BV24" s="34"/>
      <c r="BW24" s="34"/>
      <c r="BX24" s="34"/>
      <c r="BY24" s="34"/>
    </row>
    <row r="25" spans="2:77" x14ac:dyDescent="0.25">
      <c r="B25" s="21"/>
      <c r="C25" s="21"/>
      <c r="D25" s="21"/>
      <c r="E25" s="21"/>
      <c r="F25" s="21"/>
      <c r="G25" s="21"/>
      <c r="H25" s="21"/>
      <c r="I25" s="21"/>
      <c r="J25" s="21"/>
      <c r="K25" s="21"/>
      <c r="L25" s="21"/>
      <c r="M25" s="21"/>
      <c r="N25" s="21"/>
      <c r="O25" s="21"/>
      <c r="P25" s="21"/>
      <c r="Q25" s="21"/>
      <c r="R25" s="21"/>
      <c r="S25" s="21"/>
      <c r="T25" s="21"/>
      <c r="U25" s="21"/>
      <c r="V25" s="21"/>
      <c r="W25" s="21"/>
      <c r="X25" s="21"/>
      <c r="BK25" s="34"/>
      <c r="BL25" s="34"/>
      <c r="BM25" s="34"/>
      <c r="BN25" s="34"/>
      <c r="BO25" s="34"/>
      <c r="BP25" s="34"/>
      <c r="BQ25" s="34"/>
      <c r="BR25" s="34"/>
      <c r="BS25" s="34"/>
      <c r="BT25" s="34"/>
      <c r="BU25" s="34"/>
      <c r="BV25" s="34"/>
      <c r="BW25" s="34"/>
      <c r="BX25" s="34"/>
      <c r="BY25" s="34"/>
    </row>
    <row r="26" spans="2:77" x14ac:dyDescent="0.25">
      <c r="B26" s="21"/>
      <c r="C26" s="21"/>
      <c r="D26" s="21"/>
      <c r="E26" s="21"/>
      <c r="F26" s="21"/>
      <c r="G26" s="21"/>
      <c r="H26" s="21"/>
      <c r="I26" s="21"/>
      <c r="J26" s="21"/>
      <c r="K26" s="21"/>
      <c r="L26" s="21"/>
      <c r="M26" s="21"/>
      <c r="N26" s="21"/>
      <c r="O26" s="21"/>
      <c r="P26" s="21"/>
      <c r="Q26" s="21"/>
      <c r="R26" s="21"/>
      <c r="S26" s="21"/>
      <c r="T26" s="21"/>
      <c r="U26" s="21"/>
      <c r="V26" s="21"/>
      <c r="W26" s="21"/>
      <c r="X26" s="21"/>
      <c r="BK26" s="34"/>
      <c r="BL26" s="34"/>
      <c r="BM26" s="34"/>
      <c r="BN26" s="34"/>
      <c r="BO26" s="34"/>
      <c r="BP26" s="34"/>
      <c r="BQ26" s="34"/>
      <c r="BR26" s="34"/>
      <c r="BS26" s="34"/>
      <c r="BT26" s="34"/>
      <c r="BU26" s="34"/>
      <c r="BV26" s="34"/>
      <c r="BW26" s="34"/>
      <c r="BX26" s="34"/>
      <c r="BY26" s="34"/>
    </row>
    <row r="27" spans="2:77" ht="9" customHeight="1" x14ac:dyDescent="0.25">
      <c r="B27" s="21"/>
      <c r="C27" s="21"/>
      <c r="D27" s="21"/>
      <c r="E27" s="21"/>
      <c r="F27" s="21"/>
      <c r="G27" s="21"/>
      <c r="H27" s="21"/>
      <c r="I27" s="21"/>
      <c r="J27" s="21"/>
      <c r="K27" s="21"/>
      <c r="L27" s="21"/>
      <c r="M27" s="21"/>
      <c r="N27" s="21"/>
      <c r="O27" s="21"/>
      <c r="P27" s="21"/>
      <c r="Q27" s="21"/>
      <c r="R27" s="21"/>
      <c r="S27" s="21"/>
      <c r="T27" s="21"/>
      <c r="U27" s="21"/>
      <c r="V27" s="21"/>
      <c r="W27" s="21"/>
      <c r="X27" s="21"/>
      <c r="BK27" s="34"/>
      <c r="BL27" s="34"/>
      <c r="BM27" s="34"/>
      <c r="BN27" s="34"/>
      <c r="BO27" s="34"/>
      <c r="BP27" s="34"/>
      <c r="BQ27" s="34"/>
      <c r="BR27" s="34"/>
      <c r="BS27" s="34"/>
      <c r="BT27" s="34"/>
      <c r="BU27" s="34"/>
      <c r="BV27" s="34"/>
      <c r="BW27" s="34"/>
      <c r="BX27" s="34"/>
      <c r="BY27" s="34"/>
    </row>
    <row r="28" spans="2:77" ht="3.75" customHeight="1" x14ac:dyDescent="0.25">
      <c r="B28" s="21"/>
      <c r="C28" s="21"/>
      <c r="D28" s="21"/>
      <c r="E28" s="21"/>
      <c r="F28" s="21"/>
      <c r="G28" s="21"/>
      <c r="H28" s="21"/>
      <c r="I28" s="21"/>
      <c r="J28" s="21"/>
      <c r="K28" s="21"/>
      <c r="L28" s="21"/>
      <c r="M28" s="21"/>
      <c r="N28" s="21"/>
      <c r="O28" s="21"/>
      <c r="P28" s="21"/>
      <c r="Q28" s="21"/>
      <c r="R28" s="21"/>
      <c r="S28" s="21"/>
      <c r="T28" s="21"/>
      <c r="U28" s="21"/>
      <c r="V28" s="21"/>
      <c r="W28" s="21"/>
      <c r="X28" s="21"/>
      <c r="BK28" s="34"/>
      <c r="BL28" s="34"/>
      <c r="BM28" s="34"/>
      <c r="BN28" s="34"/>
      <c r="BO28" s="34"/>
      <c r="BP28" s="34"/>
      <c r="BQ28" s="34"/>
      <c r="BR28" s="34"/>
      <c r="BS28" s="34"/>
      <c r="BT28" s="34"/>
      <c r="BU28" s="34"/>
      <c r="BV28" s="34"/>
      <c r="BW28" s="34"/>
      <c r="BX28" s="34"/>
      <c r="BY28" s="34"/>
    </row>
    <row r="29" spans="2:77" x14ac:dyDescent="0.25">
      <c r="B29" s="26"/>
      <c r="C29" s="26"/>
      <c r="D29" s="26"/>
      <c r="E29" s="26"/>
      <c r="F29" s="26"/>
      <c r="G29" s="26"/>
      <c r="H29" s="26"/>
      <c r="I29" s="21"/>
      <c r="J29" s="21"/>
      <c r="K29" s="21"/>
      <c r="L29" s="21"/>
      <c r="M29" s="21"/>
      <c r="N29" s="21"/>
      <c r="O29" s="21"/>
      <c r="P29" s="21"/>
      <c r="Q29" s="21"/>
      <c r="R29" s="21"/>
      <c r="S29" s="21"/>
      <c r="T29" s="21"/>
      <c r="U29" s="21"/>
      <c r="V29" s="21"/>
      <c r="W29" s="21"/>
      <c r="X29" s="21"/>
      <c r="BB29" s="34" t="str">
        <f>VLOOKUP(BB4, RefCauseofDeath, 3, FALSE)</f>
        <v xml:space="preserve">Has GP clinic or medical centre that usually goes to when unwell or injured </v>
      </c>
      <c r="BK29" s="34"/>
      <c r="BL29" s="34"/>
      <c r="BM29" s="34"/>
      <c r="BN29" s="34"/>
      <c r="BO29" s="34"/>
      <c r="BP29" s="34"/>
      <c r="BQ29" s="34"/>
      <c r="BR29" s="34"/>
      <c r="BS29" s="34"/>
      <c r="BT29" s="34"/>
      <c r="BU29" s="34"/>
      <c r="BV29" s="34"/>
      <c r="BW29" s="34"/>
      <c r="BX29" s="34"/>
      <c r="BY29" s="34"/>
    </row>
    <row r="30" spans="2:77" ht="11.25" customHeight="1" x14ac:dyDescent="0.25">
      <c r="B30" s="26"/>
      <c r="C30" s="26"/>
      <c r="D30" s="26"/>
      <c r="E30" s="26"/>
      <c r="F30" s="26"/>
      <c r="G30" s="26"/>
      <c r="H30" s="26"/>
      <c r="I30" s="21"/>
      <c r="J30" s="21"/>
      <c r="K30" s="21"/>
      <c r="L30" s="21"/>
      <c r="M30" s="21"/>
      <c r="N30" s="21"/>
      <c r="O30" s="21"/>
      <c r="P30" s="21"/>
      <c r="Q30" s="21"/>
      <c r="R30" s="21"/>
      <c r="S30" s="21"/>
      <c r="T30" s="21"/>
      <c r="U30" s="21"/>
      <c r="V30" s="21"/>
      <c r="W30" s="21"/>
      <c r="X30" s="21"/>
      <c r="BK30" s="34"/>
      <c r="BL30" s="34"/>
      <c r="BM30" s="34"/>
      <c r="BN30" s="34"/>
      <c r="BO30" s="34"/>
      <c r="BP30" s="34"/>
      <c r="BQ30" s="34"/>
      <c r="BR30" s="34"/>
      <c r="BS30" s="34"/>
      <c r="BT30" s="34"/>
      <c r="BU30" s="34"/>
      <c r="BV30" s="34"/>
      <c r="BW30" s="34"/>
      <c r="BX30" s="34"/>
      <c r="BY30" s="34"/>
    </row>
    <row r="31" spans="2:77" s="27" customFormat="1" x14ac:dyDescent="0.25">
      <c r="B31" s="26"/>
      <c r="C31" s="26"/>
      <c r="D31" s="26"/>
      <c r="E31" s="26"/>
      <c r="F31" s="26"/>
      <c r="G31" s="26"/>
      <c r="H31" s="26"/>
      <c r="I31" s="22"/>
      <c r="J31" s="22"/>
      <c r="K31" s="22"/>
      <c r="L31" s="22"/>
      <c r="M31" s="22"/>
      <c r="N31" s="22"/>
      <c r="O31" s="22"/>
      <c r="P31" s="22"/>
      <c r="Q31" s="22"/>
      <c r="R31" s="22"/>
      <c r="S31" s="22"/>
      <c r="T31" s="22"/>
      <c r="U31" s="22"/>
      <c r="V31" s="22"/>
      <c r="W31" s="22"/>
      <c r="X31" s="22"/>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55"/>
      <c r="BA31" s="55"/>
      <c r="BB31" s="55" t="s">
        <v>43</v>
      </c>
      <c r="BC31" s="55"/>
      <c r="BD31" s="55"/>
      <c r="BE31" s="55"/>
      <c r="BF31" s="55"/>
      <c r="BG31" s="55"/>
      <c r="BH31" s="55"/>
      <c r="BI31" s="55"/>
      <c r="BJ31" s="55"/>
      <c r="BK31" s="55"/>
      <c r="BL31" s="55"/>
      <c r="BM31" s="55"/>
      <c r="BN31" s="55"/>
      <c r="BO31" s="55" t="s">
        <v>57</v>
      </c>
      <c r="BP31" s="55"/>
      <c r="BQ31" s="55"/>
      <c r="BR31" s="55"/>
      <c r="BS31" s="55"/>
      <c r="BT31" s="55"/>
      <c r="BU31" s="55"/>
      <c r="BV31" s="55"/>
      <c r="BW31" s="55"/>
      <c r="BX31" s="55"/>
      <c r="BY31" s="55"/>
    </row>
    <row r="32" spans="2:77" ht="7.5" customHeight="1" x14ac:dyDescent="0.25">
      <c r="B32" s="26"/>
      <c r="C32" s="26"/>
      <c r="D32" s="26"/>
      <c r="E32" s="26"/>
      <c r="F32" s="26"/>
      <c r="G32" s="26"/>
      <c r="H32" s="26"/>
      <c r="I32" s="21"/>
      <c r="J32" s="21"/>
      <c r="K32" s="21"/>
      <c r="L32" s="21"/>
      <c r="M32" s="21"/>
      <c r="N32" s="21"/>
      <c r="O32" s="21"/>
      <c r="P32" s="21"/>
      <c r="Q32" s="21"/>
      <c r="R32" s="21"/>
      <c r="S32" s="21"/>
      <c r="T32" s="21"/>
      <c r="U32" s="21"/>
      <c r="V32" s="21"/>
      <c r="W32" s="21"/>
      <c r="X32" s="21"/>
      <c r="BK32" s="34"/>
      <c r="BL32" s="34"/>
      <c r="BM32" s="34"/>
      <c r="BN32" s="34"/>
      <c r="BO32" s="34"/>
      <c r="BP32" s="34"/>
      <c r="BQ32" s="34"/>
      <c r="BR32" s="34"/>
      <c r="BS32" s="34"/>
      <c r="BT32" s="34"/>
      <c r="BU32" s="34"/>
      <c r="BV32" s="34"/>
      <c r="BW32" s="34"/>
      <c r="BX32" s="34"/>
      <c r="BY32" s="34"/>
    </row>
    <row r="33" spans="2:77" s="30" customFormat="1" ht="26.25" customHeight="1" x14ac:dyDescent="0.3">
      <c r="B33" s="26"/>
      <c r="C33" s="23" t="str">
        <f>VLOOKUP(BB4, RefCauseofDeath, 3, FALSE)</f>
        <v xml:space="preserve">Has GP clinic or medical centre that usually goes to when unwell or injured </v>
      </c>
      <c r="D33" s="21"/>
      <c r="E33" s="21"/>
      <c r="F33" s="21"/>
      <c r="G33" s="21"/>
      <c r="H33" s="21"/>
      <c r="I33" s="26"/>
      <c r="J33" s="26"/>
      <c r="K33" s="26"/>
      <c r="L33" s="26"/>
      <c r="M33" s="26"/>
      <c r="N33" s="29"/>
      <c r="O33" s="23" t="str">
        <f>VLOOKUP(BB4, RefCauseofDeath,3,FALSE)</f>
        <v xml:space="preserve">Has GP clinic or medical centre that usually goes to when unwell or injured </v>
      </c>
      <c r="P33" s="21"/>
      <c r="Q33" s="21"/>
      <c r="R33" s="21"/>
      <c r="S33" s="21"/>
      <c r="T33" s="21"/>
      <c r="U33" s="26"/>
      <c r="V33" s="26"/>
      <c r="W33" s="26"/>
      <c r="X33" s="26"/>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56"/>
      <c r="BA33" s="56"/>
      <c r="BB33" s="56"/>
      <c r="BC33" s="56" t="s">
        <v>9</v>
      </c>
      <c r="BD33" s="56" t="s">
        <v>14</v>
      </c>
      <c r="BE33" s="56" t="s">
        <v>15</v>
      </c>
      <c r="BF33" s="56" t="s">
        <v>16</v>
      </c>
      <c r="BG33" s="56"/>
      <c r="BH33" s="56" t="s">
        <v>14</v>
      </c>
      <c r="BI33" s="56" t="s">
        <v>14</v>
      </c>
      <c r="BJ33" s="56"/>
      <c r="BK33" s="56" t="s">
        <v>15</v>
      </c>
      <c r="BL33" s="56" t="s">
        <v>15</v>
      </c>
      <c r="BM33" s="56"/>
      <c r="BN33" s="56"/>
      <c r="BO33" s="56"/>
      <c r="BP33" s="56" t="s">
        <v>9</v>
      </c>
      <c r="BQ33" s="56" t="s">
        <v>58</v>
      </c>
      <c r="BR33" s="56"/>
      <c r="BS33" s="56" t="s">
        <v>16</v>
      </c>
      <c r="BT33" s="56"/>
      <c r="BU33" s="56"/>
      <c r="BV33" s="56"/>
      <c r="BW33" s="56"/>
      <c r="BX33" s="34" t="s">
        <v>59</v>
      </c>
      <c r="BY33" s="56"/>
    </row>
    <row r="34" spans="2:77" ht="12" customHeight="1" x14ac:dyDescent="0.25">
      <c r="B34" s="21"/>
      <c r="C34" s="21" t="str">
        <f>BB19</f>
        <v/>
      </c>
      <c r="D34" s="21"/>
      <c r="E34" s="21"/>
      <c r="F34" s="21"/>
      <c r="G34" s="21"/>
      <c r="H34" s="21"/>
      <c r="I34" s="21"/>
      <c r="J34" s="21"/>
      <c r="K34" s="21"/>
      <c r="L34" s="21"/>
      <c r="M34" s="21"/>
      <c r="N34" s="32"/>
      <c r="O34" s="21" t="str">
        <f>BB19</f>
        <v/>
      </c>
      <c r="P34" s="21"/>
      <c r="Q34" s="21"/>
      <c r="R34" s="21"/>
      <c r="S34" s="21"/>
      <c r="T34" s="21"/>
      <c r="U34" s="21"/>
      <c r="V34" s="21"/>
      <c r="W34" s="21"/>
      <c r="X34" s="21"/>
      <c r="BH34" s="34" t="s">
        <v>45</v>
      </c>
      <c r="BI34" s="34" t="s">
        <v>44</v>
      </c>
      <c r="BK34" s="34" t="s">
        <v>45</v>
      </c>
      <c r="BL34" s="34" t="s">
        <v>44</v>
      </c>
      <c r="BM34" s="34"/>
      <c r="BN34" s="34"/>
      <c r="BO34" s="34"/>
      <c r="BP34" s="34"/>
      <c r="BQ34" s="34"/>
      <c r="BR34" s="34"/>
      <c r="BS34" s="34"/>
      <c r="BT34" s="34"/>
      <c r="BU34" s="34" t="s">
        <v>45</v>
      </c>
      <c r="BV34" s="34" t="s">
        <v>44</v>
      </c>
      <c r="BW34" s="34"/>
      <c r="BX34" s="34"/>
      <c r="BY34" s="34"/>
    </row>
    <row r="35" spans="2:77" s="30" customFormat="1" x14ac:dyDescent="0.25">
      <c r="B35" s="26"/>
      <c r="C35" s="33" t="s">
        <v>24</v>
      </c>
      <c r="D35" s="33"/>
      <c r="E35" s="33"/>
      <c r="F35" s="33"/>
      <c r="G35" s="33"/>
      <c r="H35" s="33"/>
      <c r="I35" s="26"/>
      <c r="J35" s="26"/>
      <c r="K35" s="26"/>
      <c r="L35" s="26"/>
      <c r="M35" s="26"/>
      <c r="N35" s="26"/>
      <c r="O35" s="33" t="s">
        <v>46</v>
      </c>
      <c r="P35" s="26"/>
      <c r="Q35" s="26"/>
      <c r="R35" s="26"/>
      <c r="S35" s="26"/>
      <c r="T35" s="26"/>
      <c r="U35" s="26"/>
      <c r="V35" s="26"/>
      <c r="W35" s="26"/>
      <c r="X35" s="26"/>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56"/>
      <c r="BA35" s="34" t="s">
        <v>5</v>
      </c>
      <c r="BB35" s="56" t="s">
        <v>28</v>
      </c>
      <c r="BC35" s="56">
        <v>2006</v>
      </c>
      <c r="BD35" s="56">
        <f>IFERROR(VALUE(FIXED(VLOOKUP($BC35&amp;$BB$29&amp;$BB$12&amp;"Maori",ethnicdata,7,FALSE),1)),NA())</f>
        <v>98.3</v>
      </c>
      <c r="BE35" s="56">
        <f>IFERROR(VALUE(FIXED(VLOOKUP($BC35&amp;$BB$29&amp;$BB$12&amp;"Non-Maori",ethnicdata,7,FALSE),1)),NA())</f>
        <v>97</v>
      </c>
      <c r="BF35" s="56">
        <f>MAX(BD35:BE69)</f>
        <v>98.7</v>
      </c>
      <c r="BG35" s="56"/>
      <c r="BH35" s="56">
        <f>D39-E39</f>
        <v>0.79999999999999716</v>
      </c>
      <c r="BI35" s="56">
        <f>F39-D39</f>
        <v>0.60000000000000853</v>
      </c>
      <c r="BJ35" s="56"/>
      <c r="BK35" s="56">
        <f>G39-H39</f>
        <v>0.79999999999999716</v>
      </c>
      <c r="BL35" s="56">
        <f>I39-G39</f>
        <v>0.70000000000000284</v>
      </c>
      <c r="BM35" s="56"/>
      <c r="BN35" s="34" t="s">
        <v>5</v>
      </c>
      <c r="BO35" s="56" t="s">
        <v>28</v>
      </c>
      <c r="BP35" s="56">
        <v>2006</v>
      </c>
      <c r="BQ35" s="56">
        <f>IFERROR(VALUE(FIXED(VLOOKUP($BC35&amp;$BB$29&amp;$BB$12&amp;"Maori",ethnicdata,10,FALSE),2)),NA())</f>
        <v>1.01</v>
      </c>
      <c r="BR35" s="56"/>
      <c r="BS35" s="56">
        <f>MAX(BQ35:BQ69)</f>
        <v>1.02</v>
      </c>
      <c r="BT35" s="56"/>
      <c r="BU35" s="56">
        <f>P39-Q39</f>
        <v>1.0000000000000009E-2</v>
      </c>
      <c r="BV35" s="56">
        <f>R39-P39</f>
        <v>1.0000000000000009E-2</v>
      </c>
      <c r="BW35" s="56"/>
      <c r="BX35" s="56">
        <v>1</v>
      </c>
      <c r="BY35" s="56"/>
    </row>
    <row r="36" spans="2:77" x14ac:dyDescent="0.25">
      <c r="B36" s="21"/>
      <c r="C36" s="21"/>
      <c r="D36" s="21"/>
      <c r="E36" s="21"/>
      <c r="F36" s="21"/>
      <c r="G36" s="21"/>
      <c r="H36" s="21"/>
      <c r="I36" s="21"/>
      <c r="J36" s="21"/>
      <c r="K36" s="21"/>
      <c r="L36" s="21"/>
      <c r="M36" s="21"/>
      <c r="N36" s="21"/>
      <c r="O36" s="21"/>
      <c r="P36" s="21"/>
      <c r="Q36" s="21"/>
      <c r="R36" s="21"/>
      <c r="S36" s="21"/>
      <c r="T36" s="21"/>
      <c r="U36" s="21"/>
      <c r="V36" s="21"/>
      <c r="W36" s="21"/>
      <c r="X36" s="21"/>
      <c r="BC36" s="34">
        <v>2007</v>
      </c>
      <c r="BD36" s="56"/>
      <c r="BE36" s="56"/>
      <c r="BF36" s="34">
        <f>MIN(BD35:BE69)</f>
        <v>94.9</v>
      </c>
      <c r="BK36" s="34"/>
      <c r="BL36" s="34"/>
      <c r="BM36" s="34"/>
      <c r="BN36" s="34"/>
      <c r="BO36" s="34"/>
      <c r="BP36" s="34">
        <v>2007</v>
      </c>
      <c r="BQ36" s="56"/>
      <c r="BR36" s="56"/>
      <c r="BS36" s="34">
        <f>MIN(BQ35:BQ69)</f>
        <v>0.98</v>
      </c>
      <c r="BT36" s="34"/>
      <c r="BU36" s="34"/>
      <c r="BV36" s="34"/>
      <c r="BW36" s="34"/>
      <c r="BX36" s="34">
        <v>1</v>
      </c>
      <c r="BY36" s="34"/>
    </row>
    <row r="37" spans="2:77" s="39" customFormat="1" x14ac:dyDescent="0.25">
      <c r="B37" s="35"/>
      <c r="C37" s="36" t="s">
        <v>9</v>
      </c>
      <c r="D37" s="62" t="s">
        <v>14</v>
      </c>
      <c r="E37" s="62"/>
      <c r="F37" s="62"/>
      <c r="G37" s="62" t="s">
        <v>15</v>
      </c>
      <c r="H37" s="62"/>
      <c r="I37" s="62"/>
      <c r="J37" s="35"/>
      <c r="K37" s="35"/>
      <c r="L37" s="35"/>
      <c r="M37" s="35"/>
      <c r="N37" s="35"/>
      <c r="O37" s="37" t="s">
        <v>9</v>
      </c>
      <c r="P37" s="63" t="s">
        <v>47</v>
      </c>
      <c r="Q37" s="63"/>
      <c r="R37" s="63"/>
      <c r="S37" s="38"/>
      <c r="T37" s="35"/>
      <c r="U37" s="35"/>
      <c r="V37" s="35"/>
      <c r="W37" s="35"/>
      <c r="X37" s="35"/>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57"/>
      <c r="BA37" s="57"/>
      <c r="BB37" s="57"/>
      <c r="BC37" s="57">
        <v>2008</v>
      </c>
      <c r="BD37" s="56"/>
      <c r="BE37" s="56"/>
      <c r="BF37" s="57"/>
      <c r="BG37" s="57"/>
      <c r="BH37" s="57"/>
      <c r="BI37" s="57"/>
      <c r="BJ37" s="57"/>
      <c r="BK37" s="57"/>
      <c r="BL37" s="57"/>
      <c r="BM37" s="57"/>
      <c r="BN37" s="57"/>
      <c r="BO37" s="57"/>
      <c r="BP37" s="57">
        <v>2008</v>
      </c>
      <c r="BQ37" s="56"/>
      <c r="BR37" s="56"/>
      <c r="BS37" s="57"/>
      <c r="BT37" s="57"/>
      <c r="BU37" s="57"/>
      <c r="BV37" s="57"/>
      <c r="BW37" s="57"/>
      <c r="BX37" s="57">
        <v>1</v>
      </c>
      <c r="BY37" s="57"/>
    </row>
    <row r="38" spans="2:77" x14ac:dyDescent="0.25">
      <c r="B38" s="21"/>
      <c r="C38" s="32"/>
      <c r="D38" s="41" t="s">
        <v>25</v>
      </c>
      <c r="E38" s="42" t="s">
        <v>26</v>
      </c>
      <c r="F38" s="42" t="s">
        <v>27</v>
      </c>
      <c r="G38" s="42" t="s">
        <v>25</v>
      </c>
      <c r="H38" s="42" t="s">
        <v>26</v>
      </c>
      <c r="I38" s="42" t="s">
        <v>27</v>
      </c>
      <c r="J38" s="21"/>
      <c r="K38" s="21"/>
      <c r="L38" s="21"/>
      <c r="M38" s="21"/>
      <c r="N38" s="21"/>
      <c r="O38" s="21"/>
      <c r="P38" s="41" t="s">
        <v>56</v>
      </c>
      <c r="Q38" s="42" t="s">
        <v>26</v>
      </c>
      <c r="R38" s="42" t="s">
        <v>27</v>
      </c>
      <c r="S38" s="21"/>
      <c r="T38" s="21"/>
      <c r="U38" s="21"/>
      <c r="V38" s="21"/>
      <c r="W38" s="21"/>
      <c r="X38" s="21"/>
      <c r="BC38" s="34">
        <v>2009</v>
      </c>
      <c r="BD38" s="56"/>
      <c r="BE38" s="56"/>
      <c r="BK38" s="34"/>
      <c r="BL38" s="34"/>
      <c r="BM38" s="34"/>
      <c r="BN38" s="34"/>
      <c r="BO38" s="34"/>
      <c r="BP38" s="34">
        <v>2009</v>
      </c>
      <c r="BQ38" s="56"/>
      <c r="BR38" s="56"/>
      <c r="BS38" s="34"/>
      <c r="BT38" s="34"/>
      <c r="BU38" s="34"/>
      <c r="BV38" s="34"/>
      <c r="BW38" s="34"/>
      <c r="BX38" s="34">
        <v>1</v>
      </c>
      <c r="BY38" s="34"/>
    </row>
    <row r="39" spans="2:77" x14ac:dyDescent="0.25">
      <c r="B39" s="21"/>
      <c r="C39" s="21" t="s">
        <v>28</v>
      </c>
      <c r="D39" s="43">
        <f>IFERROR(VALUE(FIXED(VLOOKUP($BC35&amp;$C$33&amp;$BB$12&amp;"Maori",ethnicdata,7,FALSE),1)),"N/A")</f>
        <v>98.3</v>
      </c>
      <c r="E39" s="44">
        <f>IFERROR(VALUE(FIXED(VLOOKUP($BC35&amp;$C$33&amp;$BB$12&amp;"Maori",ethnicdata,6,FALSE),1)),"N/A")</f>
        <v>97.5</v>
      </c>
      <c r="F39" s="44">
        <f>IFERROR(VALUE(FIXED(VLOOKUP($BC35&amp;$C$33&amp;$BB$12&amp;"Maori",ethnicdata,8,FALSE),1)),"N/A")</f>
        <v>98.9</v>
      </c>
      <c r="G39" s="43">
        <f>IFERROR(VALUE(FIXED(VLOOKUP($BC35&amp;$C$33&amp;$BB$12&amp;"Non-Maori",ethnicdata,7,FALSE),1)),"N/A")</f>
        <v>97</v>
      </c>
      <c r="H39" s="44">
        <f>IFERROR(VALUE(FIXED(VLOOKUP($BC35&amp;$C$33&amp;$BB$12&amp;"Non-Maori",ethnicdata,6,FALSE),1)),"N/A")</f>
        <v>96.2</v>
      </c>
      <c r="I39" s="44">
        <f>IFERROR(VALUE(FIXED(VLOOKUP($BC35&amp;$C$33&amp;$BB$12&amp;"Non-Maori",ethnicdata,8,FALSE),1)),"N/A")</f>
        <v>97.7</v>
      </c>
      <c r="J39" s="21"/>
      <c r="K39" s="21"/>
      <c r="L39" s="21"/>
      <c r="M39" s="21"/>
      <c r="N39" s="21"/>
      <c r="O39" s="21" t="s">
        <v>28</v>
      </c>
      <c r="P39" s="43">
        <f>IFERROR(VALUE(FIXED(VLOOKUP($BC35&amp;$O$33&amp;$BB$12&amp;"Maori",ethnicdata,10,FALSE),2)),"N/A")</f>
        <v>1.01</v>
      </c>
      <c r="Q39" s="45">
        <f>IFERROR(VALUE(FIXED(VLOOKUP($BC35&amp;$O$33&amp;$BB$12&amp;"Maori",ethnicdata,9,FALSE),2)),"N/A")</f>
        <v>1</v>
      </c>
      <c r="R39" s="45">
        <f>IFERROR(VALUE(FIXED(VLOOKUP($BC35&amp;$O$33&amp;$BB$12&amp;"Maori",ethnicdata,11,FALSE),2)),"N/A")</f>
        <v>1.02</v>
      </c>
      <c r="S39" s="44"/>
      <c r="T39" s="21"/>
      <c r="U39" s="21"/>
      <c r="V39" s="21"/>
      <c r="W39" s="21"/>
      <c r="X39" s="21"/>
      <c r="BC39" s="56">
        <v>2010</v>
      </c>
      <c r="BD39" s="56"/>
      <c r="BE39" s="56"/>
      <c r="BK39" s="34"/>
      <c r="BL39" s="34"/>
      <c r="BM39" s="34"/>
      <c r="BN39" s="34"/>
      <c r="BO39" s="34"/>
      <c r="BP39" s="56">
        <v>2010</v>
      </c>
      <c r="BQ39" s="56"/>
      <c r="BR39" s="56"/>
      <c r="BS39" s="34"/>
      <c r="BT39" s="34"/>
      <c r="BU39" s="34"/>
      <c r="BV39" s="34"/>
      <c r="BW39" s="34"/>
      <c r="BX39" s="34">
        <v>1</v>
      </c>
      <c r="BY39" s="34"/>
    </row>
    <row r="40" spans="2:77" x14ac:dyDescent="0.25">
      <c r="B40" s="21"/>
      <c r="C40" s="21" t="s">
        <v>29</v>
      </c>
      <c r="D40" s="43">
        <f t="shared" ref="D40:D45" si="0">IFERROR(VALUE(FIXED(VLOOKUP($BC40&amp;$C$33&amp;$BB$12&amp;"Maori",ethnicdata,7,FALSE),1)),"N/A")</f>
        <v>95</v>
      </c>
      <c r="E40" s="44">
        <f t="shared" ref="E40:E45" si="1">IFERROR(VALUE(FIXED(VLOOKUP($BC40&amp;$C$33&amp;$BB$12&amp;"Maori",ethnicdata,6,FALSE),1)),"N/A")</f>
        <v>92.5</v>
      </c>
      <c r="F40" s="44">
        <f t="shared" ref="F40:F45" si="2">IFERROR(VALUE(FIXED(VLOOKUP($BC40&amp;$C$33&amp;$BB$12&amp;"Maori",ethnicdata,8,FALSE),1)),"N/A")</f>
        <v>96.9</v>
      </c>
      <c r="G40" s="43">
        <f t="shared" ref="G40:G45" si="3">IFERROR(VALUE(FIXED(VLOOKUP($BC40&amp;$C$33&amp;$BB$12&amp;"Non-Maori",ethnicdata,7,FALSE),1)),"N/A")</f>
        <v>96.6</v>
      </c>
      <c r="H40" s="44">
        <f t="shared" ref="H40:H45" si="4">IFERROR(VALUE(FIXED(VLOOKUP($BC40&amp;$C$33&amp;$BB$12&amp;"Non-Maori",ethnicdata,6,FALSE),1)),"N/A")</f>
        <v>95.5</v>
      </c>
      <c r="I40" s="44">
        <f t="shared" ref="I40:I45" si="5">IFERROR(VALUE(FIXED(VLOOKUP($BC40&amp;$C$33&amp;$BB$12&amp;"Non-Maori",ethnicdata,8,FALSE),1)),"N/A")</f>
        <v>97.5</v>
      </c>
      <c r="J40" s="21"/>
      <c r="K40" s="21"/>
      <c r="L40" s="21"/>
      <c r="M40" s="21"/>
      <c r="N40" s="21"/>
      <c r="O40" s="21" t="s">
        <v>29</v>
      </c>
      <c r="P40" s="43">
        <f t="shared" ref="P40:P45" si="6">IFERROR(VALUE(FIXED(VLOOKUP($BC40&amp;$O$33&amp;$BB$12&amp;"Maori",ethnicdata,10,FALSE),2)),"N/A")</f>
        <v>0.98</v>
      </c>
      <c r="Q40" s="44">
        <f t="shared" ref="Q40:Q45" si="7">IFERROR(VALUE(FIXED(VLOOKUP($BC40&amp;$C$33&amp;$BB$12&amp;"Maori",ethnicdata,9,FALSE),2)),"N/A")</f>
        <v>0.96</v>
      </c>
      <c r="R40" s="44">
        <f t="shared" ref="R40:R45" si="8">IFERROR(VALUE(FIXED(VLOOKUP($BC40&amp;$C$33&amp;$BB$12&amp;"Maori",ethnicdata,11,FALSE),2)),"N/A")</f>
        <v>1.01</v>
      </c>
      <c r="S40" s="44"/>
      <c r="T40" s="21"/>
      <c r="U40" s="21"/>
      <c r="V40" s="21"/>
      <c r="W40" s="21"/>
      <c r="X40" s="21"/>
      <c r="BB40" s="34" t="s">
        <v>29</v>
      </c>
      <c r="BC40" s="34">
        <v>2011</v>
      </c>
      <c r="BD40" s="56">
        <f t="shared" ref="BD40:BD45" si="9">IFERROR(VALUE(FIXED(VLOOKUP($BC40&amp;$BB$29&amp;$BB$12&amp;"Maori",ethnicdata,7,FALSE),1)),NA())</f>
        <v>95</v>
      </c>
      <c r="BE40" s="56">
        <f t="shared" ref="BE40:BE45" si="10">IFERROR(VALUE(FIXED(VLOOKUP($BC40&amp;$BB$29&amp;$BB$12&amp;"Non-Maori",ethnicdata,7,FALSE),1)),NA())</f>
        <v>96.6</v>
      </c>
      <c r="BH40" s="34">
        <f t="shared" ref="BH40:BH45" si="11">D40-E40</f>
        <v>2.5</v>
      </c>
      <c r="BI40" s="34">
        <f>F40-D40</f>
        <v>1.9000000000000057</v>
      </c>
      <c r="BK40" s="34">
        <f t="shared" ref="BK40:BK45" si="12">G40-H40</f>
        <v>1.0999999999999943</v>
      </c>
      <c r="BL40" s="34">
        <f t="shared" ref="BL40:BL45" si="13">I40-G40</f>
        <v>0.90000000000000568</v>
      </c>
      <c r="BM40" s="34"/>
      <c r="BN40" s="34"/>
      <c r="BO40" s="34" t="s">
        <v>29</v>
      </c>
      <c r="BP40" s="34">
        <v>2011</v>
      </c>
      <c r="BQ40" s="56">
        <f t="shared" ref="BQ40:BQ45" si="14">IFERROR(VALUE(FIXED(VLOOKUP($BC40&amp;$BB$29&amp;$BB$12&amp;"Maori",ethnicdata,10,FALSE),2)),NA())</f>
        <v>0.98</v>
      </c>
      <c r="BR40" s="56"/>
      <c r="BS40" s="34"/>
      <c r="BT40" s="34"/>
      <c r="BU40" s="34">
        <f>P40-Q40</f>
        <v>2.0000000000000018E-2</v>
      </c>
      <c r="BV40" s="34">
        <f>R40-P40</f>
        <v>3.0000000000000027E-2</v>
      </c>
      <c r="BW40" s="34"/>
      <c r="BX40" s="34">
        <v>1</v>
      </c>
      <c r="BY40" s="34"/>
    </row>
    <row r="41" spans="2:77" x14ac:dyDescent="0.25">
      <c r="B41" s="21"/>
      <c r="C41" s="21" t="s">
        <v>30</v>
      </c>
      <c r="D41" s="43">
        <f t="shared" si="0"/>
        <v>96.3</v>
      </c>
      <c r="E41" s="44">
        <f t="shared" si="1"/>
        <v>94.9</v>
      </c>
      <c r="F41" s="44">
        <f t="shared" si="2"/>
        <v>97.4</v>
      </c>
      <c r="G41" s="43">
        <f t="shared" si="3"/>
        <v>96.8</v>
      </c>
      <c r="H41" s="44">
        <f t="shared" si="4"/>
        <v>96</v>
      </c>
      <c r="I41" s="44">
        <f t="shared" si="5"/>
        <v>97.6</v>
      </c>
      <c r="J41" s="21"/>
      <c r="K41" s="21"/>
      <c r="L41" s="21"/>
      <c r="M41" s="21"/>
      <c r="N41" s="21"/>
      <c r="O41" s="21" t="s">
        <v>30</v>
      </c>
      <c r="P41" s="43">
        <f t="shared" si="6"/>
        <v>1</v>
      </c>
      <c r="Q41" s="44">
        <f t="shared" si="7"/>
        <v>0.98</v>
      </c>
      <c r="R41" s="44">
        <f t="shared" si="8"/>
        <v>1.01</v>
      </c>
      <c r="S41" s="44"/>
      <c r="T41" s="21"/>
      <c r="U41" s="21"/>
      <c r="V41" s="21"/>
      <c r="W41" s="21"/>
      <c r="X41" s="21"/>
      <c r="BB41" s="57" t="s">
        <v>30</v>
      </c>
      <c r="BC41" s="57">
        <v>2012</v>
      </c>
      <c r="BD41" s="56">
        <f t="shared" si="9"/>
        <v>96.3</v>
      </c>
      <c r="BE41" s="56">
        <f t="shared" si="10"/>
        <v>96.8</v>
      </c>
      <c r="BH41" s="34">
        <f t="shared" si="11"/>
        <v>1.3999999999999915</v>
      </c>
      <c r="BI41" s="34">
        <f t="shared" ref="BI41:BI45" si="15">F41-D41</f>
        <v>1.1000000000000085</v>
      </c>
      <c r="BK41" s="34">
        <f t="shared" si="12"/>
        <v>0.79999999999999716</v>
      </c>
      <c r="BL41" s="34">
        <f t="shared" si="13"/>
        <v>0.79999999999999716</v>
      </c>
      <c r="BM41" s="34"/>
      <c r="BN41" s="34"/>
      <c r="BO41" s="57" t="s">
        <v>30</v>
      </c>
      <c r="BP41" s="57">
        <v>2012</v>
      </c>
      <c r="BQ41" s="56">
        <f t="shared" si="14"/>
        <v>1</v>
      </c>
      <c r="BR41" s="56"/>
      <c r="BS41" s="34"/>
      <c r="BT41" s="34"/>
      <c r="BU41" s="34">
        <f t="shared" ref="BU41:BU45" si="16">P41-Q41</f>
        <v>2.0000000000000018E-2</v>
      </c>
      <c r="BV41" s="34">
        <f t="shared" ref="BV41:BV45" si="17">R41-P41</f>
        <v>1.0000000000000009E-2</v>
      </c>
      <c r="BW41" s="34"/>
      <c r="BX41" s="34">
        <v>1</v>
      </c>
      <c r="BY41" s="34"/>
    </row>
    <row r="42" spans="2:77" x14ac:dyDescent="0.25">
      <c r="B42" s="21"/>
      <c r="C42" s="21" t="s">
        <v>31</v>
      </c>
      <c r="D42" s="43">
        <f t="shared" si="0"/>
        <v>97.7</v>
      </c>
      <c r="E42" s="44">
        <f t="shared" si="1"/>
        <v>96.1</v>
      </c>
      <c r="F42" s="44">
        <f t="shared" si="2"/>
        <v>98.7</v>
      </c>
      <c r="G42" s="43">
        <f t="shared" si="3"/>
        <v>97.5</v>
      </c>
      <c r="H42" s="44">
        <f t="shared" si="4"/>
        <v>96.7</v>
      </c>
      <c r="I42" s="44">
        <f t="shared" si="5"/>
        <v>98.2</v>
      </c>
      <c r="J42" s="21"/>
      <c r="K42" s="21"/>
      <c r="L42" s="21"/>
      <c r="M42" s="21"/>
      <c r="N42" s="21"/>
      <c r="O42" s="21" t="s">
        <v>31</v>
      </c>
      <c r="P42" s="43">
        <f t="shared" si="6"/>
        <v>1</v>
      </c>
      <c r="Q42" s="44">
        <f t="shared" si="7"/>
        <v>0.99</v>
      </c>
      <c r="R42" s="44">
        <f t="shared" si="8"/>
        <v>1.02</v>
      </c>
      <c r="S42" s="44"/>
      <c r="T42" s="21"/>
      <c r="U42" s="21"/>
      <c r="V42" s="21"/>
      <c r="W42" s="21"/>
      <c r="X42" s="21"/>
      <c r="BB42" s="34" t="s">
        <v>31</v>
      </c>
      <c r="BC42" s="34">
        <v>2013</v>
      </c>
      <c r="BD42" s="56">
        <f t="shared" si="9"/>
        <v>97.7</v>
      </c>
      <c r="BE42" s="56">
        <f t="shared" si="10"/>
        <v>97.5</v>
      </c>
      <c r="BH42" s="34">
        <f t="shared" si="11"/>
        <v>1.6000000000000085</v>
      </c>
      <c r="BI42" s="34">
        <f t="shared" si="15"/>
        <v>1</v>
      </c>
      <c r="BK42" s="34">
        <f t="shared" si="12"/>
        <v>0.79999999999999716</v>
      </c>
      <c r="BL42" s="34">
        <f t="shared" si="13"/>
        <v>0.70000000000000284</v>
      </c>
      <c r="BM42" s="34"/>
      <c r="BN42" s="34"/>
      <c r="BO42" s="34" t="s">
        <v>31</v>
      </c>
      <c r="BP42" s="34">
        <v>2013</v>
      </c>
      <c r="BQ42" s="56">
        <f t="shared" si="14"/>
        <v>1</v>
      </c>
      <c r="BR42" s="56"/>
      <c r="BS42" s="34"/>
      <c r="BT42" s="34"/>
      <c r="BU42" s="34">
        <f t="shared" si="16"/>
        <v>1.0000000000000009E-2</v>
      </c>
      <c r="BV42" s="34">
        <f t="shared" si="17"/>
        <v>2.0000000000000018E-2</v>
      </c>
      <c r="BW42" s="34"/>
      <c r="BX42" s="34">
        <v>1</v>
      </c>
      <c r="BY42" s="34"/>
    </row>
    <row r="43" spans="2:77" x14ac:dyDescent="0.25">
      <c r="B43" s="21"/>
      <c r="C43" s="21" t="s">
        <v>32</v>
      </c>
      <c r="D43" s="43">
        <f t="shared" si="0"/>
        <v>97.7</v>
      </c>
      <c r="E43" s="44">
        <f t="shared" si="1"/>
        <v>96.5</v>
      </c>
      <c r="F43" s="44">
        <f t="shared" si="2"/>
        <v>98.5</v>
      </c>
      <c r="G43" s="43">
        <f t="shared" si="3"/>
        <v>97.8</v>
      </c>
      <c r="H43" s="44">
        <f t="shared" si="4"/>
        <v>97.2</v>
      </c>
      <c r="I43" s="44">
        <f t="shared" si="5"/>
        <v>98.4</v>
      </c>
      <c r="J43" s="21"/>
      <c r="K43" s="21"/>
      <c r="L43" s="21"/>
      <c r="M43" s="21"/>
      <c r="N43" s="21"/>
      <c r="O43" s="21" t="s">
        <v>32</v>
      </c>
      <c r="P43" s="43">
        <f t="shared" si="6"/>
        <v>1</v>
      </c>
      <c r="Q43" s="44">
        <f t="shared" si="7"/>
        <v>0.99</v>
      </c>
      <c r="R43" s="44">
        <f t="shared" si="8"/>
        <v>1.01</v>
      </c>
      <c r="S43" s="44"/>
      <c r="T43" s="21"/>
      <c r="U43" s="21"/>
      <c r="V43" s="21"/>
      <c r="W43" s="21"/>
      <c r="X43" s="21"/>
      <c r="BB43" s="34" t="s">
        <v>32</v>
      </c>
      <c r="BC43" s="56">
        <v>2014</v>
      </c>
      <c r="BD43" s="56">
        <f t="shared" si="9"/>
        <v>97.7</v>
      </c>
      <c r="BE43" s="56">
        <f t="shared" si="10"/>
        <v>97.8</v>
      </c>
      <c r="BH43" s="34">
        <f t="shared" si="11"/>
        <v>1.2000000000000028</v>
      </c>
      <c r="BI43" s="34">
        <f t="shared" si="15"/>
        <v>0.79999999999999716</v>
      </c>
      <c r="BK43" s="34">
        <f t="shared" si="12"/>
        <v>0.59999999999999432</v>
      </c>
      <c r="BL43" s="34">
        <f t="shared" si="13"/>
        <v>0.60000000000000853</v>
      </c>
      <c r="BM43" s="34"/>
      <c r="BN43" s="34"/>
      <c r="BO43" s="34" t="s">
        <v>32</v>
      </c>
      <c r="BP43" s="56">
        <v>2014</v>
      </c>
      <c r="BQ43" s="56">
        <f t="shared" si="14"/>
        <v>1</v>
      </c>
      <c r="BR43" s="56"/>
      <c r="BS43" s="34"/>
      <c r="BT43" s="34"/>
      <c r="BU43" s="34">
        <f t="shared" si="16"/>
        <v>1.0000000000000009E-2</v>
      </c>
      <c r="BV43" s="34">
        <f t="shared" si="17"/>
        <v>1.0000000000000009E-2</v>
      </c>
      <c r="BW43" s="34"/>
      <c r="BX43" s="34">
        <v>1</v>
      </c>
      <c r="BY43" s="34"/>
    </row>
    <row r="44" spans="2:77" x14ac:dyDescent="0.25">
      <c r="B44" s="21"/>
      <c r="C44" s="21" t="s">
        <v>33</v>
      </c>
      <c r="D44" s="43">
        <f t="shared" si="0"/>
        <v>97.6</v>
      </c>
      <c r="E44" s="44">
        <f t="shared" si="1"/>
        <v>96.3</v>
      </c>
      <c r="F44" s="44">
        <f t="shared" si="2"/>
        <v>98.5</v>
      </c>
      <c r="G44" s="43">
        <f t="shared" si="3"/>
        <v>98.1</v>
      </c>
      <c r="H44" s="44">
        <f t="shared" si="4"/>
        <v>97.3</v>
      </c>
      <c r="I44" s="44">
        <f t="shared" si="5"/>
        <v>98.6</v>
      </c>
      <c r="J44" s="21"/>
      <c r="K44" s="21"/>
      <c r="L44" s="21"/>
      <c r="M44" s="21"/>
      <c r="N44" s="21"/>
      <c r="O44" s="21" t="s">
        <v>33</v>
      </c>
      <c r="P44" s="43">
        <f t="shared" si="6"/>
        <v>1</v>
      </c>
      <c r="Q44" s="44">
        <f t="shared" si="7"/>
        <v>0.98</v>
      </c>
      <c r="R44" s="44">
        <f t="shared" si="8"/>
        <v>1.01</v>
      </c>
      <c r="S44" s="44"/>
      <c r="T44" s="21"/>
      <c r="U44" s="21"/>
      <c r="V44" s="21"/>
      <c r="W44" s="21"/>
      <c r="X44" s="21"/>
      <c r="BB44" s="34" t="s">
        <v>33</v>
      </c>
      <c r="BC44" s="34">
        <v>2015</v>
      </c>
      <c r="BD44" s="56">
        <f t="shared" si="9"/>
        <v>97.6</v>
      </c>
      <c r="BE44" s="56">
        <f t="shared" si="10"/>
        <v>98.1</v>
      </c>
      <c r="BH44" s="34">
        <f t="shared" si="11"/>
        <v>1.2999999999999972</v>
      </c>
      <c r="BI44" s="34">
        <f t="shared" si="15"/>
        <v>0.90000000000000568</v>
      </c>
      <c r="BK44" s="34">
        <f t="shared" si="12"/>
        <v>0.79999999999999716</v>
      </c>
      <c r="BL44" s="34">
        <f t="shared" si="13"/>
        <v>0.5</v>
      </c>
      <c r="BM44" s="34"/>
      <c r="BN44" s="34"/>
      <c r="BO44" s="34" t="s">
        <v>33</v>
      </c>
      <c r="BP44" s="34">
        <v>2015</v>
      </c>
      <c r="BQ44" s="56">
        <f t="shared" si="14"/>
        <v>1</v>
      </c>
      <c r="BR44" s="56"/>
      <c r="BS44" s="34"/>
      <c r="BT44" s="34"/>
      <c r="BU44" s="34">
        <f t="shared" si="16"/>
        <v>2.0000000000000018E-2</v>
      </c>
      <c r="BV44" s="34">
        <f t="shared" si="17"/>
        <v>1.0000000000000009E-2</v>
      </c>
      <c r="BW44" s="34"/>
      <c r="BX44" s="34">
        <v>1</v>
      </c>
      <c r="BY44" s="34"/>
    </row>
    <row r="45" spans="2:77" x14ac:dyDescent="0.25">
      <c r="B45" s="21"/>
      <c r="C45" s="46" t="s">
        <v>34</v>
      </c>
      <c r="D45" s="47">
        <f t="shared" si="0"/>
        <v>97.6</v>
      </c>
      <c r="E45" s="48">
        <f t="shared" si="1"/>
        <v>96.5</v>
      </c>
      <c r="F45" s="48">
        <f t="shared" si="2"/>
        <v>98.5</v>
      </c>
      <c r="G45" s="47">
        <f t="shared" si="3"/>
        <v>97.7</v>
      </c>
      <c r="H45" s="48">
        <f t="shared" si="4"/>
        <v>97</v>
      </c>
      <c r="I45" s="48">
        <f t="shared" si="5"/>
        <v>98.2</v>
      </c>
      <c r="J45" s="21"/>
      <c r="K45" s="21"/>
      <c r="L45" s="21"/>
      <c r="M45" s="21"/>
      <c r="N45" s="21"/>
      <c r="O45" s="46" t="s">
        <v>34</v>
      </c>
      <c r="P45" s="47">
        <f t="shared" si="6"/>
        <v>1</v>
      </c>
      <c r="Q45" s="48">
        <f t="shared" si="7"/>
        <v>0.99</v>
      </c>
      <c r="R45" s="48">
        <f t="shared" si="8"/>
        <v>1.01</v>
      </c>
      <c r="S45" s="44"/>
      <c r="T45" s="21"/>
      <c r="U45" s="21"/>
      <c r="V45" s="21"/>
      <c r="W45" s="21"/>
      <c r="X45" s="21"/>
      <c r="BB45" s="34" t="s">
        <v>34</v>
      </c>
      <c r="BC45" s="57">
        <v>2016</v>
      </c>
      <c r="BD45" s="56">
        <f t="shared" si="9"/>
        <v>97.6</v>
      </c>
      <c r="BE45" s="56">
        <f t="shared" si="10"/>
        <v>97.7</v>
      </c>
      <c r="BH45" s="34">
        <f t="shared" si="11"/>
        <v>1.0999999999999943</v>
      </c>
      <c r="BI45" s="34">
        <f t="shared" si="15"/>
        <v>0.90000000000000568</v>
      </c>
      <c r="BK45" s="34">
        <f t="shared" si="12"/>
        <v>0.70000000000000284</v>
      </c>
      <c r="BL45" s="34">
        <f t="shared" si="13"/>
        <v>0.5</v>
      </c>
      <c r="BM45" s="34"/>
      <c r="BN45" s="34"/>
      <c r="BO45" s="34" t="s">
        <v>34</v>
      </c>
      <c r="BP45" s="57">
        <v>2016</v>
      </c>
      <c r="BQ45" s="56">
        <f t="shared" si="14"/>
        <v>1</v>
      </c>
      <c r="BR45" s="56"/>
      <c r="BS45" s="34"/>
      <c r="BT45" s="34"/>
      <c r="BU45" s="34">
        <f t="shared" si="16"/>
        <v>1.0000000000000009E-2</v>
      </c>
      <c r="BV45" s="34">
        <f t="shared" si="17"/>
        <v>1.0000000000000009E-2</v>
      </c>
      <c r="BW45" s="34"/>
      <c r="BX45" s="34">
        <v>1</v>
      </c>
      <c r="BY45" s="34"/>
    </row>
    <row r="46" spans="2:77" x14ac:dyDescent="0.25">
      <c r="B46" s="21"/>
      <c r="C46" s="24"/>
      <c r="D46" s="24"/>
      <c r="E46" s="24"/>
      <c r="F46" s="24"/>
      <c r="G46" s="24"/>
      <c r="H46" s="24"/>
      <c r="I46" s="24"/>
      <c r="J46" s="24"/>
      <c r="K46" s="24"/>
      <c r="L46" s="24"/>
      <c r="M46" s="24"/>
      <c r="N46" s="24"/>
      <c r="O46" s="24"/>
      <c r="P46" s="24"/>
      <c r="Q46" s="24"/>
      <c r="R46" s="21"/>
      <c r="S46" s="21"/>
      <c r="T46" s="21"/>
      <c r="U46" s="21"/>
      <c r="V46" s="21"/>
      <c r="W46" s="21"/>
      <c r="X46" s="21"/>
      <c r="BK46" s="34"/>
      <c r="BL46" s="34"/>
      <c r="BM46" s="34"/>
      <c r="BN46" s="34"/>
      <c r="BO46" s="34"/>
      <c r="BP46" s="34"/>
      <c r="BQ46" s="34"/>
      <c r="BR46" s="34"/>
      <c r="BS46" s="34"/>
      <c r="BT46" s="34"/>
      <c r="BU46" s="34"/>
      <c r="BV46" s="34"/>
      <c r="BW46" s="34"/>
      <c r="BX46" s="34"/>
      <c r="BY46" s="34"/>
    </row>
    <row r="47" spans="2:77" x14ac:dyDescent="0.25">
      <c r="B47" s="21"/>
      <c r="C47" s="24" t="s">
        <v>37</v>
      </c>
      <c r="D47" s="24"/>
      <c r="E47" s="24"/>
      <c r="F47" s="24"/>
      <c r="G47" s="24"/>
      <c r="H47" s="24"/>
      <c r="I47" s="24"/>
      <c r="J47" s="24"/>
      <c r="K47" s="24"/>
      <c r="L47" s="24"/>
      <c r="M47" s="24"/>
      <c r="N47" s="24"/>
      <c r="O47" s="24" t="s">
        <v>37</v>
      </c>
      <c r="P47" s="24"/>
      <c r="Q47" s="24"/>
      <c r="R47" s="21"/>
      <c r="S47" s="21"/>
      <c r="T47" s="21"/>
      <c r="U47" s="21"/>
      <c r="V47" s="21"/>
      <c r="W47" s="21"/>
      <c r="X47" s="21"/>
      <c r="BA47" s="34" t="s">
        <v>7</v>
      </c>
      <c r="BB47" s="56" t="s">
        <v>28</v>
      </c>
      <c r="BC47" s="56">
        <v>2006</v>
      </c>
      <c r="BD47" s="56">
        <f>IFERROR(VALUE(FIXED(VLOOKUP($BC47&amp;$BB$29&amp;$BD$12&amp;"Maori",ethnicdata,7,FALSE),1)),NA())</f>
        <v>97.9</v>
      </c>
      <c r="BE47" s="56">
        <f>IFERROR(VALUE(FIXED(VLOOKUP($BC47&amp;$BB$29&amp;$BD$12&amp;"Non-Maori",ethnicdata,7,FALSE),1)),NA())</f>
        <v>96.9</v>
      </c>
      <c r="BK47" s="34"/>
      <c r="BL47" s="34"/>
      <c r="BM47" s="34"/>
      <c r="BN47" s="34" t="s">
        <v>7</v>
      </c>
      <c r="BO47" s="56" t="s">
        <v>28</v>
      </c>
      <c r="BP47" s="56">
        <v>2006</v>
      </c>
      <c r="BQ47" s="56">
        <f>IFERROR(VALUE(FIXED(VLOOKUP($BC47&amp;$BB$29&amp;$BD$12&amp;"Maori",ethnicdata,10,FALSE),2)),NA())</f>
        <v>1.01</v>
      </c>
      <c r="BR47" s="56"/>
      <c r="BS47" s="34"/>
      <c r="BT47" s="34"/>
      <c r="BU47" s="34"/>
      <c r="BV47" s="34"/>
      <c r="BW47" s="34"/>
      <c r="BX47" s="34"/>
      <c r="BY47" s="34"/>
    </row>
    <row r="48" spans="2:77" x14ac:dyDescent="0.25">
      <c r="B48" s="21"/>
      <c r="C48" s="21" t="s">
        <v>40</v>
      </c>
      <c r="D48" s="21"/>
      <c r="E48" s="21"/>
      <c r="F48" s="21"/>
      <c r="G48" s="21"/>
      <c r="H48" s="21"/>
      <c r="I48" s="21"/>
      <c r="J48" s="21"/>
      <c r="K48" s="21"/>
      <c r="L48" s="21"/>
      <c r="M48" s="21"/>
      <c r="N48" s="21"/>
      <c r="O48" s="21" t="s">
        <v>53</v>
      </c>
      <c r="P48" s="21"/>
      <c r="Q48" s="24"/>
      <c r="R48" s="21"/>
      <c r="S48" s="21"/>
      <c r="T48" s="21"/>
      <c r="U48" s="21"/>
      <c r="V48" s="21"/>
      <c r="W48" s="21"/>
      <c r="X48" s="21"/>
      <c r="BC48" s="34">
        <v>2007</v>
      </c>
      <c r="BD48" s="56"/>
      <c r="BE48" s="56"/>
      <c r="BK48" s="34"/>
      <c r="BL48" s="34"/>
      <c r="BM48" s="34"/>
      <c r="BN48" s="34"/>
      <c r="BO48" s="34"/>
      <c r="BP48" s="34">
        <v>2007</v>
      </c>
      <c r="BQ48" s="56"/>
      <c r="BR48" s="56"/>
      <c r="BS48" s="34"/>
      <c r="BT48" s="34"/>
      <c r="BU48" s="34"/>
      <c r="BV48" s="34"/>
      <c r="BW48" s="34"/>
      <c r="BX48" s="34"/>
      <c r="BY48" s="34"/>
    </row>
    <row r="49" spans="2:77" ht="12" customHeight="1" x14ac:dyDescent="0.25">
      <c r="B49" s="24"/>
      <c r="C49" s="21" t="s">
        <v>38</v>
      </c>
      <c r="D49" s="21"/>
      <c r="E49" s="21"/>
      <c r="F49" s="21"/>
      <c r="G49" s="21"/>
      <c r="H49" s="21"/>
      <c r="I49" s="24"/>
      <c r="J49" s="24"/>
      <c r="K49" s="24"/>
      <c r="L49" s="24"/>
      <c r="M49" s="24"/>
      <c r="N49" s="24"/>
      <c r="O49" s="24" t="s">
        <v>38</v>
      </c>
      <c r="P49" s="49"/>
      <c r="Q49" s="49"/>
      <c r="R49" s="21"/>
      <c r="S49" s="21"/>
      <c r="T49" s="21"/>
      <c r="U49" s="21"/>
      <c r="V49" s="21"/>
      <c r="W49" s="21"/>
      <c r="X49" s="21"/>
      <c r="BB49" s="57"/>
      <c r="BC49" s="57">
        <v>2008</v>
      </c>
      <c r="BD49" s="56"/>
      <c r="BE49" s="56"/>
      <c r="BK49" s="34"/>
      <c r="BL49" s="34"/>
      <c r="BM49" s="34"/>
      <c r="BN49" s="34"/>
      <c r="BO49" s="57"/>
      <c r="BP49" s="57">
        <v>2008</v>
      </c>
      <c r="BQ49" s="56"/>
      <c r="BR49" s="56"/>
      <c r="BS49" s="34"/>
      <c r="BT49" s="34"/>
      <c r="BU49" s="34"/>
      <c r="BV49" s="34"/>
      <c r="BW49" s="34"/>
      <c r="BX49" s="34"/>
      <c r="BY49" s="34"/>
    </row>
    <row r="50" spans="2:77" x14ac:dyDescent="0.25">
      <c r="B50" s="21"/>
      <c r="C50" s="24" t="s">
        <v>39</v>
      </c>
      <c r="D50" s="24"/>
      <c r="E50" s="24"/>
      <c r="F50" s="24"/>
      <c r="G50" s="24"/>
      <c r="H50" s="24"/>
      <c r="I50" s="21"/>
      <c r="J50" s="24"/>
      <c r="K50" s="24"/>
      <c r="L50" s="24"/>
      <c r="M50" s="24"/>
      <c r="N50" s="24"/>
      <c r="O50" s="24" t="s">
        <v>39</v>
      </c>
      <c r="P50" s="21"/>
      <c r="Q50" s="49"/>
      <c r="R50" s="21"/>
      <c r="S50" s="21"/>
      <c r="T50" s="21"/>
      <c r="U50" s="21"/>
      <c r="V50" s="21"/>
      <c r="W50" s="21"/>
      <c r="X50" s="21"/>
      <c r="BC50" s="34">
        <v>2009</v>
      </c>
      <c r="BD50" s="56"/>
      <c r="BE50" s="56"/>
      <c r="BK50" s="34"/>
      <c r="BL50" s="34"/>
      <c r="BM50" s="34"/>
      <c r="BN50" s="34"/>
      <c r="BO50" s="34"/>
      <c r="BP50" s="34">
        <v>2009</v>
      </c>
      <c r="BQ50" s="56"/>
      <c r="BR50" s="56"/>
      <c r="BS50" s="34"/>
      <c r="BT50" s="34"/>
      <c r="BU50" s="34"/>
      <c r="BV50" s="34"/>
      <c r="BW50" s="34"/>
      <c r="BX50" s="34"/>
      <c r="BY50" s="34"/>
    </row>
    <row r="51" spans="2:77" x14ac:dyDescent="0.25">
      <c r="B51" s="24"/>
      <c r="C51" s="24" t="s">
        <v>114</v>
      </c>
      <c r="D51" s="24"/>
      <c r="E51" s="24"/>
      <c r="F51" s="24"/>
      <c r="G51" s="24"/>
      <c r="H51" s="24"/>
      <c r="I51" s="24"/>
      <c r="J51" s="21"/>
      <c r="K51" s="21"/>
      <c r="L51" s="21"/>
      <c r="M51" s="21"/>
      <c r="N51" s="21"/>
      <c r="O51" s="21" t="s">
        <v>54</v>
      </c>
      <c r="P51" s="21"/>
      <c r="Q51" s="21"/>
      <c r="R51" s="21"/>
      <c r="S51" s="21"/>
      <c r="T51" s="21"/>
      <c r="U51" s="21"/>
      <c r="V51" s="21"/>
      <c r="W51" s="21"/>
      <c r="X51" s="21"/>
      <c r="BC51" s="56">
        <v>2010</v>
      </c>
      <c r="BD51" s="56"/>
      <c r="BE51" s="56"/>
      <c r="BK51" s="34"/>
      <c r="BL51" s="34"/>
      <c r="BM51" s="34"/>
      <c r="BN51" s="34"/>
      <c r="BO51" s="34"/>
      <c r="BP51" s="56">
        <v>2010</v>
      </c>
      <c r="BQ51" s="56"/>
      <c r="BR51" s="56"/>
      <c r="BS51" s="34"/>
      <c r="BT51" s="34"/>
      <c r="BU51" s="34"/>
      <c r="BV51" s="34"/>
      <c r="BW51" s="34"/>
      <c r="BX51" s="34"/>
      <c r="BY51" s="34"/>
    </row>
    <row r="52" spans="2:77" x14ac:dyDescent="0.25">
      <c r="B52" s="24"/>
      <c r="C52" s="24"/>
      <c r="D52" s="24"/>
      <c r="E52" s="24"/>
      <c r="F52" s="24"/>
      <c r="G52" s="24"/>
      <c r="H52" s="24"/>
      <c r="I52" s="24"/>
      <c r="J52" s="21"/>
      <c r="K52" s="21"/>
      <c r="L52" s="21"/>
      <c r="M52" s="21"/>
      <c r="N52" s="21"/>
      <c r="O52" s="21"/>
      <c r="P52" s="21"/>
      <c r="Q52" s="21"/>
      <c r="R52" s="21"/>
      <c r="S52" s="21"/>
      <c r="T52" s="21"/>
      <c r="U52" s="21"/>
      <c r="V52" s="21"/>
      <c r="W52" s="21"/>
      <c r="X52" s="21"/>
      <c r="BB52" s="34" t="s">
        <v>29</v>
      </c>
      <c r="BC52" s="34">
        <v>2011</v>
      </c>
      <c r="BD52" s="56">
        <f t="shared" ref="BD52:BD57" si="18">IFERROR(VALUE(FIXED(VLOOKUP($BC52&amp;$BB$29&amp;$BD$12&amp;"Maori",ethnicdata,7,FALSE),1)),NA())</f>
        <v>94.9</v>
      </c>
      <c r="BE52" s="56">
        <f t="shared" ref="BE52:BE57" si="19">IFERROR(VALUE(FIXED(VLOOKUP($BC52&amp;$BB$29&amp;$BD$12&amp;"Non-Maori",ethnicdata,7,FALSE),1)),NA())</f>
        <v>96.4</v>
      </c>
      <c r="BK52" s="34"/>
      <c r="BL52" s="34"/>
      <c r="BM52" s="34"/>
      <c r="BN52" s="34"/>
      <c r="BO52" s="34" t="s">
        <v>29</v>
      </c>
      <c r="BP52" s="34">
        <v>2011</v>
      </c>
      <c r="BQ52" s="56">
        <f t="shared" ref="BQ52:BQ57" si="20">IFERROR(VALUE(FIXED(VLOOKUP($BC52&amp;$BB$29&amp;$BD$12&amp;"Maori",ethnicdata,10,FALSE),2)),NA())</f>
        <v>0.98</v>
      </c>
      <c r="BR52" s="56"/>
      <c r="BS52" s="34"/>
      <c r="BT52" s="34"/>
      <c r="BU52" s="34"/>
      <c r="BV52" s="34"/>
      <c r="BW52" s="34"/>
      <c r="BX52" s="34"/>
      <c r="BY52" s="34"/>
    </row>
    <row r="53" spans="2:77" x14ac:dyDescent="0.25">
      <c r="B53" s="21"/>
      <c r="C53" s="24" t="s">
        <v>36</v>
      </c>
      <c r="D53" s="21"/>
      <c r="E53" s="21"/>
      <c r="F53" s="21"/>
      <c r="G53" s="21"/>
      <c r="H53" s="21"/>
      <c r="I53" s="21"/>
      <c r="J53" s="21"/>
      <c r="K53" s="21"/>
      <c r="L53" s="21"/>
      <c r="M53" s="21"/>
      <c r="N53" s="21"/>
      <c r="O53" s="24" t="s">
        <v>36</v>
      </c>
      <c r="P53" s="49"/>
      <c r="Q53" s="49"/>
      <c r="R53" s="21"/>
      <c r="S53" s="21"/>
      <c r="T53" s="21"/>
      <c r="U53" s="21"/>
      <c r="V53" s="21"/>
      <c r="W53" s="21"/>
      <c r="X53" s="21"/>
      <c r="BB53" s="57" t="s">
        <v>30</v>
      </c>
      <c r="BC53" s="57">
        <v>2012</v>
      </c>
      <c r="BD53" s="56">
        <f t="shared" si="18"/>
        <v>96.9</v>
      </c>
      <c r="BE53" s="56">
        <f t="shared" si="19"/>
        <v>97</v>
      </c>
      <c r="BK53" s="34"/>
      <c r="BL53" s="34"/>
      <c r="BM53" s="34"/>
      <c r="BN53" s="34"/>
      <c r="BO53" s="57" t="s">
        <v>30</v>
      </c>
      <c r="BP53" s="57">
        <v>2012</v>
      </c>
      <c r="BQ53" s="56">
        <f t="shared" si="20"/>
        <v>1</v>
      </c>
      <c r="BR53" s="56"/>
      <c r="BS53" s="34"/>
      <c r="BT53" s="34"/>
      <c r="BU53" s="34"/>
      <c r="BV53" s="34"/>
      <c r="BW53" s="34"/>
      <c r="BX53" s="34"/>
      <c r="BY53" s="34"/>
    </row>
    <row r="54" spans="2:77" x14ac:dyDescent="0.25">
      <c r="B54" s="21"/>
      <c r="C54" s="24" t="s">
        <v>35</v>
      </c>
      <c r="D54" s="24"/>
      <c r="E54" s="24"/>
      <c r="F54" s="24"/>
      <c r="G54" s="24"/>
      <c r="H54" s="24"/>
      <c r="I54" s="21"/>
      <c r="J54" s="21"/>
      <c r="K54" s="21"/>
      <c r="L54" s="21"/>
      <c r="M54" s="21"/>
      <c r="N54" s="21"/>
      <c r="O54" s="24" t="s">
        <v>35</v>
      </c>
      <c r="P54" s="49"/>
      <c r="Q54" s="49"/>
      <c r="R54" s="21"/>
      <c r="S54" s="21"/>
      <c r="T54" s="21"/>
      <c r="U54" s="21"/>
      <c r="V54" s="21"/>
      <c r="W54" s="21"/>
      <c r="X54" s="21"/>
      <c r="BB54" s="34" t="s">
        <v>31</v>
      </c>
      <c r="BC54" s="34">
        <v>2013</v>
      </c>
      <c r="BD54" s="56">
        <f t="shared" si="18"/>
        <v>97.9</v>
      </c>
      <c r="BE54" s="56">
        <f t="shared" si="19"/>
        <v>97.8</v>
      </c>
      <c r="BK54" s="34"/>
      <c r="BL54" s="34"/>
      <c r="BM54" s="34"/>
      <c r="BN54" s="34"/>
      <c r="BO54" s="34" t="s">
        <v>31</v>
      </c>
      <c r="BP54" s="34">
        <v>2013</v>
      </c>
      <c r="BQ54" s="56">
        <f t="shared" si="20"/>
        <v>1</v>
      </c>
      <c r="BR54" s="56"/>
      <c r="BS54" s="34"/>
      <c r="BT54" s="34"/>
      <c r="BU54" s="34"/>
      <c r="BV54" s="34"/>
      <c r="BW54" s="34"/>
      <c r="BX54" s="34"/>
      <c r="BY54" s="34"/>
    </row>
    <row r="55" spans="2:77" x14ac:dyDescent="0.25">
      <c r="B55" s="21"/>
      <c r="C55" s="24"/>
      <c r="D55" s="21"/>
      <c r="E55" s="21"/>
      <c r="F55" s="21"/>
      <c r="G55" s="21"/>
      <c r="H55" s="21"/>
      <c r="I55" s="21"/>
      <c r="J55" s="21"/>
      <c r="K55" s="21"/>
      <c r="L55" s="21"/>
      <c r="M55" s="21"/>
      <c r="N55" s="21"/>
      <c r="O55" s="49"/>
      <c r="P55" s="49"/>
      <c r="Q55" s="49"/>
      <c r="R55" s="21"/>
      <c r="S55" s="21"/>
      <c r="T55" s="21"/>
      <c r="U55" s="21"/>
      <c r="V55" s="21"/>
      <c r="W55" s="21"/>
      <c r="X55" s="21"/>
      <c r="BB55" s="34" t="s">
        <v>32</v>
      </c>
      <c r="BC55" s="56">
        <v>2014</v>
      </c>
      <c r="BD55" s="56">
        <f t="shared" si="18"/>
        <v>96.8</v>
      </c>
      <c r="BE55" s="56">
        <f t="shared" si="19"/>
        <v>98.3</v>
      </c>
      <c r="BK55" s="34"/>
      <c r="BL55" s="34"/>
      <c r="BM55" s="34"/>
      <c r="BN55" s="34"/>
      <c r="BO55" s="34" t="s">
        <v>32</v>
      </c>
      <c r="BP55" s="56">
        <v>2014</v>
      </c>
      <c r="BQ55" s="56">
        <f t="shared" si="20"/>
        <v>0.98</v>
      </c>
      <c r="BR55" s="56"/>
      <c r="BS55" s="34"/>
      <c r="BT55" s="34"/>
      <c r="BU55" s="34"/>
      <c r="BV55" s="34"/>
      <c r="BW55" s="34"/>
      <c r="BX55" s="34"/>
      <c r="BY55" s="34"/>
    </row>
    <row r="56" spans="2:77" x14ac:dyDescent="0.25">
      <c r="O56" s="50"/>
      <c r="P56" s="50"/>
      <c r="Q56" s="50"/>
      <c r="BB56" s="34" t="s">
        <v>33</v>
      </c>
      <c r="BC56" s="34">
        <v>2015</v>
      </c>
      <c r="BD56" s="56">
        <f t="shared" si="18"/>
        <v>97.7</v>
      </c>
      <c r="BE56" s="56">
        <f t="shared" si="19"/>
        <v>98.1</v>
      </c>
      <c r="BK56" s="34"/>
      <c r="BL56" s="34"/>
      <c r="BM56" s="34"/>
      <c r="BN56" s="34"/>
      <c r="BO56" s="34" t="s">
        <v>33</v>
      </c>
      <c r="BP56" s="34">
        <v>2015</v>
      </c>
      <c r="BQ56" s="56">
        <f t="shared" si="20"/>
        <v>1</v>
      </c>
      <c r="BR56" s="56"/>
      <c r="BS56" s="34"/>
      <c r="BT56" s="34"/>
      <c r="BU56" s="34"/>
      <c r="BV56" s="34"/>
      <c r="BW56" s="34"/>
      <c r="BX56" s="34"/>
      <c r="BY56" s="34"/>
    </row>
    <row r="57" spans="2:77" x14ac:dyDescent="0.25">
      <c r="D57" s="51"/>
      <c r="E57" s="51"/>
      <c r="F57" s="51"/>
      <c r="O57" s="50"/>
      <c r="P57" s="50"/>
      <c r="Q57" s="50"/>
      <c r="BB57" s="34" t="s">
        <v>34</v>
      </c>
      <c r="BC57" s="57">
        <v>2016</v>
      </c>
      <c r="BD57" s="56">
        <f t="shared" si="18"/>
        <v>97</v>
      </c>
      <c r="BE57" s="56">
        <f t="shared" si="19"/>
        <v>97.2</v>
      </c>
      <c r="BK57" s="34"/>
      <c r="BL57" s="34"/>
      <c r="BM57" s="34"/>
      <c r="BN57" s="34"/>
      <c r="BO57" s="34" t="s">
        <v>34</v>
      </c>
      <c r="BP57" s="57">
        <v>2016</v>
      </c>
      <c r="BQ57" s="56">
        <f t="shared" si="20"/>
        <v>1</v>
      </c>
      <c r="BR57" s="56"/>
      <c r="BS57" s="34"/>
      <c r="BT57" s="34"/>
      <c r="BU57" s="34"/>
      <c r="BV57" s="34"/>
      <c r="BW57" s="34"/>
      <c r="BX57" s="34"/>
      <c r="BY57" s="34"/>
    </row>
    <row r="58" spans="2:77" x14ac:dyDescent="0.25">
      <c r="D58" s="51"/>
      <c r="E58" s="51"/>
      <c r="F58" s="51"/>
      <c r="O58" s="50"/>
      <c r="P58" s="50"/>
      <c r="Q58" s="50"/>
      <c r="BK58" s="34"/>
      <c r="BL58" s="34"/>
      <c r="BM58" s="34"/>
      <c r="BN58" s="34"/>
      <c r="BO58" s="34"/>
      <c r="BP58" s="34"/>
      <c r="BQ58" s="34"/>
      <c r="BR58" s="34"/>
      <c r="BS58" s="34"/>
      <c r="BT58" s="34"/>
      <c r="BU58" s="34"/>
      <c r="BV58" s="34"/>
      <c r="BW58" s="34"/>
      <c r="BX58" s="34"/>
      <c r="BY58" s="34"/>
    </row>
    <row r="59" spans="2:77" x14ac:dyDescent="0.25">
      <c r="D59" s="51"/>
      <c r="E59" s="51"/>
      <c r="F59" s="51"/>
      <c r="O59" s="50"/>
      <c r="P59" s="50"/>
      <c r="Q59" s="50"/>
      <c r="BA59" s="34" t="s">
        <v>8</v>
      </c>
      <c r="BB59" s="56" t="s">
        <v>28</v>
      </c>
      <c r="BC59" s="56">
        <v>2006</v>
      </c>
      <c r="BD59" s="56">
        <f>IFERROR(VALUE(FIXED(VLOOKUP($BC59&amp;$BB$29&amp;$BC$12&amp;"Maori",ethnicdata,7,FALSE),1)),NA())</f>
        <v>98.7</v>
      </c>
      <c r="BE59" s="56">
        <f>IFERROR(VALUE(FIXED(VLOOKUP($BC59&amp;$BB$29&amp;$BC$12&amp;"Non-Maori",ethnicdata,7,FALSE),1)),NA())</f>
        <v>97.2</v>
      </c>
      <c r="BK59" s="34"/>
      <c r="BL59" s="34"/>
      <c r="BM59" s="34"/>
      <c r="BN59" s="34" t="s">
        <v>8</v>
      </c>
      <c r="BO59" s="56" t="s">
        <v>28</v>
      </c>
      <c r="BP59" s="56">
        <v>2006</v>
      </c>
      <c r="BQ59" s="56">
        <f>IFERROR(VALUE(FIXED(VLOOKUP($BC59&amp;$BB$29&amp;$BC$12&amp;"Maori",ethnicdata,10,FALSE),2)),NA())</f>
        <v>1.02</v>
      </c>
      <c r="BR59" s="56"/>
      <c r="BS59" s="34"/>
      <c r="BT59" s="34"/>
      <c r="BU59" s="34"/>
      <c r="BV59" s="34"/>
      <c r="BW59" s="34"/>
      <c r="BX59" s="34"/>
      <c r="BY59" s="34"/>
    </row>
    <row r="60" spans="2:77" x14ac:dyDescent="0.25">
      <c r="D60" s="51"/>
      <c r="E60" s="51"/>
      <c r="F60" s="51"/>
      <c r="O60" s="50"/>
      <c r="P60" s="50"/>
      <c r="Q60" s="50"/>
      <c r="BC60" s="34">
        <v>2007</v>
      </c>
      <c r="BD60" s="56"/>
      <c r="BE60" s="56"/>
      <c r="BK60" s="34"/>
      <c r="BL60" s="34"/>
      <c r="BM60" s="34"/>
      <c r="BN60" s="34"/>
      <c r="BO60" s="34"/>
      <c r="BP60" s="34">
        <v>2007</v>
      </c>
      <c r="BQ60" s="56"/>
      <c r="BR60" s="56"/>
      <c r="BS60" s="34"/>
      <c r="BT60" s="34"/>
      <c r="BU60" s="34"/>
      <c r="BV60" s="34"/>
      <c r="BW60" s="34"/>
      <c r="BX60" s="34"/>
      <c r="BY60" s="34"/>
    </row>
    <row r="61" spans="2:77" x14ac:dyDescent="0.25">
      <c r="D61" s="51"/>
      <c r="E61" s="51"/>
      <c r="F61" s="51"/>
      <c r="O61" s="50"/>
      <c r="P61" s="50"/>
      <c r="Q61" s="50"/>
      <c r="BB61" s="57"/>
      <c r="BC61" s="57">
        <v>2008</v>
      </c>
      <c r="BD61" s="56"/>
      <c r="BE61" s="56"/>
      <c r="BK61" s="34"/>
      <c r="BL61" s="34"/>
      <c r="BM61" s="34"/>
      <c r="BN61" s="34"/>
      <c r="BO61" s="57"/>
      <c r="BP61" s="57">
        <v>2008</v>
      </c>
      <c r="BQ61" s="56"/>
      <c r="BR61" s="56"/>
      <c r="BS61" s="34"/>
      <c r="BT61" s="34"/>
      <c r="BU61" s="34"/>
      <c r="BV61" s="34"/>
      <c r="BW61" s="34"/>
      <c r="BX61" s="34"/>
      <c r="BY61" s="34"/>
    </row>
    <row r="62" spans="2:77" x14ac:dyDescent="0.25">
      <c r="D62" s="51"/>
      <c r="E62" s="51"/>
      <c r="F62" s="51"/>
      <c r="O62" s="50"/>
      <c r="P62" s="50"/>
      <c r="Q62" s="50"/>
      <c r="BC62" s="34">
        <v>2009</v>
      </c>
      <c r="BD62" s="56"/>
      <c r="BE62" s="56"/>
      <c r="BK62" s="34"/>
      <c r="BL62" s="34"/>
      <c r="BM62" s="34"/>
      <c r="BN62" s="34"/>
      <c r="BO62" s="34"/>
      <c r="BP62" s="34">
        <v>2009</v>
      </c>
      <c r="BQ62" s="56"/>
      <c r="BR62" s="56"/>
      <c r="BS62" s="34"/>
      <c r="BT62" s="34"/>
      <c r="BU62" s="34"/>
      <c r="BV62" s="34"/>
      <c r="BW62" s="34"/>
      <c r="BX62" s="34"/>
      <c r="BY62" s="34"/>
    </row>
    <row r="63" spans="2:77" x14ac:dyDescent="0.25">
      <c r="D63" s="51"/>
      <c r="E63" s="51"/>
      <c r="F63" s="51"/>
      <c r="O63" s="50"/>
      <c r="P63" s="50"/>
      <c r="Q63" s="50"/>
      <c r="BC63" s="56">
        <v>2010</v>
      </c>
      <c r="BD63" s="56"/>
      <c r="BE63" s="56"/>
      <c r="BK63" s="34"/>
      <c r="BL63" s="34"/>
      <c r="BM63" s="34"/>
      <c r="BN63" s="34"/>
      <c r="BO63" s="34"/>
      <c r="BP63" s="56">
        <v>2010</v>
      </c>
      <c r="BQ63" s="56"/>
      <c r="BR63" s="56"/>
      <c r="BS63" s="34"/>
      <c r="BT63" s="34"/>
      <c r="BU63" s="34"/>
      <c r="BV63" s="34"/>
      <c r="BW63" s="34"/>
      <c r="BX63" s="34"/>
      <c r="BY63" s="34"/>
    </row>
    <row r="64" spans="2:77" x14ac:dyDescent="0.25">
      <c r="D64" s="51"/>
      <c r="E64" s="51"/>
      <c r="F64" s="51"/>
      <c r="O64" s="50"/>
      <c r="P64" s="50"/>
      <c r="Q64" s="50"/>
      <c r="BB64" s="34" t="s">
        <v>29</v>
      </c>
      <c r="BC64" s="34">
        <v>2011</v>
      </c>
      <c r="BD64" s="56">
        <f t="shared" ref="BD64:BD69" si="21">IFERROR(VALUE(FIXED(VLOOKUP($BC64&amp;$BB$29&amp;$BC$12&amp;"Maori",ethnicdata,7,FALSE),1)),NA())</f>
        <v>95.2</v>
      </c>
      <c r="BE64" s="56">
        <f t="shared" ref="BE64:BE69" si="22">IFERROR(VALUE(FIXED(VLOOKUP($BC64&amp;$BB$29&amp;$BC$12&amp;"Non-Maori",ethnicdata,7,FALSE),1)),NA())</f>
        <v>96.8</v>
      </c>
      <c r="BK64" s="34"/>
      <c r="BL64" s="34"/>
      <c r="BM64" s="34"/>
      <c r="BN64" s="34"/>
      <c r="BO64" s="34" t="s">
        <v>29</v>
      </c>
      <c r="BP64" s="34">
        <v>2011</v>
      </c>
      <c r="BQ64" s="56">
        <f t="shared" ref="BQ64:BQ69" si="23">IFERROR(VALUE(FIXED(VLOOKUP($BC64&amp;$BB$29&amp;$BC$12&amp;"Maori",ethnicdata,10,FALSE),2)),NA())</f>
        <v>0.98</v>
      </c>
      <c r="BR64" s="56"/>
      <c r="BS64" s="34"/>
      <c r="BT64" s="34"/>
      <c r="BU64" s="34"/>
      <c r="BV64" s="34"/>
      <c r="BW64" s="34"/>
      <c r="BX64" s="34"/>
      <c r="BY64" s="34"/>
    </row>
    <row r="65" spans="4:77" x14ac:dyDescent="0.25">
      <c r="D65" s="51"/>
      <c r="E65" s="51"/>
      <c r="F65" s="51"/>
      <c r="O65" s="50"/>
      <c r="P65" s="50"/>
      <c r="Q65" s="50"/>
      <c r="BB65" s="57" t="s">
        <v>30</v>
      </c>
      <c r="BC65" s="57">
        <v>2012</v>
      </c>
      <c r="BD65" s="56">
        <f t="shared" si="21"/>
        <v>95.8</v>
      </c>
      <c r="BE65" s="56">
        <f t="shared" si="22"/>
        <v>96.6</v>
      </c>
      <c r="BK65" s="34"/>
      <c r="BL65" s="34"/>
      <c r="BM65" s="34"/>
      <c r="BN65" s="34"/>
      <c r="BO65" s="57" t="s">
        <v>30</v>
      </c>
      <c r="BP65" s="57">
        <v>2012</v>
      </c>
      <c r="BQ65" s="56">
        <f t="shared" si="23"/>
        <v>0.99</v>
      </c>
      <c r="BR65" s="56"/>
      <c r="BS65" s="34"/>
      <c r="BT65" s="34"/>
      <c r="BU65" s="34"/>
      <c r="BV65" s="34"/>
      <c r="BW65" s="34"/>
      <c r="BX65" s="34"/>
      <c r="BY65" s="34"/>
    </row>
    <row r="66" spans="4:77" x14ac:dyDescent="0.25">
      <c r="D66" s="51"/>
      <c r="E66" s="51"/>
      <c r="F66" s="51"/>
      <c r="O66" s="50"/>
      <c r="P66" s="50"/>
      <c r="Q66" s="50"/>
      <c r="BB66" s="34" t="s">
        <v>31</v>
      </c>
      <c r="BC66" s="34">
        <v>2013</v>
      </c>
      <c r="BD66" s="56">
        <f t="shared" si="21"/>
        <v>97.4</v>
      </c>
      <c r="BE66" s="56">
        <f t="shared" si="22"/>
        <v>97.3</v>
      </c>
      <c r="BK66" s="34"/>
      <c r="BL66" s="34"/>
      <c r="BM66" s="34"/>
      <c r="BN66" s="34"/>
      <c r="BO66" s="34" t="s">
        <v>31</v>
      </c>
      <c r="BP66" s="34">
        <v>2013</v>
      </c>
      <c r="BQ66" s="56">
        <f t="shared" si="23"/>
        <v>1</v>
      </c>
      <c r="BR66" s="56"/>
      <c r="BS66" s="34"/>
      <c r="BT66" s="34"/>
      <c r="BU66" s="34"/>
      <c r="BV66" s="34"/>
      <c r="BW66" s="34"/>
      <c r="BX66" s="34"/>
      <c r="BY66" s="34"/>
    </row>
    <row r="67" spans="4:77" x14ac:dyDescent="0.25">
      <c r="D67" s="51"/>
      <c r="E67" s="51"/>
      <c r="F67" s="51"/>
      <c r="O67" s="50"/>
      <c r="P67" s="50"/>
      <c r="Q67" s="50"/>
      <c r="BB67" s="34" t="s">
        <v>32</v>
      </c>
      <c r="BC67" s="56">
        <v>2014</v>
      </c>
      <c r="BD67" s="56">
        <f t="shared" si="21"/>
        <v>98.6</v>
      </c>
      <c r="BE67" s="56">
        <f t="shared" si="22"/>
        <v>97.4</v>
      </c>
      <c r="BK67" s="34"/>
      <c r="BL67" s="34"/>
      <c r="BM67" s="34"/>
      <c r="BN67" s="34"/>
      <c r="BO67" s="34" t="s">
        <v>32</v>
      </c>
      <c r="BP67" s="56">
        <v>2014</v>
      </c>
      <c r="BQ67" s="56">
        <f t="shared" si="23"/>
        <v>1.01</v>
      </c>
      <c r="BR67" s="56"/>
      <c r="BS67" s="34"/>
      <c r="BT67" s="34"/>
      <c r="BU67" s="34"/>
      <c r="BV67" s="34"/>
      <c r="BW67" s="34"/>
      <c r="BX67" s="34"/>
      <c r="BY67" s="34"/>
    </row>
    <row r="68" spans="4:77" x14ac:dyDescent="0.25">
      <c r="D68" s="51"/>
      <c r="E68" s="51"/>
      <c r="F68" s="51"/>
      <c r="O68" s="50"/>
      <c r="P68" s="50"/>
      <c r="Q68" s="50"/>
      <c r="BB68" s="34" t="s">
        <v>33</v>
      </c>
      <c r="BC68" s="34">
        <v>2015</v>
      </c>
      <c r="BD68" s="56">
        <f t="shared" si="21"/>
        <v>97.4</v>
      </c>
      <c r="BE68" s="56">
        <f t="shared" si="22"/>
        <v>98</v>
      </c>
      <c r="BK68" s="34"/>
      <c r="BL68" s="34"/>
      <c r="BM68" s="34"/>
      <c r="BN68" s="34"/>
      <c r="BO68" s="34" t="s">
        <v>33</v>
      </c>
      <c r="BP68" s="34">
        <v>2015</v>
      </c>
      <c r="BQ68" s="56">
        <f t="shared" si="23"/>
        <v>0.99</v>
      </c>
      <c r="BR68" s="56"/>
      <c r="BS68" s="34"/>
      <c r="BT68" s="34"/>
      <c r="BU68" s="34"/>
      <c r="BV68" s="34"/>
      <c r="BW68" s="34"/>
      <c r="BX68" s="34"/>
      <c r="BY68" s="34"/>
    </row>
    <row r="69" spans="4:77" x14ac:dyDescent="0.25">
      <c r="D69" s="51"/>
      <c r="E69" s="51"/>
      <c r="F69" s="51"/>
      <c r="O69" s="50"/>
      <c r="P69" s="50"/>
      <c r="Q69" s="50"/>
      <c r="BB69" s="34" t="s">
        <v>34</v>
      </c>
      <c r="BC69" s="57">
        <v>2016</v>
      </c>
      <c r="BD69" s="56">
        <f t="shared" si="21"/>
        <v>98.3</v>
      </c>
      <c r="BE69" s="56">
        <f t="shared" si="22"/>
        <v>98.1</v>
      </c>
      <c r="BK69" s="34"/>
      <c r="BL69" s="34"/>
      <c r="BM69" s="34"/>
      <c r="BN69" s="34"/>
      <c r="BO69" s="34" t="s">
        <v>34</v>
      </c>
      <c r="BP69" s="57">
        <v>2016</v>
      </c>
      <c r="BQ69" s="56">
        <f t="shared" si="23"/>
        <v>1</v>
      </c>
      <c r="BR69" s="56"/>
      <c r="BS69" s="34"/>
      <c r="BT69" s="34"/>
      <c r="BU69" s="34"/>
      <c r="BV69" s="34"/>
      <c r="BW69" s="34"/>
      <c r="BX69" s="34"/>
      <c r="BY69" s="34"/>
    </row>
    <row r="70" spans="4:77" x14ac:dyDescent="0.25">
      <c r="D70" s="51"/>
      <c r="E70" s="51"/>
      <c r="F70" s="51"/>
      <c r="BC70" s="57"/>
      <c r="BD70" s="56"/>
      <c r="BE70" s="56"/>
      <c r="BK70" s="34"/>
      <c r="BL70" s="34"/>
      <c r="BM70" s="34"/>
      <c r="BN70" s="34"/>
      <c r="BO70" s="34"/>
      <c r="BP70" s="57"/>
      <c r="BQ70" s="56"/>
      <c r="BR70" s="56"/>
      <c r="BS70" s="34"/>
      <c r="BT70" s="34"/>
      <c r="BU70" s="34"/>
      <c r="BV70" s="34"/>
      <c r="BW70" s="34"/>
      <c r="BX70" s="34"/>
      <c r="BY70" s="34"/>
    </row>
    <row r="71" spans="4:77" x14ac:dyDescent="0.25">
      <c r="D71" s="51"/>
      <c r="E71" s="51"/>
      <c r="F71" s="51"/>
      <c r="BK71" s="34"/>
      <c r="BL71" s="34"/>
      <c r="BM71" s="34"/>
      <c r="BN71" s="34"/>
      <c r="BO71" s="34"/>
      <c r="BP71" s="34"/>
      <c r="BQ71" s="34"/>
      <c r="BR71" s="34"/>
      <c r="BS71" s="34"/>
      <c r="BT71" s="34"/>
      <c r="BU71" s="34"/>
      <c r="BV71" s="34"/>
      <c r="BW71" s="34"/>
      <c r="BX71" s="34"/>
      <c r="BY71" s="34"/>
    </row>
    <row r="72" spans="4:77" x14ac:dyDescent="0.25">
      <c r="D72" s="51"/>
      <c r="E72" s="51"/>
      <c r="F72" s="51"/>
      <c r="BK72" s="34"/>
      <c r="BL72" s="34"/>
      <c r="BM72" s="34"/>
      <c r="BN72" s="34"/>
      <c r="BO72" s="34"/>
      <c r="BP72" s="34"/>
      <c r="BQ72" s="34"/>
      <c r="BR72" s="34"/>
      <c r="BS72" s="34"/>
      <c r="BT72" s="34"/>
      <c r="BU72" s="34"/>
      <c r="BV72" s="34"/>
      <c r="BW72" s="34"/>
      <c r="BX72" s="34"/>
      <c r="BY72" s="34"/>
    </row>
    <row r="73" spans="4:77" x14ac:dyDescent="0.25">
      <c r="BK73" s="34"/>
      <c r="BL73" s="34"/>
      <c r="BM73" s="34"/>
      <c r="BN73" s="34"/>
      <c r="BO73" s="34"/>
      <c r="BP73" s="34"/>
      <c r="BQ73" s="34"/>
      <c r="BR73" s="34"/>
      <c r="BS73" s="34"/>
      <c r="BT73" s="34"/>
      <c r="BU73" s="34"/>
      <c r="BV73" s="34"/>
      <c r="BW73" s="34"/>
      <c r="BX73" s="34"/>
      <c r="BY73" s="34"/>
    </row>
    <row r="74" spans="4:77" x14ac:dyDescent="0.25">
      <c r="BK74" s="34"/>
      <c r="BL74" s="34"/>
      <c r="BM74" s="34"/>
      <c r="BN74" s="34"/>
      <c r="BO74" s="34"/>
      <c r="BP74" s="34"/>
      <c r="BQ74" s="34"/>
      <c r="BR74" s="34"/>
      <c r="BS74" s="34"/>
      <c r="BT74" s="34"/>
      <c r="BU74" s="34"/>
      <c r="BV74" s="34"/>
      <c r="BW74" s="34"/>
      <c r="BX74" s="34"/>
      <c r="BY74" s="34"/>
    </row>
    <row r="75" spans="4:77" x14ac:dyDescent="0.25">
      <c r="BK75" s="34"/>
      <c r="BL75" s="34"/>
      <c r="BM75" s="34"/>
      <c r="BN75" s="34"/>
      <c r="BO75" s="34"/>
      <c r="BP75" s="34"/>
      <c r="BQ75" s="34"/>
      <c r="BR75" s="34"/>
      <c r="BS75" s="34"/>
      <c r="BT75" s="34"/>
      <c r="BU75" s="34"/>
      <c r="BV75" s="34"/>
      <c r="BW75" s="34"/>
      <c r="BX75" s="34"/>
      <c r="BY75" s="34"/>
    </row>
    <row r="76" spans="4:77" x14ac:dyDescent="0.25">
      <c r="BK76" s="34"/>
      <c r="BL76" s="34"/>
      <c r="BM76" s="34"/>
      <c r="BN76" s="34"/>
      <c r="BO76" s="34"/>
      <c r="BP76" s="34"/>
      <c r="BQ76" s="34"/>
      <c r="BR76" s="34"/>
      <c r="BS76" s="34"/>
      <c r="BT76" s="34"/>
      <c r="BU76" s="34"/>
      <c r="BV76" s="34"/>
      <c r="BW76" s="34"/>
      <c r="BX76" s="34"/>
      <c r="BY76" s="34"/>
    </row>
    <row r="77" spans="4:77" x14ac:dyDescent="0.25">
      <c r="BK77" s="34"/>
      <c r="BL77" s="34"/>
      <c r="BM77" s="34"/>
      <c r="BN77" s="34"/>
      <c r="BO77" s="34"/>
      <c r="BP77" s="34"/>
      <c r="BQ77" s="34"/>
      <c r="BR77" s="34"/>
      <c r="BS77" s="34"/>
      <c r="BT77" s="34"/>
      <c r="BU77" s="34"/>
      <c r="BV77" s="34"/>
      <c r="BW77" s="34"/>
      <c r="BX77" s="34"/>
      <c r="BY77" s="34"/>
    </row>
    <row r="78" spans="4:77" x14ac:dyDescent="0.25">
      <c r="AZ78" s="19"/>
      <c r="BA78" s="19"/>
      <c r="BB78" s="19"/>
      <c r="BC78" s="19"/>
      <c r="BD78" s="19"/>
      <c r="BE78" s="19"/>
      <c r="BF78" s="19"/>
      <c r="BG78" s="19"/>
      <c r="BH78" s="19"/>
      <c r="BI78" s="19"/>
      <c r="BJ78" s="19"/>
      <c r="BK78" s="19"/>
      <c r="BL78" s="19"/>
      <c r="BM78" s="19"/>
      <c r="BN78" s="19"/>
    </row>
    <row r="79" spans="4:77" x14ac:dyDescent="0.25">
      <c r="AZ79" s="19"/>
      <c r="BA79" s="19"/>
      <c r="BB79" s="19"/>
      <c r="BC79" s="19"/>
      <c r="BD79" s="19"/>
      <c r="BE79" s="19"/>
      <c r="BF79" s="19"/>
      <c r="BG79" s="19"/>
      <c r="BH79" s="19"/>
      <c r="BI79" s="19"/>
      <c r="BJ79" s="19"/>
      <c r="BK79" s="19"/>
      <c r="BL79" s="19"/>
      <c r="BM79" s="19"/>
      <c r="BN79" s="19"/>
    </row>
    <row r="80" spans="4:77" x14ac:dyDescent="0.25">
      <c r="AZ80" s="19"/>
      <c r="BA80" s="19"/>
      <c r="BB80" s="19"/>
      <c r="BC80" s="19"/>
      <c r="BD80" s="19"/>
      <c r="BE80" s="19"/>
      <c r="BF80" s="19"/>
      <c r="BG80" s="19"/>
      <c r="BH80" s="19"/>
      <c r="BI80" s="19"/>
      <c r="BJ80" s="19"/>
      <c r="BK80" s="19"/>
      <c r="BL80" s="19"/>
      <c r="BM80" s="19"/>
      <c r="BN80" s="19"/>
    </row>
    <row r="81" spans="1:66" x14ac:dyDescent="0.25">
      <c r="AZ81" s="19"/>
      <c r="BA81" s="19"/>
      <c r="BB81" s="19"/>
      <c r="BC81" s="19"/>
      <c r="BD81" s="19"/>
      <c r="BE81" s="19"/>
      <c r="BF81" s="19"/>
      <c r="BG81" s="19"/>
      <c r="BH81" s="19"/>
      <c r="BI81" s="19"/>
      <c r="BJ81" s="19"/>
      <c r="BK81" s="19"/>
      <c r="BL81" s="19"/>
      <c r="BM81" s="19"/>
      <c r="BN81" s="19"/>
    </row>
    <row r="82" spans="1:66" x14ac:dyDescent="0.25">
      <c r="AZ82" s="19"/>
      <c r="BA82" s="19"/>
      <c r="BB82" s="19"/>
      <c r="BC82" s="19"/>
      <c r="BD82" s="19"/>
      <c r="BE82" s="19"/>
      <c r="BF82" s="19"/>
      <c r="BG82" s="19"/>
      <c r="BH82" s="19"/>
      <c r="BI82" s="19"/>
      <c r="BJ82" s="19"/>
      <c r="BK82" s="19"/>
      <c r="BL82" s="19"/>
      <c r="BM82" s="19"/>
      <c r="BN82" s="19"/>
    </row>
    <row r="88" spans="1:66" s="52" customFormat="1" x14ac:dyDescent="0.25">
      <c r="A88" s="17"/>
      <c r="B88" s="17"/>
      <c r="C88" s="17"/>
      <c r="D88" s="17"/>
      <c r="E88" s="17"/>
      <c r="F88" s="17"/>
      <c r="G88" s="17"/>
      <c r="H88" s="17"/>
      <c r="I88" s="17"/>
      <c r="J88" s="17"/>
      <c r="K88" s="17"/>
      <c r="Z88" s="25"/>
      <c r="AA88" s="25"/>
      <c r="AB88" s="25"/>
      <c r="AC88" s="25"/>
      <c r="AD88" s="25"/>
      <c r="AE88" s="25"/>
      <c r="AF88" s="25"/>
      <c r="AG88" s="25"/>
      <c r="AH88" s="25"/>
      <c r="AI88" s="25"/>
      <c r="AJ88" s="25"/>
      <c r="AK88" s="25"/>
      <c r="AL88" s="25"/>
      <c r="AM88" s="25"/>
      <c r="AN88" s="25"/>
      <c r="AO88" s="25"/>
      <c r="AP88" s="25"/>
      <c r="AQ88" s="25"/>
      <c r="AR88" s="25"/>
      <c r="AS88" s="25"/>
      <c r="AT88" s="25"/>
      <c r="AU88" s="25"/>
      <c r="AV88" s="25"/>
      <c r="AW88" s="25"/>
      <c r="AX88" s="25"/>
      <c r="AY88" s="25"/>
      <c r="AZ88" s="53"/>
      <c r="BA88" s="53"/>
      <c r="BB88" s="53"/>
      <c r="BC88" s="53"/>
      <c r="BD88" s="53"/>
      <c r="BE88" s="53"/>
      <c r="BF88" s="53"/>
      <c r="BG88" s="53"/>
      <c r="BH88" s="53"/>
      <c r="BI88" s="53"/>
      <c r="BJ88" s="53"/>
    </row>
    <row r="89" spans="1:66" s="52" customFormat="1" x14ac:dyDescent="0.25">
      <c r="A89" s="17"/>
      <c r="B89" s="17"/>
      <c r="C89" s="17"/>
      <c r="D89" s="17"/>
      <c r="E89" s="17"/>
      <c r="F89" s="17"/>
      <c r="G89" s="17"/>
      <c r="H89" s="17"/>
      <c r="I89" s="17"/>
      <c r="J89" s="17"/>
      <c r="K89" s="17"/>
      <c r="Z89" s="25"/>
      <c r="AA89" s="25"/>
      <c r="AB89" s="25"/>
      <c r="AC89" s="25"/>
      <c r="AD89" s="25"/>
      <c r="AE89" s="25"/>
      <c r="AF89" s="25"/>
      <c r="AG89" s="25"/>
      <c r="AH89" s="25"/>
      <c r="AI89" s="25"/>
      <c r="AJ89" s="25"/>
      <c r="AK89" s="25"/>
      <c r="AL89" s="25"/>
      <c r="AM89" s="25"/>
      <c r="AN89" s="25"/>
      <c r="AO89" s="25"/>
      <c r="AP89" s="25"/>
      <c r="AQ89" s="25"/>
      <c r="AR89" s="25"/>
      <c r="AS89" s="25"/>
      <c r="AT89" s="25"/>
      <c r="AU89" s="25"/>
      <c r="AV89" s="25"/>
      <c r="AW89" s="25"/>
      <c r="AX89" s="25"/>
      <c r="AY89" s="25"/>
      <c r="AZ89" s="53"/>
      <c r="BA89" s="53"/>
      <c r="BB89" s="53"/>
      <c r="BC89" s="53"/>
      <c r="BD89" s="53"/>
      <c r="BE89" s="53"/>
      <c r="BF89" s="53"/>
      <c r="BG89" s="53"/>
      <c r="BH89" s="53"/>
      <c r="BI89" s="53"/>
      <c r="BJ89" s="53"/>
    </row>
    <row r="90" spans="1:66" s="52" customFormat="1" x14ac:dyDescent="0.25">
      <c r="A90" s="17"/>
      <c r="B90" s="17"/>
      <c r="C90" s="17"/>
      <c r="D90" s="17"/>
      <c r="E90" s="17"/>
      <c r="F90" s="17"/>
      <c r="G90" s="17"/>
      <c r="H90" s="17"/>
      <c r="I90" s="17"/>
      <c r="J90" s="17"/>
      <c r="K90" s="17"/>
      <c r="Z90" s="25"/>
      <c r="AA90" s="25"/>
      <c r="AB90" s="25"/>
      <c r="AC90" s="25"/>
      <c r="AD90" s="25"/>
      <c r="AE90" s="25"/>
      <c r="AF90" s="25"/>
      <c r="AG90" s="25"/>
      <c r="AH90" s="25"/>
      <c r="AI90" s="25"/>
      <c r="AJ90" s="25"/>
      <c r="AK90" s="25"/>
      <c r="AL90" s="25"/>
      <c r="AM90" s="25"/>
      <c r="AN90" s="25"/>
      <c r="AO90" s="25"/>
      <c r="AP90" s="25"/>
      <c r="AQ90" s="25"/>
      <c r="AR90" s="25"/>
      <c r="AS90" s="25"/>
      <c r="AT90" s="25"/>
      <c r="AU90" s="25"/>
      <c r="AV90" s="25"/>
      <c r="AW90" s="25"/>
      <c r="AX90" s="25"/>
      <c r="AY90" s="25"/>
      <c r="AZ90" s="53"/>
      <c r="BA90" s="53"/>
      <c r="BB90" s="53"/>
      <c r="BC90" s="53"/>
      <c r="BD90" s="53"/>
      <c r="BE90" s="53"/>
      <c r="BF90" s="53"/>
      <c r="BG90" s="53"/>
      <c r="BH90" s="53"/>
      <c r="BI90" s="53"/>
      <c r="BJ90" s="53"/>
    </row>
    <row r="91" spans="1:66" s="52" customFormat="1" ht="11.4" x14ac:dyDescent="0.2">
      <c r="Z91" s="25"/>
      <c r="AA91" s="25"/>
      <c r="AB91" s="25"/>
      <c r="AC91" s="25"/>
      <c r="AD91" s="25"/>
      <c r="AE91" s="25"/>
      <c r="AF91" s="25"/>
      <c r="AG91" s="25"/>
      <c r="AH91" s="25"/>
      <c r="AI91" s="25"/>
      <c r="AJ91" s="25"/>
      <c r="AK91" s="25"/>
      <c r="AL91" s="25"/>
      <c r="AM91" s="25"/>
      <c r="AN91" s="25"/>
      <c r="AO91" s="25"/>
      <c r="AP91" s="25"/>
      <c r="AQ91" s="25"/>
      <c r="AR91" s="25"/>
      <c r="AS91" s="25"/>
      <c r="AT91" s="25"/>
      <c r="AU91" s="25"/>
      <c r="AV91" s="25"/>
      <c r="AW91" s="25"/>
      <c r="AX91" s="25"/>
      <c r="AY91" s="25"/>
      <c r="AZ91" s="53"/>
      <c r="BA91" s="53"/>
      <c r="BB91" s="53"/>
      <c r="BC91" s="53"/>
      <c r="BD91" s="53"/>
      <c r="BE91" s="53"/>
      <c r="BF91" s="53"/>
      <c r="BG91" s="53"/>
      <c r="BH91" s="53"/>
      <c r="BI91" s="53"/>
      <c r="BJ91" s="53"/>
    </row>
    <row r="92" spans="1:66" s="52" customFormat="1" ht="11.4" x14ac:dyDescent="0.2">
      <c r="Z92" s="25"/>
      <c r="AA92" s="25"/>
      <c r="AB92" s="25"/>
      <c r="AC92" s="25"/>
      <c r="AD92" s="25"/>
      <c r="AE92" s="25"/>
      <c r="AF92" s="25"/>
      <c r="AG92" s="25"/>
      <c r="AH92" s="25"/>
      <c r="AI92" s="25"/>
      <c r="AJ92" s="25"/>
      <c r="AK92" s="25"/>
      <c r="AL92" s="25"/>
      <c r="AM92" s="25"/>
      <c r="AN92" s="25"/>
      <c r="AO92" s="25"/>
      <c r="AP92" s="25"/>
      <c r="AQ92" s="25"/>
      <c r="AR92" s="25"/>
      <c r="AS92" s="25"/>
      <c r="AT92" s="25"/>
      <c r="AU92" s="25"/>
      <c r="AV92" s="25"/>
      <c r="AW92" s="25"/>
      <c r="AX92" s="25"/>
      <c r="AY92" s="25"/>
      <c r="AZ92" s="53"/>
      <c r="BA92" s="53"/>
      <c r="BB92" s="53"/>
      <c r="BC92" s="53"/>
      <c r="BD92" s="53"/>
      <c r="BE92" s="53"/>
      <c r="BF92" s="53"/>
      <c r="BG92" s="53"/>
      <c r="BH92" s="53"/>
      <c r="BI92" s="53"/>
      <c r="BJ92" s="53"/>
    </row>
    <row r="93" spans="1:66" s="52" customFormat="1" ht="11.4" x14ac:dyDescent="0.2">
      <c r="Z93" s="25"/>
      <c r="AA93" s="25"/>
      <c r="AB93" s="25"/>
      <c r="AC93" s="25"/>
      <c r="AD93" s="25"/>
      <c r="AE93" s="25"/>
      <c r="AF93" s="25"/>
      <c r="AG93" s="25"/>
      <c r="AH93" s="25"/>
      <c r="AI93" s="25"/>
      <c r="AJ93" s="25"/>
      <c r="AK93" s="25"/>
      <c r="AL93" s="25"/>
      <c r="AM93" s="25"/>
      <c r="AN93" s="25"/>
      <c r="AO93" s="25"/>
      <c r="AP93" s="25"/>
      <c r="AQ93" s="25"/>
      <c r="AR93" s="25"/>
      <c r="AS93" s="25"/>
      <c r="AT93" s="25"/>
      <c r="AU93" s="25"/>
      <c r="AV93" s="25"/>
      <c r="AW93" s="25"/>
      <c r="AX93" s="25"/>
      <c r="AY93" s="25"/>
      <c r="AZ93" s="53"/>
      <c r="BA93" s="53"/>
      <c r="BB93" s="53"/>
      <c r="BC93" s="53"/>
      <c r="BD93" s="53"/>
      <c r="BE93" s="53"/>
      <c r="BF93" s="53"/>
      <c r="BG93" s="53"/>
      <c r="BH93" s="53"/>
      <c r="BI93" s="53"/>
      <c r="BJ93" s="53"/>
    </row>
    <row r="94" spans="1:66" s="52" customFormat="1" ht="11.4" x14ac:dyDescent="0.2">
      <c r="Z94" s="25"/>
      <c r="AA94" s="25"/>
      <c r="AB94" s="25"/>
      <c r="AC94" s="25"/>
      <c r="AD94" s="25"/>
      <c r="AE94" s="25"/>
      <c r="AF94" s="25"/>
      <c r="AG94" s="25"/>
      <c r="AH94" s="25"/>
      <c r="AI94" s="25"/>
      <c r="AJ94" s="25"/>
      <c r="AK94" s="25"/>
      <c r="AL94" s="25"/>
      <c r="AM94" s="25"/>
      <c r="AN94" s="25"/>
      <c r="AO94" s="25"/>
      <c r="AP94" s="25"/>
      <c r="AQ94" s="25"/>
      <c r="AR94" s="25"/>
      <c r="AS94" s="25"/>
      <c r="AT94" s="25"/>
      <c r="AU94" s="25"/>
      <c r="AV94" s="25"/>
      <c r="AW94" s="25"/>
      <c r="AX94" s="25"/>
      <c r="AY94" s="25"/>
      <c r="AZ94" s="53"/>
      <c r="BA94" s="53"/>
      <c r="BB94" s="53"/>
      <c r="BC94" s="53"/>
      <c r="BD94" s="53"/>
      <c r="BE94" s="53"/>
      <c r="BF94" s="53"/>
      <c r="BG94" s="53"/>
      <c r="BH94" s="53"/>
      <c r="BI94" s="53"/>
      <c r="BJ94" s="53"/>
    </row>
    <row r="95" spans="1:66" s="52" customFormat="1" ht="11.4" x14ac:dyDescent="0.2">
      <c r="Z95" s="25"/>
      <c r="AA95" s="25"/>
      <c r="AB95" s="25"/>
      <c r="AC95" s="25"/>
      <c r="AD95" s="25"/>
      <c r="AE95" s="25"/>
      <c r="AF95" s="25"/>
      <c r="AG95" s="25"/>
      <c r="AH95" s="25"/>
      <c r="AI95" s="25"/>
      <c r="AJ95" s="25"/>
      <c r="AK95" s="25"/>
      <c r="AL95" s="25"/>
      <c r="AM95" s="25"/>
      <c r="AN95" s="25"/>
      <c r="AO95" s="25"/>
      <c r="AP95" s="25"/>
      <c r="AQ95" s="25"/>
      <c r="AR95" s="25"/>
      <c r="AS95" s="25"/>
      <c r="AT95" s="25"/>
      <c r="AU95" s="25"/>
      <c r="AV95" s="25"/>
      <c r="AW95" s="25"/>
      <c r="AX95" s="25"/>
      <c r="AY95" s="25"/>
      <c r="AZ95" s="53"/>
      <c r="BA95" s="53"/>
      <c r="BB95" s="53"/>
      <c r="BC95" s="53"/>
      <c r="BD95" s="53"/>
      <c r="BE95" s="53"/>
      <c r="BF95" s="53"/>
      <c r="BG95" s="53"/>
      <c r="BH95" s="53"/>
      <c r="BI95" s="53"/>
      <c r="BJ95" s="53"/>
    </row>
    <row r="96" spans="1:66" x14ac:dyDescent="0.25">
      <c r="A96" s="52"/>
      <c r="B96" s="52"/>
      <c r="C96" s="52"/>
      <c r="D96" s="52"/>
      <c r="E96" s="52"/>
      <c r="F96" s="52"/>
      <c r="G96" s="52"/>
      <c r="H96" s="52"/>
      <c r="I96" s="52"/>
      <c r="J96" s="52"/>
      <c r="K96" s="52"/>
    </row>
    <row r="97" spans="1:11" x14ac:dyDescent="0.25">
      <c r="A97" s="52"/>
      <c r="B97" s="52"/>
      <c r="C97" s="52"/>
      <c r="D97" s="52"/>
      <c r="E97" s="52"/>
      <c r="F97" s="52"/>
      <c r="G97" s="52"/>
      <c r="H97" s="52"/>
      <c r="I97" s="52"/>
      <c r="J97" s="52"/>
      <c r="K97" s="52"/>
    </row>
    <row r="98" spans="1:11" x14ac:dyDescent="0.25">
      <c r="A98" s="52"/>
      <c r="B98" s="52"/>
      <c r="C98" s="52"/>
      <c r="D98" s="52"/>
      <c r="E98" s="52"/>
      <c r="F98" s="52"/>
      <c r="G98" s="52"/>
      <c r="H98" s="52"/>
      <c r="I98" s="52"/>
      <c r="J98" s="52"/>
      <c r="K98" s="52"/>
    </row>
  </sheetData>
  <sheetProtection selectLockedCells="1" autoFilter="0" selectUnlockedCells="1"/>
  <mergeCells count="3">
    <mergeCell ref="D37:F37"/>
    <mergeCell ref="G37:I37"/>
    <mergeCell ref="P37:R37"/>
  </mergeCells>
  <conditionalFormatting sqref="D57:F72 S39:S45 D39:F45">
    <cfRule type="expression" dxfId="5" priority="12">
      <formula>IF($BC$4=1, VALUE(FIXED($D$39:$F$72,1)),0)</formula>
    </cfRule>
  </conditionalFormatting>
  <conditionalFormatting sqref="G39:I39">
    <cfRule type="expression" dxfId="4" priority="3">
      <formula>IF($BC$4=1, VALUE(FIXED($D$39:$F$72,1)),0)</formula>
    </cfRule>
  </conditionalFormatting>
  <conditionalFormatting sqref="G40:I45">
    <cfRule type="expression" dxfId="3" priority="2">
      <formula>IF($BC$4=1, VALUE(FIXED($D$39:$F$72,1)),0)</formula>
    </cfRule>
  </conditionalFormatting>
  <conditionalFormatting sqref="P39:R45">
    <cfRule type="expression" dxfId="2" priority="1">
      <formula>IF($BC$4=1, VALUE(FIXED($D$39:$F$72,1)),0)</formula>
    </cfRule>
  </conditionalFormatting>
  <pageMargins left="0.7" right="0.7" top="0.75" bottom="0.75" header="0.3" footer="0.3"/>
  <pageSetup paperSize="9" scale="56" orientation="landscape" r:id="rId1"/>
  <rowBreaks count="1" manualBreakCount="1">
    <brk id="56" max="16383" man="1"/>
  </rowBreaks>
  <colBreaks count="1" manualBreakCount="1">
    <brk id="2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Drop Down 1">
              <controlPr defaultSize="0" autoLine="0" autoPict="0">
                <anchor moveWithCells="1">
                  <from>
                    <xdr:col>4</xdr:col>
                    <xdr:colOff>350520</xdr:colOff>
                    <xdr:row>3</xdr:row>
                    <xdr:rowOff>0</xdr:rowOff>
                  </from>
                  <to>
                    <xdr:col>11</xdr:col>
                    <xdr:colOff>45720</xdr:colOff>
                    <xdr:row>4</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E97"/>
  <sheetViews>
    <sheetView zoomScaleNormal="100" zoomScaleSheetLayoutView="50" workbookViewId="0">
      <selection activeCell="N1" sqref="N1"/>
    </sheetView>
  </sheetViews>
  <sheetFormatPr defaultColWidth="9.109375" defaultRowHeight="13.2" x14ac:dyDescent="0.25"/>
  <cols>
    <col min="1" max="1" width="2.6640625" style="17" customWidth="1"/>
    <col min="2" max="2" width="7.33203125" style="17" customWidth="1"/>
    <col min="3" max="4" width="9.109375" style="17" customWidth="1"/>
    <col min="5" max="5" width="10.33203125" style="17" customWidth="1"/>
    <col min="6" max="6" width="8.33203125" style="17" customWidth="1"/>
    <col min="7" max="8" width="9.109375" style="17"/>
    <col min="9" max="10" width="9.109375" style="17" customWidth="1"/>
    <col min="11" max="15" width="9.109375" style="17"/>
    <col min="16" max="16" width="1.6640625" style="17" customWidth="1"/>
    <col min="17" max="18" width="9.109375" style="17"/>
    <col min="19" max="19" width="10.88671875" style="17" customWidth="1"/>
    <col min="20" max="20" width="9.88671875" style="17" customWidth="1"/>
    <col min="21" max="21" width="13.44140625" style="17" customWidth="1"/>
    <col min="22" max="24" width="13.33203125" style="17" customWidth="1"/>
    <col min="25" max="28" width="9.109375" style="17"/>
    <col min="29" max="29" width="9.109375" style="19"/>
    <col min="30" max="54" width="9.109375" style="19" customWidth="1"/>
    <col min="55" max="55" width="9.109375" style="34" customWidth="1"/>
    <col min="56" max="65" width="9.109375" style="34"/>
    <col min="66" max="16384" width="9.109375" style="17"/>
  </cols>
  <sheetData>
    <row r="1" spans="2:83" ht="21" customHeight="1" x14ac:dyDescent="0.25">
      <c r="B1" s="15" t="s">
        <v>68</v>
      </c>
      <c r="C1" s="16"/>
      <c r="D1" s="16"/>
      <c r="AB1" s="18"/>
      <c r="BC1" s="19"/>
      <c r="BD1" s="19"/>
      <c r="BE1" s="19"/>
      <c r="BF1" s="19"/>
      <c r="BG1" s="19"/>
      <c r="BH1" s="19"/>
      <c r="BI1" s="19"/>
      <c r="BJ1" s="19"/>
      <c r="BK1" s="19"/>
      <c r="BL1" s="19"/>
      <c r="BM1" s="19"/>
      <c r="BN1" s="19"/>
      <c r="BO1" s="19"/>
      <c r="BP1" s="19"/>
      <c r="BQ1" s="19"/>
    </row>
    <row r="2" spans="2:83" ht="10.5" customHeight="1" x14ac:dyDescent="0.25">
      <c r="AB2" s="20"/>
      <c r="BN2" s="34"/>
      <c r="BO2" s="34"/>
      <c r="BP2" s="34"/>
      <c r="BQ2" s="34"/>
      <c r="BR2" s="34"/>
      <c r="BS2" s="34"/>
      <c r="BT2" s="34"/>
      <c r="BU2" s="34"/>
      <c r="BV2" s="34"/>
      <c r="BW2" s="34"/>
      <c r="BX2" s="34"/>
      <c r="BY2" s="34"/>
      <c r="BZ2" s="34"/>
      <c r="CA2" s="34"/>
      <c r="CB2" s="34"/>
      <c r="CC2" s="34"/>
      <c r="CD2" s="34"/>
      <c r="CE2" s="34"/>
    </row>
    <row r="3" spans="2:83" ht="8.25" customHeight="1" x14ac:dyDescent="0.25">
      <c r="B3" s="21"/>
      <c r="C3" s="21"/>
      <c r="D3" s="21"/>
      <c r="E3" s="21"/>
      <c r="F3" s="21"/>
      <c r="G3" s="21"/>
      <c r="H3" s="21"/>
      <c r="I3" s="21"/>
      <c r="J3" s="21"/>
      <c r="K3" s="21"/>
      <c r="L3" s="21"/>
      <c r="M3" s="21"/>
      <c r="N3" s="21"/>
      <c r="O3" s="21"/>
      <c r="P3" s="21"/>
      <c r="Q3" s="21"/>
      <c r="R3" s="21"/>
      <c r="S3" s="21"/>
      <c r="T3" s="21"/>
      <c r="U3" s="21"/>
      <c r="V3" s="21"/>
      <c r="W3" s="21"/>
      <c r="X3" s="21"/>
      <c r="Y3" s="21"/>
      <c r="Z3" s="21"/>
      <c r="AA3" s="21"/>
      <c r="BN3" s="34"/>
      <c r="BO3" s="34"/>
      <c r="BP3" s="34"/>
      <c r="BQ3" s="34"/>
      <c r="BR3" s="34"/>
      <c r="BS3" s="34"/>
      <c r="BT3" s="34"/>
      <c r="BU3" s="34"/>
      <c r="BV3" s="34"/>
      <c r="BW3" s="34"/>
      <c r="BX3" s="34"/>
      <c r="BY3" s="34"/>
      <c r="BZ3" s="34"/>
      <c r="CA3" s="34"/>
      <c r="CB3" s="34"/>
      <c r="CC3" s="34"/>
      <c r="CD3" s="34"/>
      <c r="CE3" s="34"/>
    </row>
    <row r="4" spans="2:83" x14ac:dyDescent="0.25">
      <c r="B4" s="21"/>
      <c r="C4" s="22" t="s">
        <v>23</v>
      </c>
      <c r="D4" s="21"/>
      <c r="E4" s="21"/>
      <c r="F4" s="21"/>
      <c r="G4" s="21"/>
      <c r="H4" s="21"/>
      <c r="I4" s="21"/>
      <c r="J4" s="22"/>
      <c r="K4" s="21"/>
      <c r="L4" s="21"/>
      <c r="M4" s="21"/>
      <c r="N4" s="21"/>
      <c r="O4" s="21"/>
      <c r="P4" s="21"/>
      <c r="Q4" s="21"/>
      <c r="R4" s="21"/>
      <c r="S4" s="21"/>
      <c r="T4" s="21"/>
      <c r="U4" s="21"/>
      <c r="V4" s="21"/>
      <c r="W4" s="21"/>
      <c r="X4" s="21"/>
      <c r="Y4" s="21"/>
      <c r="Z4" s="21"/>
      <c r="AA4" s="21"/>
      <c r="BE4" s="34">
        <v>1</v>
      </c>
      <c r="BN4" s="34"/>
      <c r="BO4" s="34"/>
      <c r="BP4" s="34"/>
      <c r="BQ4" s="34"/>
      <c r="BR4" s="34"/>
      <c r="BS4" s="34"/>
      <c r="BT4" s="34"/>
      <c r="BU4" s="34"/>
      <c r="BV4" s="34"/>
      <c r="BW4" s="34"/>
      <c r="BX4" s="34"/>
      <c r="BY4" s="34"/>
      <c r="BZ4" s="34"/>
      <c r="CA4" s="34"/>
      <c r="CB4" s="34"/>
      <c r="CC4" s="34"/>
      <c r="CD4" s="34"/>
      <c r="CE4" s="34"/>
    </row>
    <row r="5" spans="2:83" ht="18" customHeight="1" x14ac:dyDescent="0.25">
      <c r="B5" s="21"/>
      <c r="C5" s="21"/>
      <c r="D5" s="21"/>
      <c r="E5" s="21"/>
      <c r="F5" s="21"/>
      <c r="G5" s="21"/>
      <c r="H5" s="21"/>
      <c r="I5" s="21"/>
      <c r="J5" s="21"/>
      <c r="K5" s="21"/>
      <c r="L5" s="21"/>
      <c r="M5" s="21"/>
      <c r="N5" s="21"/>
      <c r="O5" s="21"/>
      <c r="P5" s="21"/>
      <c r="Q5" s="21"/>
      <c r="R5" s="21"/>
      <c r="S5" s="21"/>
      <c r="T5" s="21"/>
      <c r="U5" s="21"/>
      <c r="V5" s="21"/>
      <c r="W5" s="21"/>
      <c r="X5" s="21"/>
      <c r="Y5" s="21"/>
      <c r="Z5" s="21"/>
      <c r="AA5" s="21"/>
      <c r="BN5" s="34"/>
      <c r="BO5" s="34"/>
      <c r="BP5" s="34"/>
      <c r="BQ5" s="34"/>
      <c r="BR5" s="34"/>
      <c r="BS5" s="34"/>
      <c r="BT5" s="34"/>
      <c r="BU5" s="34"/>
      <c r="BV5" s="34"/>
      <c r="BW5" s="34"/>
      <c r="BX5" s="34"/>
      <c r="BY5" s="34"/>
      <c r="BZ5" s="34"/>
      <c r="CA5" s="34"/>
      <c r="CB5" s="34"/>
      <c r="CC5" s="34"/>
      <c r="CD5" s="34"/>
      <c r="CE5" s="34"/>
    </row>
    <row r="6" spans="2:83" x14ac:dyDescent="0.25">
      <c r="B6" s="21"/>
      <c r="C6" s="21"/>
      <c r="D6" s="21"/>
      <c r="E6" s="21"/>
      <c r="F6" s="21"/>
      <c r="G6" s="21"/>
      <c r="H6" s="21"/>
      <c r="I6" s="21"/>
      <c r="J6" s="21"/>
      <c r="K6" s="21"/>
      <c r="L6" s="21"/>
      <c r="M6" s="21"/>
      <c r="N6" s="21"/>
      <c r="O6" s="21"/>
      <c r="P6" s="21"/>
      <c r="Q6" s="21"/>
      <c r="R6" s="21"/>
      <c r="S6" s="21"/>
      <c r="T6" s="21"/>
      <c r="U6" s="21"/>
      <c r="V6" s="21"/>
      <c r="W6" s="21"/>
      <c r="X6" s="21"/>
      <c r="Y6" s="21"/>
      <c r="Z6" s="21"/>
      <c r="AA6" s="21"/>
      <c r="BN6" s="34"/>
      <c r="BO6" s="34"/>
      <c r="BP6" s="34"/>
      <c r="BQ6" s="34"/>
      <c r="BR6" s="34"/>
      <c r="BS6" s="34"/>
      <c r="BT6" s="34"/>
      <c r="BU6" s="34"/>
      <c r="BV6" s="34"/>
      <c r="BW6" s="34"/>
      <c r="BX6" s="34"/>
      <c r="BY6" s="34"/>
      <c r="BZ6" s="34"/>
      <c r="CA6" s="34"/>
      <c r="CB6" s="34"/>
      <c r="CC6" s="34"/>
      <c r="CD6" s="34"/>
      <c r="CE6" s="34"/>
    </row>
    <row r="7" spans="2:83" x14ac:dyDescent="0.25">
      <c r="B7" s="21"/>
      <c r="C7" s="21"/>
      <c r="D7" s="21"/>
      <c r="E7" s="21"/>
      <c r="F7" s="21"/>
      <c r="G7" s="21"/>
      <c r="H7" s="21"/>
      <c r="I7" s="21"/>
      <c r="J7" s="21"/>
      <c r="K7" s="21"/>
      <c r="L7" s="21"/>
      <c r="M7" s="21"/>
      <c r="N7" s="21"/>
      <c r="O7" s="21"/>
      <c r="P7" s="21"/>
      <c r="Q7" s="21"/>
      <c r="R7" s="21"/>
      <c r="S7" s="21"/>
      <c r="T7" s="21"/>
      <c r="U7" s="21"/>
      <c r="V7" s="21"/>
      <c r="W7" s="21"/>
      <c r="X7" s="21"/>
      <c r="Y7" s="21"/>
      <c r="Z7" s="21"/>
      <c r="AA7" s="21"/>
      <c r="BN7" s="34"/>
      <c r="BO7" s="34"/>
      <c r="BP7" s="34"/>
      <c r="BQ7" s="34"/>
      <c r="BR7" s="34"/>
      <c r="BS7" s="34"/>
      <c r="BT7" s="34"/>
      <c r="BU7" s="34"/>
      <c r="BV7" s="34"/>
      <c r="BW7" s="34"/>
      <c r="BX7" s="34"/>
      <c r="BY7" s="34"/>
      <c r="BZ7" s="34"/>
      <c r="CA7" s="34"/>
      <c r="CB7" s="34"/>
      <c r="CC7" s="34"/>
      <c r="CD7" s="34"/>
      <c r="CE7" s="34"/>
    </row>
    <row r="8" spans="2:83" ht="12" customHeight="1" x14ac:dyDescent="0.3">
      <c r="B8" s="21"/>
      <c r="C8" s="23"/>
      <c r="D8" s="21"/>
      <c r="E8" s="21"/>
      <c r="F8" s="21"/>
      <c r="G8" s="21"/>
      <c r="H8" s="21"/>
      <c r="I8" s="21"/>
      <c r="J8" s="21"/>
      <c r="K8" s="21"/>
      <c r="L8" s="21"/>
      <c r="M8" s="21"/>
      <c r="N8" s="21"/>
      <c r="O8" s="21"/>
      <c r="P8" s="21"/>
      <c r="Q8" s="23"/>
      <c r="R8" s="21"/>
      <c r="S8" s="21"/>
      <c r="T8" s="21"/>
      <c r="U8" s="21"/>
      <c r="V8" s="21"/>
      <c r="W8" s="21"/>
      <c r="X8" s="21"/>
      <c r="Y8" s="21"/>
      <c r="Z8" s="21"/>
      <c r="AA8" s="21"/>
      <c r="BE8" s="34" t="s">
        <v>61</v>
      </c>
      <c r="BN8" s="34"/>
      <c r="BO8" s="34"/>
      <c r="BP8" s="34"/>
      <c r="BQ8" s="34"/>
      <c r="BR8" s="34"/>
      <c r="BS8" s="34"/>
      <c r="BT8" s="34"/>
      <c r="BU8" s="34"/>
      <c r="BV8" s="34"/>
      <c r="BW8" s="34"/>
      <c r="BX8" s="34"/>
      <c r="BY8" s="34"/>
      <c r="BZ8" s="34"/>
      <c r="CA8" s="34"/>
      <c r="CB8" s="34"/>
      <c r="CC8" s="34"/>
      <c r="CD8" s="34"/>
      <c r="CE8" s="34"/>
    </row>
    <row r="9" spans="2:83" ht="9.75" customHeight="1" x14ac:dyDescent="0.25">
      <c r="B9" s="21"/>
      <c r="C9" s="21"/>
      <c r="D9" s="21"/>
      <c r="E9" s="21"/>
      <c r="F9" s="21"/>
      <c r="G9" s="21"/>
      <c r="H9" s="21"/>
      <c r="I9" s="21"/>
      <c r="J9" s="21"/>
      <c r="K9" s="21"/>
      <c r="L9" s="21"/>
      <c r="M9" s="21"/>
      <c r="N9" s="21"/>
      <c r="O9" s="21"/>
      <c r="P9" s="21"/>
      <c r="Q9" s="21"/>
      <c r="R9" s="21"/>
      <c r="S9" s="21"/>
      <c r="T9" s="21"/>
      <c r="U9" s="21"/>
      <c r="V9" s="21"/>
      <c r="W9" s="21"/>
      <c r="X9" s="21"/>
      <c r="Y9" s="21"/>
      <c r="Z9" s="21"/>
      <c r="AA9" s="21"/>
      <c r="BN9" s="34"/>
      <c r="BO9" s="34"/>
      <c r="BP9" s="34"/>
      <c r="BQ9" s="34"/>
      <c r="BR9" s="34"/>
      <c r="BS9" s="34"/>
      <c r="BT9" s="34"/>
      <c r="BU9" s="34"/>
      <c r="BV9" s="34"/>
      <c r="BW9" s="34"/>
      <c r="BX9" s="34"/>
      <c r="BY9" s="34"/>
      <c r="BZ9" s="34"/>
      <c r="CA9" s="34"/>
      <c r="CB9" s="34"/>
      <c r="CC9" s="34"/>
      <c r="CD9" s="34"/>
      <c r="CE9" s="34"/>
    </row>
    <row r="10" spans="2:83" x14ac:dyDescent="0.25">
      <c r="B10" s="21"/>
      <c r="C10" s="24"/>
      <c r="D10" s="21"/>
      <c r="E10" s="21"/>
      <c r="F10" s="21"/>
      <c r="G10" s="21"/>
      <c r="H10" s="21"/>
      <c r="I10" s="21"/>
      <c r="J10" s="21"/>
      <c r="K10" s="21"/>
      <c r="L10" s="21"/>
      <c r="M10" s="21"/>
      <c r="N10" s="21"/>
      <c r="O10" s="21"/>
      <c r="P10" s="21"/>
      <c r="Q10" s="21"/>
      <c r="R10" s="21"/>
      <c r="S10" s="21"/>
      <c r="T10" s="21"/>
      <c r="U10" s="21"/>
      <c r="V10" s="21"/>
      <c r="W10" s="21"/>
      <c r="X10" s="21"/>
      <c r="Y10" s="21"/>
      <c r="Z10" s="21"/>
      <c r="AA10" s="21"/>
      <c r="BE10" s="34" t="str">
        <f>VLOOKUP($BE$4, RefCauseofDeath, 3,FALSE)&amp;"- Children"</f>
        <v>Has GP clinic or medical centre that usually goes to when unwell or injured - Children</v>
      </c>
      <c r="BN10" s="34"/>
      <c r="BO10" s="34"/>
      <c r="BP10" s="34"/>
      <c r="BQ10" s="34"/>
      <c r="BR10" s="34"/>
      <c r="BS10" s="34"/>
      <c r="BT10" s="34"/>
      <c r="BU10" s="34"/>
      <c r="BV10" s="34"/>
      <c r="BW10" s="34"/>
      <c r="BX10" s="34"/>
      <c r="BY10" s="34"/>
      <c r="BZ10" s="34"/>
      <c r="CA10" s="34"/>
      <c r="CB10" s="34"/>
      <c r="CC10" s="34"/>
      <c r="CD10" s="34"/>
      <c r="CE10" s="34"/>
    </row>
    <row r="11" spans="2:83" x14ac:dyDescent="0.25">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BN11" s="34"/>
      <c r="BO11" s="34"/>
      <c r="BP11" s="34"/>
      <c r="BQ11" s="34"/>
      <c r="BR11" s="34"/>
      <c r="BS11" s="34"/>
      <c r="BT11" s="34"/>
      <c r="BU11" s="34"/>
      <c r="BV11" s="34"/>
      <c r="BW11" s="34"/>
      <c r="BX11" s="34"/>
      <c r="BY11" s="34"/>
      <c r="BZ11" s="34"/>
      <c r="CA11" s="34"/>
      <c r="CB11" s="34"/>
      <c r="CC11" s="34"/>
      <c r="CD11" s="34"/>
      <c r="CE11" s="34"/>
    </row>
    <row r="12" spans="2:83" x14ac:dyDescent="0.25">
      <c r="B12" s="21"/>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BE12" s="34" t="s">
        <v>5</v>
      </c>
      <c r="BF12" s="34" t="s">
        <v>8</v>
      </c>
      <c r="BG12" s="34" t="s">
        <v>7</v>
      </c>
      <c r="BN12" s="34"/>
      <c r="BO12" s="34"/>
      <c r="BP12" s="34"/>
      <c r="BQ12" s="34"/>
      <c r="BR12" s="34"/>
      <c r="BS12" s="34"/>
      <c r="BT12" s="34"/>
      <c r="BU12" s="34"/>
      <c r="BV12" s="34"/>
      <c r="BW12" s="34"/>
      <c r="BX12" s="34"/>
      <c r="BY12" s="34"/>
      <c r="BZ12" s="34"/>
      <c r="CA12" s="34"/>
      <c r="CB12" s="34"/>
      <c r="CC12" s="34"/>
      <c r="CD12" s="34"/>
      <c r="CE12" s="34"/>
    </row>
    <row r="13" spans="2:83" x14ac:dyDescent="0.25">
      <c r="B13" s="21"/>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BN13" s="34"/>
      <c r="BO13" s="34"/>
      <c r="BP13" s="34"/>
      <c r="BQ13" s="34"/>
      <c r="BR13" s="34"/>
      <c r="BS13" s="34"/>
      <c r="BT13" s="34"/>
      <c r="BU13" s="34"/>
      <c r="BV13" s="34"/>
      <c r="BW13" s="34"/>
      <c r="BX13" s="34"/>
      <c r="BY13" s="34"/>
      <c r="BZ13" s="34"/>
      <c r="CA13" s="34"/>
      <c r="CB13" s="34"/>
      <c r="CC13" s="34"/>
      <c r="CD13" s="34"/>
      <c r="CE13" s="34"/>
    </row>
    <row r="14" spans="2:83" x14ac:dyDescent="0.25">
      <c r="B14" s="21"/>
      <c r="C14" s="21"/>
      <c r="D14" s="21"/>
      <c r="E14" s="21"/>
      <c r="F14" s="21"/>
      <c r="G14" s="21"/>
      <c r="H14" s="21"/>
      <c r="I14" s="21"/>
      <c r="J14" s="21"/>
      <c r="K14" s="21"/>
      <c r="L14" s="21"/>
      <c r="M14" s="21"/>
      <c r="N14" s="21"/>
      <c r="O14" s="21"/>
      <c r="P14" s="21"/>
      <c r="Q14" s="21"/>
      <c r="R14" s="21"/>
      <c r="S14" s="21"/>
      <c r="T14" s="21"/>
      <c r="U14" s="21"/>
      <c r="V14" s="21"/>
      <c r="W14" s="21"/>
      <c r="X14" s="21"/>
      <c r="Y14" s="21"/>
      <c r="Z14" s="21"/>
      <c r="AA14" s="21"/>
      <c r="BE14" s="34" t="s">
        <v>42</v>
      </c>
      <c r="BN14" s="34"/>
      <c r="BO14" s="34"/>
      <c r="BP14" s="34"/>
      <c r="BQ14" s="34"/>
      <c r="BR14" s="34"/>
      <c r="BS14" s="34"/>
      <c r="BT14" s="34"/>
      <c r="BU14" s="34"/>
      <c r="BV14" s="34"/>
      <c r="BW14" s="34"/>
      <c r="BX14" s="34"/>
      <c r="BY14" s="34"/>
      <c r="BZ14" s="34"/>
      <c r="CA14" s="34"/>
      <c r="CB14" s="34"/>
      <c r="CC14" s="34"/>
      <c r="CD14" s="34"/>
      <c r="CE14" s="34"/>
    </row>
    <row r="15" spans="2:83" x14ac:dyDescent="0.25">
      <c r="B15" s="21"/>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BE15" s="34" t="s">
        <v>55</v>
      </c>
      <c r="BN15" s="34"/>
      <c r="BO15" s="34"/>
      <c r="BP15" s="34"/>
      <c r="BQ15" s="34"/>
      <c r="BR15" s="34"/>
      <c r="BS15" s="34"/>
      <c r="BT15" s="34"/>
      <c r="BU15" s="34"/>
      <c r="BV15" s="34"/>
      <c r="BW15" s="34"/>
      <c r="BX15" s="34"/>
      <c r="BY15" s="34"/>
      <c r="BZ15" s="34"/>
      <c r="CA15" s="34"/>
      <c r="CB15" s="34"/>
      <c r="CC15" s="34"/>
      <c r="CD15" s="34"/>
      <c r="CE15" s="34"/>
    </row>
    <row r="16" spans="2:83" x14ac:dyDescent="0.25">
      <c r="B16" s="21"/>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BE16" s="54"/>
      <c r="BN16" s="34"/>
      <c r="BO16" s="34"/>
      <c r="BP16" s="34"/>
      <c r="BQ16" s="34"/>
      <c r="BR16" s="34"/>
      <c r="BS16" s="34"/>
      <c r="BT16" s="34"/>
      <c r="BU16" s="34"/>
      <c r="BV16" s="34"/>
      <c r="BW16" s="34"/>
      <c r="BX16" s="34"/>
      <c r="BY16" s="34"/>
      <c r="BZ16" s="34"/>
      <c r="CA16" s="34"/>
      <c r="CB16" s="34"/>
      <c r="CC16" s="34"/>
      <c r="CD16" s="34"/>
      <c r="CE16" s="34"/>
    </row>
    <row r="17" spans="2:83" x14ac:dyDescent="0.25">
      <c r="B17" s="21"/>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BE17" s="53"/>
      <c r="BN17" s="34"/>
      <c r="BO17" s="34"/>
      <c r="BP17" s="34"/>
      <c r="BQ17" s="34"/>
      <c r="BR17" s="34"/>
      <c r="BS17" s="34"/>
      <c r="BT17" s="34"/>
      <c r="BU17" s="34"/>
      <c r="BV17" s="34"/>
      <c r="BW17" s="34"/>
      <c r="BX17" s="34"/>
      <c r="BY17" s="34"/>
      <c r="BZ17" s="34"/>
      <c r="CA17" s="34"/>
      <c r="CB17" s="34"/>
      <c r="CC17" s="34"/>
      <c r="CD17" s="34"/>
      <c r="CE17" s="34"/>
    </row>
    <row r="18" spans="2:83" x14ac:dyDescent="0.25">
      <c r="B18" s="21"/>
      <c r="C18" s="21"/>
      <c r="D18" s="21"/>
      <c r="E18" s="21"/>
      <c r="F18" s="21"/>
      <c r="G18" s="21"/>
      <c r="H18" s="21"/>
      <c r="I18" s="21"/>
      <c r="J18" s="21"/>
      <c r="K18" s="21"/>
      <c r="L18" s="21"/>
      <c r="M18" s="21"/>
      <c r="N18" s="21"/>
      <c r="O18" s="21"/>
      <c r="P18" s="21"/>
      <c r="Q18" s="21"/>
      <c r="R18" s="21"/>
      <c r="S18" s="21"/>
      <c r="T18" s="21"/>
      <c r="U18" s="21"/>
      <c r="V18" s="21"/>
      <c r="W18" s="21"/>
      <c r="X18" s="21"/>
      <c r="Y18" s="21"/>
      <c r="Z18" s="21"/>
      <c r="AA18" s="21"/>
      <c r="BN18" s="34"/>
      <c r="BO18" s="34"/>
      <c r="BP18" s="34"/>
      <c r="BQ18" s="34"/>
      <c r="BR18" s="34"/>
      <c r="BS18" s="34"/>
      <c r="BT18" s="34"/>
      <c r="BU18" s="34"/>
      <c r="BV18" s="34"/>
      <c r="BW18" s="34"/>
      <c r="BX18" s="34"/>
      <c r="BY18" s="34"/>
      <c r="BZ18" s="34"/>
      <c r="CA18" s="34"/>
      <c r="CB18" s="34"/>
      <c r="CC18" s="34"/>
      <c r="CD18" s="34"/>
      <c r="CE18" s="34"/>
    </row>
    <row r="19" spans="2:83" x14ac:dyDescent="0.25">
      <c r="B19" s="21"/>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BE19" s="34" t="str">
        <f>IF(C33="Intentional self-harm", "(includes suicide)", "")</f>
        <v/>
      </c>
      <c r="BN19" s="34"/>
      <c r="BO19" s="34"/>
      <c r="BP19" s="34"/>
      <c r="BQ19" s="34"/>
      <c r="BR19" s="34"/>
      <c r="BS19" s="34"/>
      <c r="BT19" s="34"/>
      <c r="BU19" s="34"/>
      <c r="BV19" s="34"/>
      <c r="BW19" s="34"/>
      <c r="BX19" s="34"/>
      <c r="BY19" s="34"/>
      <c r="BZ19" s="34"/>
      <c r="CA19" s="34"/>
      <c r="CB19" s="34"/>
      <c r="CC19" s="34"/>
      <c r="CD19" s="34"/>
      <c r="CE19" s="34"/>
    </row>
    <row r="20" spans="2:83" x14ac:dyDescent="0.25">
      <c r="B20" s="21"/>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BN20" s="34"/>
      <c r="BO20" s="34"/>
      <c r="BP20" s="34"/>
      <c r="BQ20" s="34"/>
      <c r="BR20" s="34"/>
      <c r="BS20" s="34"/>
      <c r="BT20" s="34"/>
      <c r="BU20" s="34"/>
      <c r="BV20" s="34"/>
      <c r="BW20" s="34"/>
      <c r="BX20" s="34"/>
      <c r="BY20" s="34"/>
      <c r="BZ20" s="34"/>
      <c r="CA20" s="34"/>
      <c r="CB20" s="34"/>
      <c r="CC20" s="34"/>
      <c r="CD20" s="34"/>
      <c r="CE20" s="34"/>
    </row>
    <row r="21" spans="2:83" x14ac:dyDescent="0.25">
      <c r="B21" s="21"/>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BN21" s="34"/>
      <c r="BO21" s="34"/>
      <c r="BP21" s="34"/>
      <c r="BQ21" s="34"/>
      <c r="BR21" s="34"/>
      <c r="BS21" s="34"/>
      <c r="BT21" s="34"/>
      <c r="BU21" s="34"/>
      <c r="BV21" s="34"/>
      <c r="BW21" s="34"/>
      <c r="BX21" s="34"/>
      <c r="BY21" s="34"/>
      <c r="BZ21" s="34"/>
      <c r="CA21" s="34"/>
      <c r="CB21" s="34"/>
      <c r="CC21" s="34"/>
      <c r="CD21" s="34"/>
      <c r="CE21" s="34"/>
    </row>
    <row r="22" spans="2:83" x14ac:dyDescent="0.25">
      <c r="B22" s="21"/>
      <c r="C22" s="21"/>
      <c r="D22" s="21"/>
      <c r="E22" s="21"/>
      <c r="F22" s="21"/>
      <c r="G22" s="21"/>
      <c r="H22" s="21"/>
      <c r="I22" s="21"/>
      <c r="J22" s="21"/>
      <c r="K22" s="21"/>
      <c r="L22" s="21"/>
      <c r="M22" s="21"/>
      <c r="N22" s="21"/>
      <c r="O22" s="21"/>
      <c r="P22" s="21"/>
      <c r="Q22" s="21"/>
      <c r="R22" s="21"/>
      <c r="S22" s="21"/>
      <c r="T22" s="21"/>
      <c r="U22" s="21"/>
      <c r="V22" s="21"/>
      <c r="W22" s="21"/>
      <c r="X22" s="21"/>
      <c r="Y22" s="21"/>
      <c r="Z22" s="21"/>
      <c r="AA22" s="21"/>
      <c r="BN22" s="34"/>
      <c r="BO22" s="34"/>
      <c r="BP22" s="34"/>
      <c r="BQ22" s="34"/>
      <c r="BR22" s="34"/>
      <c r="BS22" s="34"/>
      <c r="BT22" s="34"/>
      <c r="BU22" s="34"/>
      <c r="BV22" s="34"/>
      <c r="BW22" s="34"/>
      <c r="BX22" s="34"/>
      <c r="BY22" s="34"/>
      <c r="BZ22" s="34"/>
      <c r="CA22" s="34"/>
      <c r="CB22" s="34"/>
      <c r="CC22" s="34"/>
      <c r="CD22" s="34"/>
      <c r="CE22" s="34"/>
    </row>
    <row r="23" spans="2:83" x14ac:dyDescent="0.25">
      <c r="B23" s="21"/>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BN23" s="34"/>
      <c r="BO23" s="34"/>
      <c r="BP23" s="34"/>
      <c r="BQ23" s="34"/>
      <c r="BR23" s="34"/>
      <c r="BS23" s="34"/>
      <c r="BT23" s="34"/>
      <c r="BU23" s="34"/>
      <c r="BV23" s="34"/>
      <c r="BW23" s="34"/>
      <c r="BX23" s="34"/>
      <c r="BY23" s="34"/>
      <c r="BZ23" s="34"/>
      <c r="CA23" s="34"/>
      <c r="CB23" s="34"/>
      <c r="CC23" s="34"/>
      <c r="CD23" s="34"/>
      <c r="CE23" s="34"/>
    </row>
    <row r="24" spans="2:83" ht="4.5" customHeight="1" x14ac:dyDescent="0.25">
      <c r="B24" s="21"/>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BN24" s="34"/>
      <c r="BO24" s="34"/>
      <c r="BP24" s="34"/>
      <c r="BQ24" s="34"/>
      <c r="BR24" s="34"/>
      <c r="BS24" s="34"/>
      <c r="BT24" s="34"/>
      <c r="BU24" s="34"/>
      <c r="BV24" s="34"/>
      <c r="BW24" s="34"/>
      <c r="BX24" s="34"/>
      <c r="BY24" s="34"/>
      <c r="BZ24" s="34"/>
      <c r="CA24" s="34"/>
      <c r="CB24" s="34"/>
      <c r="CC24" s="34"/>
      <c r="CD24" s="34"/>
      <c r="CE24" s="34"/>
    </row>
    <row r="25" spans="2:83" x14ac:dyDescent="0.25">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BN25" s="34"/>
      <c r="BO25" s="34"/>
      <c r="BP25" s="34"/>
      <c r="BQ25" s="34"/>
      <c r="BR25" s="34"/>
      <c r="BS25" s="34"/>
      <c r="BT25" s="34"/>
      <c r="BU25" s="34"/>
      <c r="BV25" s="34"/>
      <c r="BW25" s="34"/>
      <c r="BX25" s="34"/>
      <c r="BY25" s="34"/>
      <c r="BZ25" s="34"/>
      <c r="CA25" s="34"/>
      <c r="CB25" s="34"/>
      <c r="CC25" s="34"/>
      <c r="CD25" s="34"/>
      <c r="CE25" s="34"/>
    </row>
    <row r="26" spans="2:83" x14ac:dyDescent="0.25">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BN26" s="34"/>
      <c r="BO26" s="34"/>
      <c r="BP26" s="34"/>
      <c r="BQ26" s="34"/>
      <c r="BR26" s="34"/>
      <c r="BS26" s="34"/>
      <c r="BT26" s="34"/>
      <c r="BU26" s="34"/>
      <c r="BV26" s="34"/>
      <c r="BW26" s="34"/>
      <c r="BX26" s="34"/>
      <c r="BY26" s="34"/>
      <c r="BZ26" s="34"/>
      <c r="CA26" s="34"/>
      <c r="CB26" s="34"/>
      <c r="CC26" s="34"/>
      <c r="CD26" s="34"/>
      <c r="CE26" s="34"/>
    </row>
    <row r="27" spans="2:83" ht="9" customHeight="1" x14ac:dyDescent="0.25">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BN27" s="34"/>
      <c r="BO27" s="34"/>
      <c r="BP27" s="34"/>
      <c r="BQ27" s="34"/>
      <c r="BR27" s="34"/>
      <c r="BS27" s="34"/>
      <c r="BT27" s="34"/>
      <c r="BU27" s="34"/>
      <c r="BV27" s="34"/>
      <c r="BW27" s="34"/>
      <c r="BX27" s="34"/>
      <c r="BY27" s="34"/>
      <c r="BZ27" s="34"/>
      <c r="CA27" s="34"/>
      <c r="CB27" s="34"/>
      <c r="CC27" s="34"/>
      <c r="CD27" s="34"/>
      <c r="CE27" s="34"/>
    </row>
    <row r="28" spans="2:83" ht="3.75" customHeight="1" x14ac:dyDescent="0.25">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BN28" s="34"/>
      <c r="BO28" s="34"/>
      <c r="BP28" s="34"/>
      <c r="BQ28" s="34"/>
      <c r="BR28" s="34"/>
      <c r="BS28" s="34"/>
      <c r="BT28" s="34"/>
      <c r="BU28" s="34"/>
      <c r="BV28" s="34"/>
      <c r="BW28" s="34"/>
      <c r="BX28" s="34"/>
      <c r="BY28" s="34"/>
      <c r="BZ28" s="34"/>
      <c r="CA28" s="34"/>
      <c r="CB28" s="34"/>
      <c r="CC28" s="34"/>
      <c r="CD28" s="34"/>
      <c r="CE28" s="34"/>
    </row>
    <row r="29" spans="2:83" x14ac:dyDescent="0.25">
      <c r="B29" s="26"/>
      <c r="C29" s="26"/>
      <c r="D29" s="26"/>
      <c r="E29" s="26"/>
      <c r="F29" s="26"/>
      <c r="G29" s="26"/>
      <c r="H29" s="26"/>
      <c r="I29" s="21"/>
      <c r="J29" s="21"/>
      <c r="K29" s="21"/>
      <c r="L29" s="21"/>
      <c r="M29" s="21"/>
      <c r="N29" s="21"/>
      <c r="O29" s="21"/>
      <c r="P29" s="21"/>
      <c r="Q29" s="21"/>
      <c r="R29" s="21"/>
      <c r="S29" s="21"/>
      <c r="T29" s="21"/>
      <c r="U29" s="21"/>
      <c r="V29" s="21"/>
      <c r="W29" s="21"/>
      <c r="X29" s="21"/>
      <c r="Y29" s="21"/>
      <c r="Z29" s="21"/>
      <c r="AA29" s="21"/>
      <c r="BE29" s="34" t="str">
        <f>VLOOKUP(BE4, RefCauseofDeath, 3, FALSE)</f>
        <v xml:space="preserve">Has GP clinic or medical centre that usually goes to when unwell or injured </v>
      </c>
      <c r="BN29" s="34"/>
      <c r="BO29" s="34"/>
      <c r="BP29" s="34"/>
      <c r="BQ29" s="34"/>
      <c r="BR29" s="34"/>
      <c r="BS29" s="34"/>
      <c r="BT29" s="34"/>
      <c r="BU29" s="34"/>
      <c r="BV29" s="34"/>
      <c r="BW29" s="34"/>
      <c r="BX29" s="34"/>
      <c r="BY29" s="34"/>
      <c r="BZ29" s="34"/>
      <c r="CA29" s="34"/>
      <c r="CB29" s="34"/>
      <c r="CC29" s="34"/>
      <c r="CD29" s="34"/>
      <c r="CE29" s="34"/>
    </row>
    <row r="30" spans="2:83" ht="11.25" customHeight="1" x14ac:dyDescent="0.25">
      <c r="B30" s="26"/>
      <c r="C30" s="26"/>
      <c r="D30" s="26"/>
      <c r="E30" s="26"/>
      <c r="F30" s="26"/>
      <c r="G30" s="26"/>
      <c r="H30" s="26"/>
      <c r="I30" s="21"/>
      <c r="J30" s="21"/>
      <c r="K30" s="21"/>
      <c r="L30" s="21"/>
      <c r="M30" s="21"/>
      <c r="N30" s="21"/>
      <c r="O30" s="21"/>
      <c r="P30" s="21"/>
      <c r="Q30" s="21"/>
      <c r="R30" s="21"/>
      <c r="S30" s="21"/>
      <c r="T30" s="21"/>
      <c r="U30" s="21"/>
      <c r="V30" s="21"/>
      <c r="W30" s="21"/>
      <c r="X30" s="21"/>
      <c r="Y30" s="21"/>
      <c r="Z30" s="21"/>
      <c r="AA30" s="21"/>
      <c r="BN30" s="34"/>
      <c r="BO30" s="34"/>
      <c r="BP30" s="34"/>
      <c r="BQ30" s="34"/>
      <c r="BR30" s="34"/>
      <c r="BS30" s="34"/>
      <c r="BT30" s="34"/>
      <c r="BU30" s="34"/>
      <c r="BV30" s="34"/>
      <c r="BW30" s="34"/>
      <c r="BX30" s="34"/>
      <c r="BY30" s="34"/>
      <c r="BZ30" s="34"/>
      <c r="CA30" s="34"/>
      <c r="CB30" s="34"/>
      <c r="CC30" s="34"/>
      <c r="CD30" s="34"/>
      <c r="CE30" s="34"/>
    </row>
    <row r="31" spans="2:83" s="27" customFormat="1" x14ac:dyDescent="0.25">
      <c r="B31" s="26"/>
      <c r="C31" s="26"/>
      <c r="D31" s="26"/>
      <c r="E31" s="26"/>
      <c r="F31" s="26"/>
      <c r="G31" s="26"/>
      <c r="H31" s="26"/>
      <c r="I31" s="22"/>
      <c r="J31" s="22"/>
      <c r="K31" s="22"/>
      <c r="L31" s="22"/>
      <c r="M31" s="22"/>
      <c r="N31" s="22"/>
      <c r="O31" s="22"/>
      <c r="P31" s="22"/>
      <c r="Q31" s="22"/>
      <c r="R31" s="22"/>
      <c r="S31" s="22"/>
      <c r="T31" s="22"/>
      <c r="U31" s="22"/>
      <c r="V31" s="22"/>
      <c r="W31" s="22"/>
      <c r="X31" s="22"/>
      <c r="Y31" s="22"/>
      <c r="Z31" s="22"/>
      <c r="AA31" s="22"/>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55"/>
      <c r="BD31" s="55"/>
      <c r="BE31" s="55" t="s">
        <v>62</v>
      </c>
      <c r="BF31" s="55"/>
      <c r="BG31" s="55"/>
      <c r="BH31" s="55"/>
      <c r="BI31" s="55"/>
      <c r="BJ31" s="55"/>
      <c r="BK31" s="55"/>
      <c r="BL31" s="55"/>
      <c r="BM31" s="55"/>
      <c r="BN31" s="55"/>
      <c r="BO31" s="55"/>
      <c r="BP31" s="55"/>
      <c r="BQ31" s="55"/>
      <c r="BR31" s="55" t="s">
        <v>63</v>
      </c>
      <c r="BS31" s="55"/>
      <c r="BT31" s="55"/>
      <c r="BU31" s="55"/>
      <c r="BV31" s="55"/>
      <c r="BW31" s="55"/>
      <c r="BX31" s="55"/>
      <c r="BY31" s="55"/>
      <c r="BZ31" s="55"/>
      <c r="CA31" s="55"/>
      <c r="CB31" s="55"/>
      <c r="CC31" s="55"/>
      <c r="CD31" s="55"/>
      <c r="CE31" s="55"/>
    </row>
    <row r="32" spans="2:83" ht="7.5" customHeight="1" x14ac:dyDescent="0.25">
      <c r="B32" s="26"/>
      <c r="C32" s="26"/>
      <c r="D32" s="26"/>
      <c r="E32" s="26"/>
      <c r="F32" s="26"/>
      <c r="G32" s="26"/>
      <c r="H32" s="26"/>
      <c r="I32" s="21"/>
      <c r="J32" s="21"/>
      <c r="K32" s="21"/>
      <c r="L32" s="21"/>
      <c r="M32" s="21"/>
      <c r="N32" s="21"/>
      <c r="O32" s="21"/>
      <c r="P32" s="21"/>
      <c r="Q32" s="21"/>
      <c r="R32" s="21"/>
      <c r="S32" s="21"/>
      <c r="T32" s="21"/>
      <c r="U32" s="21"/>
      <c r="V32" s="21"/>
      <c r="W32" s="21"/>
      <c r="X32" s="21"/>
      <c r="Y32" s="21"/>
      <c r="Z32" s="21"/>
      <c r="AA32" s="21"/>
      <c r="BN32" s="34"/>
      <c r="BO32" s="34"/>
      <c r="BP32" s="34"/>
      <c r="BQ32" s="34"/>
      <c r="BR32" s="34"/>
      <c r="BS32" s="34"/>
      <c r="BT32" s="34"/>
      <c r="BU32" s="34"/>
      <c r="BV32" s="34"/>
      <c r="BW32" s="34"/>
      <c r="BX32" s="34"/>
      <c r="BY32" s="34"/>
      <c r="BZ32" s="34"/>
      <c r="CA32" s="34"/>
      <c r="CB32" s="34"/>
      <c r="CC32" s="34"/>
      <c r="CD32" s="34"/>
      <c r="CE32" s="34"/>
    </row>
    <row r="33" spans="2:83" s="30" customFormat="1" ht="26.25" customHeight="1" x14ac:dyDescent="0.3">
      <c r="B33" s="26"/>
      <c r="C33" s="23" t="str">
        <f>VLOOKUP(BE4, RefCauseofDeath, 3, FALSE)</f>
        <v xml:space="preserve">Has GP clinic or medical centre that usually goes to when unwell or injured </v>
      </c>
      <c r="D33" s="21"/>
      <c r="E33" s="21"/>
      <c r="F33" s="21"/>
      <c r="G33" s="21"/>
      <c r="H33" s="21"/>
      <c r="I33" s="26"/>
      <c r="J33" s="26"/>
      <c r="K33" s="26"/>
      <c r="L33" s="26"/>
      <c r="M33" s="26"/>
      <c r="N33" s="26"/>
      <c r="O33" s="26"/>
      <c r="P33" s="26"/>
      <c r="Q33" s="29"/>
      <c r="R33" s="23" t="str">
        <f>VLOOKUP(BE4, RefCauseofDeath,3,FALSE)</f>
        <v xml:space="preserve">Has GP clinic or medical centre that usually goes to when unwell or injured </v>
      </c>
      <c r="S33" s="21"/>
      <c r="T33" s="21"/>
      <c r="U33" s="21"/>
      <c r="V33" s="21"/>
      <c r="W33" s="21"/>
      <c r="X33" s="26"/>
      <c r="Y33" s="26"/>
      <c r="Z33" s="26"/>
      <c r="AA33" s="26"/>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56"/>
      <c r="BD33" s="56"/>
      <c r="BE33" s="56"/>
      <c r="BF33" s="56" t="s">
        <v>9</v>
      </c>
      <c r="BG33" s="56" t="s">
        <v>14</v>
      </c>
      <c r="BH33" s="56" t="s">
        <v>15</v>
      </c>
      <c r="BI33" s="56" t="s">
        <v>16</v>
      </c>
      <c r="BJ33" s="56"/>
      <c r="BK33" s="56"/>
      <c r="BL33" s="56"/>
      <c r="BM33" s="56"/>
      <c r="BN33" s="56"/>
      <c r="BO33" s="56"/>
      <c r="BP33" s="56"/>
      <c r="BQ33" s="56"/>
      <c r="BR33" s="56"/>
      <c r="BS33" s="56" t="s">
        <v>9</v>
      </c>
      <c r="BT33" s="56" t="s">
        <v>58</v>
      </c>
      <c r="BU33" s="56"/>
      <c r="BV33" s="56" t="s">
        <v>16</v>
      </c>
      <c r="BW33" s="56"/>
      <c r="BX33" s="56"/>
      <c r="BY33" s="56"/>
      <c r="BZ33" s="56"/>
      <c r="CA33" s="56"/>
      <c r="CB33" s="56"/>
      <c r="CC33" s="56"/>
      <c r="CD33" s="56"/>
      <c r="CE33" s="56"/>
    </row>
    <row r="34" spans="2:83" ht="12" customHeight="1" x14ac:dyDescent="0.25">
      <c r="B34" s="21"/>
      <c r="C34" s="21" t="str">
        <f>BE19</f>
        <v/>
      </c>
      <c r="D34" s="21"/>
      <c r="E34" s="21"/>
      <c r="F34" s="21"/>
      <c r="G34" s="21"/>
      <c r="H34" s="21"/>
      <c r="I34" s="21"/>
      <c r="J34" s="21"/>
      <c r="K34" s="21"/>
      <c r="L34" s="21"/>
      <c r="M34" s="21"/>
      <c r="N34" s="21"/>
      <c r="O34" s="21"/>
      <c r="P34" s="21"/>
      <c r="Q34" s="32"/>
      <c r="R34" s="21" t="str">
        <f>BE19</f>
        <v/>
      </c>
      <c r="S34" s="21"/>
      <c r="T34" s="21"/>
      <c r="U34" s="21"/>
      <c r="V34" s="21"/>
      <c r="W34" s="21"/>
      <c r="X34" s="21"/>
      <c r="Y34" s="21"/>
      <c r="Z34" s="21"/>
      <c r="AA34" s="21"/>
      <c r="BN34" s="34"/>
      <c r="BO34" s="34"/>
      <c r="BP34" s="34"/>
      <c r="BQ34" s="34"/>
      <c r="BR34" s="34"/>
      <c r="BS34" s="34"/>
      <c r="BT34" s="34"/>
      <c r="BU34" s="34"/>
      <c r="BV34" s="34"/>
      <c r="BW34" s="34"/>
      <c r="BX34" s="34"/>
      <c r="BY34" s="34"/>
      <c r="BZ34" s="34"/>
      <c r="CA34" s="34"/>
      <c r="CB34" s="34"/>
      <c r="CC34" s="34"/>
      <c r="CD34" s="34"/>
      <c r="CE34" s="34"/>
    </row>
    <row r="35" spans="2:83" s="30" customFormat="1" x14ac:dyDescent="0.25">
      <c r="B35" s="26"/>
      <c r="C35" s="33" t="s">
        <v>60</v>
      </c>
      <c r="D35" s="33"/>
      <c r="E35" s="33"/>
      <c r="F35" s="33"/>
      <c r="G35" s="33"/>
      <c r="H35" s="33"/>
      <c r="I35" s="26"/>
      <c r="J35" s="26"/>
      <c r="K35" s="26"/>
      <c r="L35" s="26"/>
      <c r="M35" s="26"/>
      <c r="N35" s="26"/>
      <c r="O35" s="26"/>
      <c r="P35" s="26"/>
      <c r="Q35" s="26"/>
      <c r="R35" s="33" t="s">
        <v>64</v>
      </c>
      <c r="S35" s="26"/>
      <c r="T35" s="26"/>
      <c r="U35" s="26"/>
      <c r="V35" s="26"/>
      <c r="W35" s="26"/>
      <c r="X35" s="26"/>
      <c r="Y35" s="26"/>
      <c r="Z35" s="26"/>
      <c r="AA35" s="26"/>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56"/>
      <c r="BD35" s="34" t="s">
        <v>5</v>
      </c>
      <c r="BE35" s="56" t="s">
        <v>28</v>
      </c>
      <c r="BF35" s="56">
        <v>2006</v>
      </c>
      <c r="BG35" s="56">
        <f>IFERROR(VALUE(FIXED(VLOOKUP($BF35&amp;$BE$29&amp;$BE$12&amp;"Maori",ethnicdata,7,FALSE),1)),NA())</f>
        <v>98.3</v>
      </c>
      <c r="BH35" s="56">
        <f>IFERROR(VALUE(FIXED(VLOOKUP($BF35&amp;$BE$29&amp;$BE$12&amp;"Non-Maori",ethnicdata,7,FALSE),1)),NA())</f>
        <v>97</v>
      </c>
      <c r="BI35" s="56">
        <f>MAX(BG35:BH68)</f>
        <v>98.7</v>
      </c>
      <c r="BJ35" s="56"/>
      <c r="BK35" s="56"/>
      <c r="BL35" s="56"/>
      <c r="BM35" s="56"/>
      <c r="BN35" s="56"/>
      <c r="BO35" s="56"/>
      <c r="BP35" s="56"/>
      <c r="BQ35" s="34" t="s">
        <v>5</v>
      </c>
      <c r="BR35" s="56" t="s">
        <v>28</v>
      </c>
      <c r="BS35" s="56">
        <v>2006</v>
      </c>
      <c r="BT35" s="56">
        <f>IFERROR(VALUE(FIXED(VLOOKUP($BF35&amp;$BE$29&amp;$BE$12&amp;"Maori",ethnicdata,10,FALSE),2)),NA())</f>
        <v>1.01</v>
      </c>
      <c r="BU35" s="56"/>
      <c r="BV35" s="56">
        <f>MAX(BT35:BT68)</f>
        <v>1.02</v>
      </c>
      <c r="BW35" s="56"/>
      <c r="BX35" s="56"/>
      <c r="BY35" s="56"/>
      <c r="BZ35" s="56"/>
      <c r="CA35" s="56"/>
      <c r="CB35" s="56"/>
      <c r="CC35" s="56"/>
      <c r="CD35" s="56"/>
      <c r="CE35" s="56"/>
    </row>
    <row r="36" spans="2:83" x14ac:dyDescent="0.25">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BF36" s="34">
        <v>2007</v>
      </c>
      <c r="BG36" s="56"/>
      <c r="BH36" s="56"/>
      <c r="BI36" s="34">
        <f>MIN(BG35:BH68)</f>
        <v>94.9</v>
      </c>
      <c r="BN36" s="34"/>
      <c r="BO36" s="34"/>
      <c r="BP36" s="34"/>
      <c r="BQ36" s="34"/>
      <c r="BR36" s="34"/>
      <c r="BS36" s="34">
        <v>2007</v>
      </c>
      <c r="BT36" s="56"/>
      <c r="BU36" s="56"/>
      <c r="BV36" s="34">
        <f>MIN(BT35:BT68)</f>
        <v>0.98</v>
      </c>
      <c r="BW36" s="34"/>
      <c r="BX36" s="34"/>
      <c r="BY36" s="34"/>
      <c r="BZ36" s="34"/>
      <c r="CA36" s="34"/>
      <c r="CB36" s="34"/>
      <c r="CC36" s="34"/>
      <c r="CD36" s="34"/>
      <c r="CE36" s="34"/>
    </row>
    <row r="37" spans="2:83" s="39" customFormat="1" x14ac:dyDescent="0.25">
      <c r="B37" s="35"/>
      <c r="C37" s="36" t="s">
        <v>9</v>
      </c>
      <c r="D37" s="62" t="s">
        <v>69</v>
      </c>
      <c r="E37" s="62"/>
      <c r="F37" s="62"/>
      <c r="G37" s="62" t="s">
        <v>70</v>
      </c>
      <c r="H37" s="62"/>
      <c r="I37" s="62"/>
      <c r="J37" s="62" t="s">
        <v>72</v>
      </c>
      <c r="K37" s="62"/>
      <c r="L37" s="62"/>
      <c r="M37" s="62" t="s">
        <v>71</v>
      </c>
      <c r="N37" s="62"/>
      <c r="O37" s="62"/>
      <c r="P37" s="35"/>
      <c r="Q37" s="35"/>
      <c r="R37" s="37" t="s">
        <v>9</v>
      </c>
      <c r="S37" s="63" t="s">
        <v>73</v>
      </c>
      <c r="T37" s="63"/>
      <c r="U37" s="63"/>
      <c r="V37" s="63" t="s">
        <v>74</v>
      </c>
      <c r="W37" s="63"/>
      <c r="X37" s="63"/>
      <c r="Y37" s="35"/>
      <c r="Z37" s="35"/>
      <c r="AA37" s="35"/>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57"/>
      <c r="BD37" s="57"/>
      <c r="BE37" s="57"/>
      <c r="BF37" s="57">
        <v>2008</v>
      </c>
      <c r="BG37" s="56"/>
      <c r="BH37" s="56"/>
      <c r="BI37" s="57"/>
      <c r="BJ37" s="57"/>
      <c r="BK37" s="57"/>
      <c r="BL37" s="57"/>
      <c r="BM37" s="57"/>
      <c r="BN37" s="57"/>
      <c r="BO37" s="57"/>
      <c r="BP37" s="57"/>
      <c r="BQ37" s="57"/>
      <c r="BR37" s="57"/>
      <c r="BS37" s="57">
        <v>2008</v>
      </c>
      <c r="BT37" s="56"/>
      <c r="BU37" s="56"/>
      <c r="BV37" s="57"/>
      <c r="BW37" s="57"/>
      <c r="BX37" s="57"/>
      <c r="BY37" s="57"/>
      <c r="BZ37" s="57"/>
      <c r="CA37" s="57"/>
      <c r="CB37" s="57"/>
      <c r="CC37" s="57"/>
      <c r="CD37" s="57"/>
      <c r="CE37" s="57"/>
    </row>
    <row r="38" spans="2:83" x14ac:dyDescent="0.25">
      <c r="B38" s="21"/>
      <c r="C38" s="32"/>
      <c r="D38" s="41" t="s">
        <v>25</v>
      </c>
      <c r="E38" s="42" t="s">
        <v>26</v>
      </c>
      <c r="F38" s="42" t="s">
        <v>27</v>
      </c>
      <c r="G38" s="42" t="s">
        <v>25</v>
      </c>
      <c r="H38" s="42" t="s">
        <v>26</v>
      </c>
      <c r="I38" s="42" t="s">
        <v>27</v>
      </c>
      <c r="J38" s="41" t="s">
        <v>25</v>
      </c>
      <c r="K38" s="42" t="s">
        <v>26</v>
      </c>
      <c r="L38" s="42" t="s">
        <v>27</v>
      </c>
      <c r="M38" s="42" t="s">
        <v>25</v>
      </c>
      <c r="N38" s="42" t="s">
        <v>26</v>
      </c>
      <c r="O38" s="42" t="s">
        <v>27</v>
      </c>
      <c r="P38" s="21"/>
      <c r="Q38" s="21"/>
      <c r="R38" s="21"/>
      <c r="S38" s="41" t="s">
        <v>56</v>
      </c>
      <c r="T38" s="42" t="s">
        <v>26</v>
      </c>
      <c r="U38" s="42" t="s">
        <v>27</v>
      </c>
      <c r="V38" s="41" t="s">
        <v>56</v>
      </c>
      <c r="W38" s="42" t="s">
        <v>26</v>
      </c>
      <c r="X38" s="42" t="s">
        <v>27</v>
      </c>
      <c r="Y38" s="21"/>
      <c r="Z38" s="21"/>
      <c r="AA38" s="21"/>
      <c r="BF38" s="34">
        <v>2009</v>
      </c>
      <c r="BG38" s="56"/>
      <c r="BH38" s="56"/>
      <c r="BN38" s="34"/>
      <c r="BO38" s="34"/>
      <c r="BP38" s="34"/>
      <c r="BQ38" s="34"/>
      <c r="BR38" s="34"/>
      <c r="BS38" s="34">
        <v>2009</v>
      </c>
      <c r="BT38" s="56"/>
      <c r="BU38" s="56"/>
      <c r="BV38" s="34"/>
      <c r="BW38" s="34"/>
      <c r="BX38" s="34"/>
      <c r="BY38" s="34"/>
      <c r="BZ38" s="34"/>
      <c r="CA38" s="34"/>
      <c r="CB38" s="34"/>
      <c r="CC38" s="34"/>
      <c r="CD38" s="34"/>
      <c r="CE38" s="34"/>
    </row>
    <row r="39" spans="2:83" x14ac:dyDescent="0.25">
      <c r="B39" s="21"/>
      <c r="C39" s="21" t="s">
        <v>28</v>
      </c>
      <c r="D39" s="43">
        <f>IFERROR(VALUE(FIXED(VLOOKUP($BF35&amp;$C$33&amp;$BG$12&amp;"Maori",ethnicdata,7,FALSE),1)),"N/A")</f>
        <v>97.9</v>
      </c>
      <c r="E39" s="44">
        <f>IFERROR(VALUE(FIXED(VLOOKUP($BF35&amp;$C$33&amp;$BG$12&amp;"Maori",ethnicdata,6,FALSE),1)),"N/A")</f>
        <v>96.7</v>
      </c>
      <c r="F39" s="44">
        <f>IFERROR(VALUE(FIXED(VLOOKUP($BF35&amp;$C$33&amp;$BG$12&amp;"Maori",ethnicdata,8,FALSE),1)),"N/A")</f>
        <v>98.7</v>
      </c>
      <c r="G39" s="43">
        <f>IFERROR(VALUE(FIXED(VLOOKUP($BF35&amp;$C$33&amp;$BF$12&amp;"Maori",ethnicdata,7,FALSE),1)),"N/A")</f>
        <v>98.7</v>
      </c>
      <c r="H39" s="44">
        <f>IFERROR(VALUE(FIXED(VLOOKUP($BF35&amp;$C$33&amp;$BF$12&amp;"Maori",ethnicdata,6,FALSE),1)),"N/A")</f>
        <v>97.7</v>
      </c>
      <c r="I39" s="44">
        <f>IFERROR(VALUE(FIXED(VLOOKUP($BF35&amp;$C$33&amp;$BF$12&amp;"Maori",ethnicdata,8,FALSE),1)),"N/A")</f>
        <v>99.3</v>
      </c>
      <c r="J39" s="43">
        <f>IFERROR(VALUE(FIXED(VLOOKUP($BF35&amp;$C$33&amp;$BG$12&amp;"Non-Maori",ethnicdata,7,FALSE),1)),"N/A")</f>
        <v>96.9</v>
      </c>
      <c r="K39" s="44">
        <f>IFERROR(VALUE(FIXED(VLOOKUP($BF35&amp;$C$33&amp;$BG$12&amp;"Non-Maori",ethnicdata,6,FALSE),1)),"N/A")</f>
        <v>95.7</v>
      </c>
      <c r="L39" s="44">
        <f>IFERROR(VALUE(FIXED(VLOOKUP($BF35&amp;$C$33&amp;$BG$12&amp;"Non-Maori",ethnicdata,8,FALSE),1)),"N/A")</f>
        <v>97.9</v>
      </c>
      <c r="M39" s="43">
        <f>IFERROR(VALUE(FIXED(VLOOKUP($BF35&amp;$C$33&amp;$BF$12&amp;"Non-Maori",ethnicdata,7,FALSE),1)),"N/A")</f>
        <v>97.2</v>
      </c>
      <c r="N39" s="44">
        <f>IFERROR(VALUE(FIXED(VLOOKUP($BF35&amp;$C$33&amp;$BF$12&amp;"Non-Maori",ethnicdata,6,FALSE),1)),"N/A")</f>
        <v>96</v>
      </c>
      <c r="O39" s="44">
        <f>IFERROR(VALUE(FIXED(VLOOKUP($BF35&amp;$C$33&amp;$BF$12&amp;"Non-Maori",ethnicdata,8,FALSE),1)),"N/A")</f>
        <v>98</v>
      </c>
      <c r="P39" s="21"/>
      <c r="Q39" s="21"/>
      <c r="R39" s="21" t="s">
        <v>28</v>
      </c>
      <c r="S39" s="43">
        <f>IFERROR(VALUE(FIXED(VLOOKUP($BF35&amp;$R$33&amp;$BG$12&amp;"Maori",ethnicdata,10,FALSE),2)),"N/A")</f>
        <v>1.01</v>
      </c>
      <c r="T39" s="45">
        <f>IFERROR(VALUE(FIXED(VLOOKUP($BF35&amp;$R$33&amp;$BG$12&amp;"Maori",ethnicdata,9,FALSE),2)),"N/A")</f>
        <v>0.99</v>
      </c>
      <c r="U39" s="45">
        <f>IFERROR(VALUE(FIXED(VLOOKUP($BF35&amp;$R$33&amp;$BG$12&amp;"Maori",ethnicdata,11,FALSE),2)),"N/A")</f>
        <v>1.02</v>
      </c>
      <c r="V39" s="43">
        <f>IFERROR(VALUE(FIXED(VLOOKUP($BF35&amp;$R$33&amp;$BF$12&amp;"Maori",ethnicdata,10,FALSE),2)),"N/A")</f>
        <v>1.02</v>
      </c>
      <c r="W39" s="45">
        <f>IFERROR(VALUE(FIXED(VLOOKUP($BF35&amp;$R$33&amp;$BF$12&amp;"Maori",ethnicdata,9,FALSE),2)),"N/A")</f>
        <v>1</v>
      </c>
      <c r="X39" s="45">
        <f>IFERROR(VALUE(FIXED(VLOOKUP($BF35&amp;$R$33&amp;$BF$12&amp;"Maori",ethnicdata,11,FALSE),2)),"N/A")</f>
        <v>1.03</v>
      </c>
      <c r="Y39" s="21"/>
      <c r="Z39" s="21"/>
      <c r="AA39" s="21"/>
      <c r="BF39" s="56">
        <v>2010</v>
      </c>
      <c r="BG39" s="56"/>
      <c r="BH39" s="56"/>
      <c r="BN39" s="34"/>
      <c r="BO39" s="34"/>
      <c r="BP39" s="34"/>
      <c r="BQ39" s="34"/>
      <c r="BR39" s="34"/>
      <c r="BS39" s="56">
        <v>2010</v>
      </c>
      <c r="BT39" s="56"/>
      <c r="BU39" s="56"/>
      <c r="BV39" s="34"/>
      <c r="BW39" s="34"/>
      <c r="BX39" s="34"/>
      <c r="BY39" s="34"/>
      <c r="BZ39" s="34"/>
      <c r="CA39" s="34"/>
      <c r="CB39" s="34"/>
      <c r="CC39" s="34"/>
      <c r="CD39" s="34"/>
      <c r="CE39" s="34"/>
    </row>
    <row r="40" spans="2:83" x14ac:dyDescent="0.25">
      <c r="B40" s="21"/>
      <c r="C40" s="21" t="s">
        <v>29</v>
      </c>
      <c r="D40" s="43">
        <f t="shared" ref="D40:D45" si="0">IFERROR(VALUE(FIXED(VLOOKUP($BF40&amp;$C$33&amp;$BG$12&amp;"Maori",ethnicdata,7,FALSE),1)),"N/A")</f>
        <v>94.9</v>
      </c>
      <c r="E40" s="44">
        <f t="shared" ref="E40:E45" si="1">IFERROR(VALUE(FIXED(VLOOKUP($BF40&amp;$C$33&amp;$BG$12&amp;"Maori",ethnicdata,6,FALSE),1)),"N/A")</f>
        <v>91.5</v>
      </c>
      <c r="F40" s="44">
        <f t="shared" ref="F40:F45" si="2">IFERROR(VALUE(FIXED(VLOOKUP($BF40&amp;$C$33&amp;$BG$12&amp;"Maori",ethnicdata,8,FALSE),1)),"N/A")</f>
        <v>96.9</v>
      </c>
      <c r="G40" s="43">
        <f t="shared" ref="G40:G45" si="3">IFERROR(VALUE(FIXED(VLOOKUP($BF40&amp;$C$33&amp;$BF$12&amp;"Maori",ethnicdata,7,FALSE),1)),"N/A")</f>
        <v>95.2</v>
      </c>
      <c r="H40" s="44">
        <f t="shared" ref="H40:H45" si="4">IFERROR(VALUE(FIXED(VLOOKUP($BF40&amp;$C$33&amp;$BF$12&amp;"Maori",ethnicdata,6,FALSE),1)),"N/A")</f>
        <v>90.8</v>
      </c>
      <c r="I40" s="44">
        <f t="shared" ref="I40:I45" si="5">IFERROR(VALUE(FIXED(VLOOKUP($BF40&amp;$C$33&amp;$BF$12&amp;"Maori",ethnicdata,8,FALSE),1)),"N/A")</f>
        <v>97.9</v>
      </c>
      <c r="J40" s="43">
        <f t="shared" ref="J40:J45" si="6">IFERROR(VALUE(FIXED(VLOOKUP($BF40&amp;$C$33&amp;$BG$12&amp;"Non-Maori",ethnicdata,7,FALSE),1)),"N/A")</f>
        <v>96.4</v>
      </c>
      <c r="K40" s="44">
        <f t="shared" ref="K40:K45" si="7">IFERROR(VALUE(FIXED(VLOOKUP($BF40&amp;$C$33&amp;$BG$12&amp;"Non-Maori",ethnicdata,6,FALSE),1)),"N/A")</f>
        <v>94.8</v>
      </c>
      <c r="L40" s="44">
        <f t="shared" ref="L40:L45" si="8">IFERROR(VALUE(FIXED(VLOOKUP($BF40&amp;$C$33&amp;$BG$12&amp;"Non-Maori",ethnicdata,8,FALSE),1)),"N/A")</f>
        <v>97.6</v>
      </c>
      <c r="M40" s="43">
        <f t="shared" ref="M40:M45" si="9">IFERROR(VALUE(FIXED(VLOOKUP($BF40&amp;$C$33&amp;$BF$12&amp;"Non-Maori",ethnicdata,7,FALSE),1)),"N/A")</f>
        <v>96.8</v>
      </c>
      <c r="N40" s="44">
        <f t="shared" ref="N40:N45" si="10">IFERROR(VALUE(FIXED(VLOOKUP($BF40&amp;$C$33&amp;$BF$12&amp;"Non-Maori",ethnicdata,6,FALSE),1)),"N/A")</f>
        <v>95.5</v>
      </c>
      <c r="O40" s="44">
        <f t="shared" ref="O40:O45" si="11">IFERROR(VALUE(FIXED(VLOOKUP($BF40&amp;$C$33&amp;$BF$12&amp;"Non-Maori",ethnicdata,8,FALSE),1)),"N/A")</f>
        <v>97.8</v>
      </c>
      <c r="P40" s="21"/>
      <c r="Q40" s="21"/>
      <c r="R40" s="21" t="s">
        <v>29</v>
      </c>
      <c r="S40" s="43">
        <f t="shared" ref="S40:S45" si="12">IFERROR(VALUE(FIXED(VLOOKUP($BF40&amp;$R$33&amp;$BG$12&amp;"Maori",ethnicdata,10,FALSE),2)),"N/A")</f>
        <v>0.98</v>
      </c>
      <c r="T40" s="44">
        <f t="shared" ref="T40:T45" si="13">IFERROR(VALUE(FIXED(VLOOKUP($BF40&amp;$C$33&amp;$BG$12&amp;"Maori",ethnicdata,9,FALSE),2)),"N/A")</f>
        <v>0.95</v>
      </c>
      <c r="U40" s="44">
        <f t="shared" ref="U40:U45" si="14">IFERROR(VALUE(FIXED(VLOOKUP($BF40&amp;$C$33&amp;$BG$12&amp;"Maori",ethnicdata,11,FALSE),2)),"N/A")</f>
        <v>1.01</v>
      </c>
      <c r="V40" s="43">
        <f t="shared" ref="V40:V45" si="15">IFERROR(VALUE(FIXED(VLOOKUP($BF40&amp;$R$33&amp;$BF$12&amp;"Maori",ethnicdata,10,FALSE),2)),"N/A")</f>
        <v>0.98</v>
      </c>
      <c r="W40" s="44">
        <f t="shared" ref="W40:W45" si="16">IFERROR(VALUE(FIXED(VLOOKUP($BF40&amp;$C$33&amp;$BF$12&amp;"Maori",ethnicdata,9,FALSE),2)),"N/A")</f>
        <v>0.95</v>
      </c>
      <c r="X40" s="44">
        <f t="shared" ref="X40:X45" si="17">IFERROR(VALUE(FIXED(VLOOKUP($BF40&amp;$C$33&amp;$BF$12&amp;"Maori",ethnicdata,11,FALSE),2)),"N/A")</f>
        <v>1.02</v>
      </c>
      <c r="Y40" s="21"/>
      <c r="Z40" s="21"/>
      <c r="AA40" s="21"/>
      <c r="BE40" s="34" t="s">
        <v>29</v>
      </c>
      <c r="BF40" s="34">
        <v>2011</v>
      </c>
      <c r="BG40" s="56">
        <f t="shared" ref="BG40:BG45" si="18">IFERROR(VALUE(FIXED(VLOOKUP($BF40&amp;$BE$29&amp;$BE$12&amp;"Maori",ethnicdata,7,FALSE),1)),NA())</f>
        <v>95</v>
      </c>
      <c r="BH40" s="56">
        <f t="shared" ref="BH40:BH45" si="19">IFERROR(VALUE(FIXED(VLOOKUP($BF40&amp;$BE$29&amp;$BE$12&amp;"Non-Maori",ethnicdata,7,FALSE),1)),NA())</f>
        <v>96.6</v>
      </c>
      <c r="BN40" s="34"/>
      <c r="BO40" s="34"/>
      <c r="BP40" s="34"/>
      <c r="BQ40" s="34"/>
      <c r="BR40" s="34" t="s">
        <v>29</v>
      </c>
      <c r="BS40" s="34">
        <v>2011</v>
      </c>
      <c r="BT40" s="56">
        <f t="shared" ref="BT40:BT45" si="20">IFERROR(VALUE(FIXED(VLOOKUP($BF40&amp;$BE$29&amp;$BE$12&amp;"Maori",ethnicdata,10,FALSE),2)),NA())</f>
        <v>0.98</v>
      </c>
      <c r="BU40" s="56"/>
      <c r="BV40" s="34"/>
      <c r="BW40" s="34"/>
      <c r="BX40" s="34"/>
      <c r="BY40" s="34"/>
      <c r="BZ40" s="34"/>
      <c r="CA40" s="34"/>
      <c r="CB40" s="34"/>
      <c r="CC40" s="34"/>
      <c r="CD40" s="34"/>
      <c r="CE40" s="34"/>
    </row>
    <row r="41" spans="2:83" x14ac:dyDescent="0.25">
      <c r="B41" s="21"/>
      <c r="C41" s="21" t="s">
        <v>30</v>
      </c>
      <c r="D41" s="43">
        <f t="shared" si="0"/>
        <v>96.9</v>
      </c>
      <c r="E41" s="44">
        <f t="shared" si="1"/>
        <v>94.9</v>
      </c>
      <c r="F41" s="44">
        <f t="shared" si="2"/>
        <v>98.2</v>
      </c>
      <c r="G41" s="43">
        <f t="shared" si="3"/>
        <v>95.8</v>
      </c>
      <c r="H41" s="44">
        <f t="shared" si="4"/>
        <v>93.4</v>
      </c>
      <c r="I41" s="44">
        <f t="shared" si="5"/>
        <v>97.4</v>
      </c>
      <c r="J41" s="43">
        <f t="shared" si="6"/>
        <v>97</v>
      </c>
      <c r="K41" s="44">
        <f t="shared" si="7"/>
        <v>95.9</v>
      </c>
      <c r="L41" s="44">
        <f t="shared" si="8"/>
        <v>97.9</v>
      </c>
      <c r="M41" s="43">
        <f t="shared" si="9"/>
        <v>96.6</v>
      </c>
      <c r="N41" s="44">
        <f t="shared" si="10"/>
        <v>95.2</v>
      </c>
      <c r="O41" s="44">
        <f t="shared" si="11"/>
        <v>97.7</v>
      </c>
      <c r="P41" s="21"/>
      <c r="Q41" s="21"/>
      <c r="R41" s="21" t="s">
        <v>30</v>
      </c>
      <c r="S41" s="43">
        <f t="shared" si="12"/>
        <v>1</v>
      </c>
      <c r="T41" s="44">
        <f t="shared" si="13"/>
        <v>0.98</v>
      </c>
      <c r="U41" s="44">
        <f t="shared" si="14"/>
        <v>1.02</v>
      </c>
      <c r="V41" s="43">
        <f t="shared" si="15"/>
        <v>0.99</v>
      </c>
      <c r="W41" s="44">
        <f t="shared" si="16"/>
        <v>0.97</v>
      </c>
      <c r="X41" s="44">
        <f t="shared" si="17"/>
        <v>1.02</v>
      </c>
      <c r="Y41" s="21"/>
      <c r="Z41" s="21"/>
      <c r="AA41" s="21"/>
      <c r="BE41" s="57" t="s">
        <v>30</v>
      </c>
      <c r="BF41" s="57">
        <v>2012</v>
      </c>
      <c r="BG41" s="56">
        <f t="shared" si="18"/>
        <v>96.3</v>
      </c>
      <c r="BH41" s="56">
        <f t="shared" si="19"/>
        <v>96.8</v>
      </c>
      <c r="BN41" s="34"/>
      <c r="BO41" s="34"/>
      <c r="BP41" s="34"/>
      <c r="BQ41" s="34"/>
      <c r="BR41" s="57" t="s">
        <v>30</v>
      </c>
      <c r="BS41" s="57">
        <v>2012</v>
      </c>
      <c r="BT41" s="56">
        <f t="shared" si="20"/>
        <v>1</v>
      </c>
      <c r="BU41" s="56"/>
      <c r="BV41" s="34"/>
      <c r="BW41" s="34"/>
      <c r="BX41" s="34"/>
      <c r="BY41" s="34"/>
      <c r="BZ41" s="34"/>
      <c r="CA41" s="34"/>
      <c r="CB41" s="34"/>
      <c r="CC41" s="34"/>
      <c r="CD41" s="34"/>
      <c r="CE41" s="34"/>
    </row>
    <row r="42" spans="2:83" x14ac:dyDescent="0.25">
      <c r="B42" s="21"/>
      <c r="C42" s="21" t="s">
        <v>31</v>
      </c>
      <c r="D42" s="43">
        <f t="shared" si="0"/>
        <v>97.9</v>
      </c>
      <c r="E42" s="44">
        <f t="shared" si="1"/>
        <v>96.1</v>
      </c>
      <c r="F42" s="44">
        <f t="shared" si="2"/>
        <v>99</v>
      </c>
      <c r="G42" s="43">
        <f t="shared" si="3"/>
        <v>97.4</v>
      </c>
      <c r="H42" s="44">
        <f t="shared" si="4"/>
        <v>94.6</v>
      </c>
      <c r="I42" s="44">
        <f t="shared" si="5"/>
        <v>99</v>
      </c>
      <c r="J42" s="43">
        <f t="shared" si="6"/>
        <v>97.8</v>
      </c>
      <c r="K42" s="44">
        <f t="shared" si="7"/>
        <v>96.4</v>
      </c>
      <c r="L42" s="44">
        <f t="shared" si="8"/>
        <v>98.7</v>
      </c>
      <c r="M42" s="43">
        <f t="shared" si="9"/>
        <v>97.3</v>
      </c>
      <c r="N42" s="44">
        <f t="shared" si="10"/>
        <v>95.8</v>
      </c>
      <c r="O42" s="44">
        <f t="shared" si="11"/>
        <v>98.4</v>
      </c>
      <c r="P42" s="21"/>
      <c r="Q42" s="21"/>
      <c r="R42" s="21" t="s">
        <v>31</v>
      </c>
      <c r="S42" s="43">
        <f t="shared" si="12"/>
        <v>1</v>
      </c>
      <c r="T42" s="44">
        <f t="shared" si="13"/>
        <v>0.98</v>
      </c>
      <c r="U42" s="44">
        <f t="shared" si="14"/>
        <v>1.02</v>
      </c>
      <c r="V42" s="43">
        <f t="shared" si="15"/>
        <v>1</v>
      </c>
      <c r="W42" s="44">
        <f t="shared" si="16"/>
        <v>0.98</v>
      </c>
      <c r="X42" s="44">
        <f t="shared" si="17"/>
        <v>1.03</v>
      </c>
      <c r="Y42" s="21"/>
      <c r="Z42" s="21"/>
      <c r="AA42" s="21"/>
      <c r="BE42" s="34" t="s">
        <v>31</v>
      </c>
      <c r="BF42" s="34">
        <v>2013</v>
      </c>
      <c r="BG42" s="56">
        <f t="shared" si="18"/>
        <v>97.7</v>
      </c>
      <c r="BH42" s="56">
        <f t="shared" si="19"/>
        <v>97.5</v>
      </c>
      <c r="BN42" s="34"/>
      <c r="BO42" s="34"/>
      <c r="BP42" s="34"/>
      <c r="BQ42" s="34"/>
      <c r="BR42" s="34" t="s">
        <v>31</v>
      </c>
      <c r="BS42" s="34">
        <v>2013</v>
      </c>
      <c r="BT42" s="56">
        <f t="shared" si="20"/>
        <v>1</v>
      </c>
      <c r="BU42" s="56"/>
      <c r="BV42" s="34"/>
      <c r="BW42" s="34"/>
      <c r="BX42" s="34"/>
      <c r="BY42" s="34"/>
      <c r="BZ42" s="34"/>
      <c r="CA42" s="34"/>
      <c r="CB42" s="34"/>
      <c r="CC42" s="34"/>
      <c r="CD42" s="34"/>
      <c r="CE42" s="34"/>
    </row>
    <row r="43" spans="2:83" x14ac:dyDescent="0.25">
      <c r="B43" s="21"/>
      <c r="C43" s="21" t="s">
        <v>32</v>
      </c>
      <c r="D43" s="43">
        <f t="shared" si="0"/>
        <v>96.8</v>
      </c>
      <c r="E43" s="44">
        <f t="shared" si="1"/>
        <v>95</v>
      </c>
      <c r="F43" s="44">
        <f t="shared" si="2"/>
        <v>98.1</v>
      </c>
      <c r="G43" s="43">
        <f t="shared" si="3"/>
        <v>98.6</v>
      </c>
      <c r="H43" s="44">
        <f t="shared" si="4"/>
        <v>97.3</v>
      </c>
      <c r="I43" s="44">
        <f t="shared" si="5"/>
        <v>99.3</v>
      </c>
      <c r="J43" s="43">
        <f t="shared" si="6"/>
        <v>98.3</v>
      </c>
      <c r="K43" s="44">
        <f t="shared" si="7"/>
        <v>97.4</v>
      </c>
      <c r="L43" s="44">
        <f t="shared" si="8"/>
        <v>98.9</v>
      </c>
      <c r="M43" s="43">
        <f t="shared" si="9"/>
        <v>97.4</v>
      </c>
      <c r="N43" s="44">
        <f t="shared" si="10"/>
        <v>96.4</v>
      </c>
      <c r="O43" s="44">
        <f t="shared" si="11"/>
        <v>98.2</v>
      </c>
      <c r="P43" s="21"/>
      <c r="Q43" s="21"/>
      <c r="R43" s="21" t="s">
        <v>32</v>
      </c>
      <c r="S43" s="43">
        <f t="shared" si="12"/>
        <v>0.98</v>
      </c>
      <c r="T43" s="44">
        <f t="shared" si="13"/>
        <v>0.97</v>
      </c>
      <c r="U43" s="44">
        <f t="shared" si="14"/>
        <v>1</v>
      </c>
      <c r="V43" s="43">
        <f t="shared" si="15"/>
        <v>1.01</v>
      </c>
      <c r="W43" s="44">
        <f t="shared" si="16"/>
        <v>1</v>
      </c>
      <c r="X43" s="44">
        <f t="shared" si="17"/>
        <v>1.03</v>
      </c>
      <c r="Y43" s="21"/>
      <c r="Z43" s="21"/>
      <c r="AA43" s="21"/>
      <c r="BE43" s="34" t="s">
        <v>32</v>
      </c>
      <c r="BF43" s="56">
        <v>2014</v>
      </c>
      <c r="BG43" s="56">
        <f t="shared" si="18"/>
        <v>97.7</v>
      </c>
      <c r="BH43" s="56">
        <f t="shared" si="19"/>
        <v>97.8</v>
      </c>
      <c r="BN43" s="34"/>
      <c r="BO43" s="34"/>
      <c r="BP43" s="34"/>
      <c r="BQ43" s="34"/>
      <c r="BR43" s="34" t="s">
        <v>32</v>
      </c>
      <c r="BS43" s="56">
        <v>2014</v>
      </c>
      <c r="BT43" s="56">
        <f t="shared" si="20"/>
        <v>1</v>
      </c>
      <c r="BU43" s="56"/>
      <c r="BV43" s="34"/>
      <c r="BW43" s="34"/>
      <c r="BX43" s="34"/>
      <c r="BY43" s="34"/>
      <c r="BZ43" s="34"/>
      <c r="CA43" s="34"/>
      <c r="CB43" s="34"/>
      <c r="CC43" s="34"/>
      <c r="CD43" s="34"/>
      <c r="CE43" s="34"/>
    </row>
    <row r="44" spans="2:83" x14ac:dyDescent="0.25">
      <c r="B44" s="21"/>
      <c r="C44" s="21" t="s">
        <v>33</v>
      </c>
      <c r="D44" s="43">
        <f t="shared" si="0"/>
        <v>97.7</v>
      </c>
      <c r="E44" s="44">
        <f t="shared" si="1"/>
        <v>95.5</v>
      </c>
      <c r="F44" s="44">
        <f t="shared" si="2"/>
        <v>99.1</v>
      </c>
      <c r="G44" s="43">
        <f t="shared" si="3"/>
        <v>97.4</v>
      </c>
      <c r="H44" s="44">
        <f t="shared" si="4"/>
        <v>95.8</v>
      </c>
      <c r="I44" s="44">
        <f t="shared" si="5"/>
        <v>98.6</v>
      </c>
      <c r="J44" s="43">
        <f t="shared" si="6"/>
        <v>98.1</v>
      </c>
      <c r="K44" s="44">
        <f t="shared" si="7"/>
        <v>97.1</v>
      </c>
      <c r="L44" s="44">
        <f t="shared" si="8"/>
        <v>98.9</v>
      </c>
      <c r="M44" s="43">
        <f t="shared" si="9"/>
        <v>98</v>
      </c>
      <c r="N44" s="44">
        <f t="shared" si="10"/>
        <v>96.9</v>
      </c>
      <c r="O44" s="44">
        <f t="shared" si="11"/>
        <v>98.8</v>
      </c>
      <c r="P44" s="21"/>
      <c r="Q44" s="21"/>
      <c r="R44" s="21" t="s">
        <v>33</v>
      </c>
      <c r="S44" s="43">
        <f t="shared" si="12"/>
        <v>1</v>
      </c>
      <c r="T44" s="44">
        <f t="shared" si="13"/>
        <v>0.98</v>
      </c>
      <c r="U44" s="44">
        <f t="shared" si="14"/>
        <v>1.02</v>
      </c>
      <c r="V44" s="43">
        <f t="shared" si="15"/>
        <v>0.99</v>
      </c>
      <c r="W44" s="44">
        <f t="shared" si="16"/>
        <v>0.98</v>
      </c>
      <c r="X44" s="44">
        <f t="shared" si="17"/>
        <v>1.01</v>
      </c>
      <c r="Y44" s="21"/>
      <c r="Z44" s="21"/>
      <c r="AA44" s="21"/>
      <c r="BE44" s="34" t="s">
        <v>33</v>
      </c>
      <c r="BF44" s="34">
        <v>2015</v>
      </c>
      <c r="BG44" s="56">
        <f t="shared" si="18"/>
        <v>97.6</v>
      </c>
      <c r="BH44" s="56">
        <f t="shared" si="19"/>
        <v>98.1</v>
      </c>
      <c r="BN44" s="34"/>
      <c r="BO44" s="34"/>
      <c r="BP44" s="34"/>
      <c r="BQ44" s="34"/>
      <c r="BR44" s="34" t="s">
        <v>33</v>
      </c>
      <c r="BS44" s="34">
        <v>2015</v>
      </c>
      <c r="BT44" s="56">
        <f t="shared" si="20"/>
        <v>1</v>
      </c>
      <c r="BU44" s="56"/>
      <c r="BV44" s="34"/>
      <c r="BW44" s="34"/>
      <c r="BX44" s="34"/>
      <c r="BY44" s="34"/>
      <c r="BZ44" s="34"/>
      <c r="CA44" s="34"/>
      <c r="CB44" s="34"/>
      <c r="CC44" s="34"/>
      <c r="CD44" s="34"/>
      <c r="CE44" s="34"/>
    </row>
    <row r="45" spans="2:83" x14ac:dyDescent="0.25">
      <c r="B45" s="21"/>
      <c r="C45" s="46" t="s">
        <v>34</v>
      </c>
      <c r="D45" s="47">
        <f t="shared" si="0"/>
        <v>97</v>
      </c>
      <c r="E45" s="48">
        <f t="shared" si="1"/>
        <v>95.1</v>
      </c>
      <c r="F45" s="48">
        <f t="shared" si="2"/>
        <v>98.4</v>
      </c>
      <c r="G45" s="47">
        <f t="shared" si="3"/>
        <v>98.3</v>
      </c>
      <c r="H45" s="48">
        <f t="shared" si="4"/>
        <v>96.8</v>
      </c>
      <c r="I45" s="48">
        <f t="shared" si="5"/>
        <v>99.2</v>
      </c>
      <c r="J45" s="47">
        <f t="shared" si="6"/>
        <v>97.2</v>
      </c>
      <c r="K45" s="48">
        <f t="shared" si="7"/>
        <v>96.2</v>
      </c>
      <c r="L45" s="48">
        <f t="shared" si="8"/>
        <v>98.1</v>
      </c>
      <c r="M45" s="47">
        <f t="shared" si="9"/>
        <v>98.1</v>
      </c>
      <c r="N45" s="48">
        <f t="shared" si="10"/>
        <v>97.2</v>
      </c>
      <c r="O45" s="48">
        <f t="shared" si="11"/>
        <v>98.8</v>
      </c>
      <c r="P45" s="21"/>
      <c r="Q45" s="21"/>
      <c r="R45" s="46" t="s">
        <v>34</v>
      </c>
      <c r="S45" s="47">
        <f t="shared" si="12"/>
        <v>1</v>
      </c>
      <c r="T45" s="48">
        <f t="shared" si="13"/>
        <v>0.98</v>
      </c>
      <c r="U45" s="48">
        <f t="shared" si="14"/>
        <v>1.02</v>
      </c>
      <c r="V45" s="47">
        <f t="shared" si="15"/>
        <v>1</v>
      </c>
      <c r="W45" s="48">
        <f t="shared" si="16"/>
        <v>0.99</v>
      </c>
      <c r="X45" s="48">
        <f t="shared" si="17"/>
        <v>1.02</v>
      </c>
      <c r="Y45" s="21"/>
      <c r="Z45" s="21"/>
      <c r="AA45" s="21"/>
      <c r="BE45" s="34" t="s">
        <v>34</v>
      </c>
      <c r="BF45" s="57">
        <v>2016</v>
      </c>
      <c r="BG45" s="56">
        <f t="shared" si="18"/>
        <v>97.6</v>
      </c>
      <c r="BH45" s="56">
        <f t="shared" si="19"/>
        <v>97.7</v>
      </c>
      <c r="BK45" s="56" t="s">
        <v>14</v>
      </c>
      <c r="BL45" s="56" t="s">
        <v>14</v>
      </c>
      <c r="BM45" s="56"/>
      <c r="BN45" s="56" t="s">
        <v>15</v>
      </c>
      <c r="BO45" s="56" t="s">
        <v>15</v>
      </c>
      <c r="BP45" s="34"/>
      <c r="BQ45" s="34"/>
      <c r="BR45" s="34" t="s">
        <v>34</v>
      </c>
      <c r="BS45" s="57">
        <v>2016</v>
      </c>
      <c r="BT45" s="56">
        <f t="shared" si="20"/>
        <v>1</v>
      </c>
      <c r="BU45" s="56"/>
      <c r="BV45" s="56"/>
      <c r="BW45" s="34"/>
      <c r="BX45" s="56"/>
      <c r="BY45" s="56"/>
      <c r="BZ45" s="56"/>
      <c r="CA45" s="34" t="s">
        <v>59</v>
      </c>
      <c r="CB45" s="56"/>
      <c r="CC45" s="34"/>
      <c r="CD45" s="34"/>
      <c r="CE45" s="34"/>
    </row>
    <row r="46" spans="2:83" x14ac:dyDescent="0.25">
      <c r="B46" s="21"/>
      <c r="C46" s="24"/>
      <c r="D46" s="24"/>
      <c r="E46" s="24"/>
      <c r="F46" s="24"/>
      <c r="G46" s="24"/>
      <c r="H46" s="24"/>
      <c r="I46" s="24"/>
      <c r="J46" s="24"/>
      <c r="K46" s="24"/>
      <c r="L46" s="24"/>
      <c r="M46" s="24"/>
      <c r="N46" s="24"/>
      <c r="O46" s="24"/>
      <c r="P46" s="24"/>
      <c r="Q46" s="24"/>
      <c r="R46" s="24"/>
      <c r="S46" s="24"/>
      <c r="T46" s="24"/>
      <c r="U46" s="21"/>
      <c r="V46" s="21"/>
      <c r="W46" s="21"/>
      <c r="X46" s="21"/>
      <c r="Y46" s="21"/>
      <c r="Z46" s="21"/>
      <c r="AA46" s="21"/>
      <c r="BK46" s="34" t="s">
        <v>45</v>
      </c>
      <c r="BL46" s="34" t="s">
        <v>44</v>
      </c>
      <c r="BN46" s="34" t="s">
        <v>45</v>
      </c>
      <c r="BO46" s="34" t="s">
        <v>44</v>
      </c>
      <c r="BP46" s="34"/>
      <c r="BQ46" s="34"/>
      <c r="BR46" s="34"/>
      <c r="BS46" s="34"/>
      <c r="BT46" s="34"/>
      <c r="BU46" s="34"/>
      <c r="BV46" s="34"/>
      <c r="BW46" s="34"/>
      <c r="BX46" s="34" t="s">
        <v>45</v>
      </c>
      <c r="BY46" s="34" t="s">
        <v>44</v>
      </c>
      <c r="BZ46" s="34"/>
      <c r="CA46" s="34"/>
      <c r="CB46" s="34"/>
      <c r="CC46" s="34"/>
      <c r="CD46" s="34"/>
      <c r="CE46" s="34"/>
    </row>
    <row r="47" spans="2:83" x14ac:dyDescent="0.25">
      <c r="B47" s="21"/>
      <c r="C47" s="24" t="s">
        <v>37</v>
      </c>
      <c r="D47" s="24"/>
      <c r="E47" s="24"/>
      <c r="F47" s="24"/>
      <c r="G47" s="24"/>
      <c r="H47" s="24"/>
      <c r="I47" s="24"/>
      <c r="J47" s="24"/>
      <c r="K47" s="24"/>
      <c r="L47" s="24"/>
      <c r="M47" s="24"/>
      <c r="N47" s="24"/>
      <c r="O47" s="24"/>
      <c r="P47" s="24"/>
      <c r="Q47" s="24"/>
      <c r="R47" s="24" t="s">
        <v>37</v>
      </c>
      <c r="S47" s="24"/>
      <c r="T47" s="24"/>
      <c r="U47" s="21"/>
      <c r="V47" s="21"/>
      <c r="W47" s="21"/>
      <c r="X47" s="21"/>
      <c r="Y47" s="21"/>
      <c r="Z47" s="21"/>
      <c r="AA47" s="21"/>
      <c r="BD47" s="34" t="s">
        <v>65</v>
      </c>
      <c r="BE47" s="56" t="s">
        <v>28</v>
      </c>
      <c r="BF47" s="56">
        <v>2006</v>
      </c>
      <c r="BG47" s="56">
        <f>IFERROR(VALUE(FIXED(VLOOKUP($BF47&amp;$BE$29&amp;$BG$12&amp;"Maori",ethnicdata,7,FALSE),1)),NA())</f>
        <v>97.9</v>
      </c>
      <c r="BH47" s="56">
        <f>IFERROR(VALUE(FIXED(VLOOKUP($BF47&amp;$BE$29&amp;$BG$12&amp;"Non-Maori",ethnicdata,7,FALSE),1)),NA())</f>
        <v>96.9</v>
      </c>
      <c r="BK47" s="56">
        <f>D39-E39</f>
        <v>1.2000000000000028</v>
      </c>
      <c r="BL47" s="56">
        <f>F39-D39</f>
        <v>0.79999999999999716</v>
      </c>
      <c r="BM47" s="56"/>
      <c r="BN47" s="56">
        <f>J39-K39</f>
        <v>1.2000000000000028</v>
      </c>
      <c r="BO47" s="56">
        <f>L39-J39</f>
        <v>1</v>
      </c>
      <c r="BP47" s="34"/>
      <c r="BQ47" s="56" t="s">
        <v>75</v>
      </c>
      <c r="BR47" s="56" t="s">
        <v>28</v>
      </c>
      <c r="BS47" s="56">
        <v>2006</v>
      </c>
      <c r="BT47" s="56">
        <f>IFERROR(VALUE(FIXED(VLOOKUP($BF47&amp;$BE$29&amp;$BG$12&amp;"Maori",ethnicdata,10,FALSE),2)),NA())</f>
        <v>1.01</v>
      </c>
      <c r="BU47" s="56"/>
      <c r="BV47" s="34"/>
      <c r="BW47" s="34"/>
      <c r="BX47" s="56">
        <f>S39-T39</f>
        <v>2.0000000000000018E-2</v>
      </c>
      <c r="BY47" s="56">
        <f>U39-S39</f>
        <v>1.0000000000000009E-2</v>
      </c>
      <c r="BZ47" s="56"/>
      <c r="CA47" s="56">
        <v>1</v>
      </c>
      <c r="CB47" s="56"/>
      <c r="CC47" s="34"/>
      <c r="CD47" s="34"/>
      <c r="CE47" s="34"/>
    </row>
    <row r="48" spans="2:83" x14ac:dyDescent="0.25">
      <c r="B48" s="21"/>
      <c r="C48" s="21" t="s">
        <v>40</v>
      </c>
      <c r="D48" s="21"/>
      <c r="E48" s="21"/>
      <c r="F48" s="21"/>
      <c r="G48" s="21"/>
      <c r="H48" s="21"/>
      <c r="I48" s="21"/>
      <c r="J48" s="21"/>
      <c r="K48" s="21"/>
      <c r="L48" s="21"/>
      <c r="M48" s="21"/>
      <c r="N48" s="21"/>
      <c r="O48" s="21"/>
      <c r="P48" s="21"/>
      <c r="Q48" s="21"/>
      <c r="R48" s="21" t="s">
        <v>53</v>
      </c>
      <c r="S48" s="21"/>
      <c r="T48" s="24"/>
      <c r="U48" s="21"/>
      <c r="V48" s="21"/>
      <c r="W48" s="21"/>
      <c r="X48" s="21"/>
      <c r="Y48" s="21"/>
      <c r="Z48" s="21"/>
      <c r="AA48" s="21"/>
      <c r="BF48" s="34">
        <v>2007</v>
      </c>
      <c r="BG48" s="56"/>
      <c r="BH48" s="56"/>
      <c r="BN48" s="34"/>
      <c r="BO48" s="34"/>
      <c r="BP48" s="34"/>
      <c r="BQ48" s="34"/>
      <c r="BR48" s="34"/>
      <c r="BS48" s="34">
        <v>2007</v>
      </c>
      <c r="BT48" s="56"/>
      <c r="BU48" s="56"/>
      <c r="BV48" s="34"/>
      <c r="BW48" s="34"/>
      <c r="BX48" s="34"/>
      <c r="BY48" s="34"/>
      <c r="BZ48" s="34"/>
      <c r="CA48" s="34">
        <v>1</v>
      </c>
      <c r="CB48" s="34"/>
      <c r="CC48" s="34"/>
      <c r="CD48" s="34"/>
      <c r="CE48" s="34"/>
    </row>
    <row r="49" spans="2:83" ht="12" customHeight="1" x14ac:dyDescent="0.25">
      <c r="B49" s="24"/>
      <c r="C49" s="21" t="s">
        <v>38</v>
      </c>
      <c r="D49" s="21"/>
      <c r="E49" s="21"/>
      <c r="F49" s="21"/>
      <c r="G49" s="21"/>
      <c r="H49" s="21"/>
      <c r="I49" s="24"/>
      <c r="J49" s="24"/>
      <c r="K49" s="24"/>
      <c r="L49" s="24"/>
      <c r="M49" s="24"/>
      <c r="N49" s="24"/>
      <c r="O49" s="24"/>
      <c r="P49" s="24"/>
      <c r="Q49" s="24"/>
      <c r="R49" s="24" t="s">
        <v>38</v>
      </c>
      <c r="S49" s="49"/>
      <c r="T49" s="49"/>
      <c r="U49" s="21"/>
      <c r="V49" s="21"/>
      <c r="W49" s="21"/>
      <c r="X49" s="21"/>
      <c r="Y49" s="21"/>
      <c r="Z49" s="21"/>
      <c r="AA49" s="21"/>
      <c r="BE49" s="57"/>
      <c r="BF49" s="57">
        <v>2008</v>
      </c>
      <c r="BG49" s="56"/>
      <c r="BH49" s="56"/>
      <c r="BK49" s="57"/>
      <c r="BL49" s="57"/>
      <c r="BM49" s="57"/>
      <c r="BN49" s="57"/>
      <c r="BO49" s="57"/>
      <c r="BP49" s="34"/>
      <c r="BQ49" s="34"/>
      <c r="BR49" s="57"/>
      <c r="BS49" s="57">
        <v>2008</v>
      </c>
      <c r="BT49" s="56"/>
      <c r="BU49" s="56"/>
      <c r="BV49" s="34"/>
      <c r="BW49" s="34"/>
      <c r="BX49" s="57"/>
      <c r="BY49" s="57"/>
      <c r="BZ49" s="57"/>
      <c r="CA49" s="57">
        <v>1</v>
      </c>
      <c r="CB49" s="57"/>
      <c r="CC49" s="34"/>
      <c r="CD49" s="34"/>
      <c r="CE49" s="34"/>
    </row>
    <row r="50" spans="2:83" x14ac:dyDescent="0.25">
      <c r="B50" s="21"/>
      <c r="C50" s="24" t="s">
        <v>39</v>
      </c>
      <c r="D50" s="24"/>
      <c r="E50" s="24"/>
      <c r="F50" s="24"/>
      <c r="G50" s="24"/>
      <c r="H50" s="24"/>
      <c r="I50" s="21"/>
      <c r="J50" s="24"/>
      <c r="K50" s="24"/>
      <c r="L50" s="24"/>
      <c r="M50" s="24"/>
      <c r="N50" s="24"/>
      <c r="O50" s="24"/>
      <c r="P50" s="24"/>
      <c r="Q50" s="24"/>
      <c r="R50" s="24" t="s">
        <v>39</v>
      </c>
      <c r="S50" s="21"/>
      <c r="T50" s="49"/>
      <c r="U50" s="21"/>
      <c r="V50" s="21"/>
      <c r="W50" s="21"/>
      <c r="X50" s="21"/>
      <c r="Y50" s="21"/>
      <c r="Z50" s="21"/>
      <c r="AA50" s="21"/>
      <c r="BF50" s="34">
        <v>2009</v>
      </c>
      <c r="BG50" s="56"/>
      <c r="BH50" s="56"/>
      <c r="BN50" s="34"/>
      <c r="BO50" s="34"/>
      <c r="BP50" s="34"/>
      <c r="BQ50" s="34"/>
      <c r="BR50" s="34"/>
      <c r="BS50" s="34">
        <v>2009</v>
      </c>
      <c r="BT50" s="56"/>
      <c r="BU50" s="56"/>
      <c r="BV50" s="34"/>
      <c r="BW50" s="34"/>
      <c r="BX50" s="34"/>
      <c r="BY50" s="34"/>
      <c r="BZ50" s="34"/>
      <c r="CA50" s="34">
        <v>1</v>
      </c>
      <c r="CB50" s="34"/>
      <c r="CC50" s="34"/>
      <c r="CD50" s="34"/>
      <c r="CE50" s="34"/>
    </row>
    <row r="51" spans="2:83" x14ac:dyDescent="0.25">
      <c r="B51" s="24"/>
      <c r="C51" s="24" t="s">
        <v>114</v>
      </c>
      <c r="D51" s="24"/>
      <c r="E51" s="24"/>
      <c r="F51" s="24"/>
      <c r="G51" s="24"/>
      <c r="H51" s="24"/>
      <c r="I51" s="24"/>
      <c r="J51" s="21"/>
      <c r="K51" s="21"/>
      <c r="L51" s="21"/>
      <c r="M51" s="21"/>
      <c r="N51" s="21"/>
      <c r="O51" s="21"/>
      <c r="P51" s="21"/>
      <c r="Q51" s="21"/>
      <c r="R51" s="21" t="s">
        <v>54</v>
      </c>
      <c r="S51" s="21"/>
      <c r="T51" s="21"/>
      <c r="U51" s="21"/>
      <c r="V51" s="21"/>
      <c r="W51" s="21"/>
      <c r="X51" s="21"/>
      <c r="Y51" s="21"/>
      <c r="Z51" s="21"/>
      <c r="AA51" s="21"/>
      <c r="BF51" s="56">
        <v>2010</v>
      </c>
      <c r="BG51" s="56"/>
      <c r="BH51" s="56"/>
      <c r="BN51" s="34"/>
      <c r="BO51" s="34"/>
      <c r="BP51" s="34"/>
      <c r="BQ51" s="34"/>
      <c r="BR51" s="34"/>
      <c r="BS51" s="56">
        <v>2010</v>
      </c>
      <c r="BT51" s="56"/>
      <c r="BU51" s="56"/>
      <c r="BV51" s="34"/>
      <c r="BW51" s="34"/>
      <c r="BX51" s="34"/>
      <c r="BY51" s="34"/>
      <c r="BZ51" s="34"/>
      <c r="CA51" s="34">
        <v>1</v>
      </c>
      <c r="CB51" s="34"/>
      <c r="CC51" s="34"/>
      <c r="CD51" s="34"/>
      <c r="CE51" s="34"/>
    </row>
    <row r="52" spans="2:83" x14ac:dyDescent="0.25">
      <c r="B52" s="24"/>
      <c r="C52" s="24"/>
      <c r="D52" s="24"/>
      <c r="E52" s="24"/>
      <c r="F52" s="24"/>
      <c r="G52" s="24"/>
      <c r="H52" s="24"/>
      <c r="I52" s="24"/>
      <c r="J52" s="21"/>
      <c r="K52" s="21"/>
      <c r="L52" s="21"/>
      <c r="M52" s="21"/>
      <c r="N52" s="21"/>
      <c r="O52" s="21"/>
      <c r="P52" s="21"/>
      <c r="Q52" s="21"/>
      <c r="R52" s="21"/>
      <c r="S52" s="21"/>
      <c r="T52" s="21"/>
      <c r="U52" s="21"/>
      <c r="V52" s="21"/>
      <c r="W52" s="21"/>
      <c r="X52" s="21"/>
      <c r="Y52" s="21"/>
      <c r="Z52" s="21"/>
      <c r="AA52" s="21"/>
      <c r="BE52" s="34" t="s">
        <v>29</v>
      </c>
      <c r="BF52" s="34">
        <v>2011</v>
      </c>
      <c r="BG52" s="56">
        <f t="shared" ref="BG52:BG57" si="21">IFERROR(VALUE(FIXED(VLOOKUP($BF52&amp;$BE$29&amp;$BG$12&amp;"Maori",ethnicdata,7,FALSE),1)),NA())</f>
        <v>94.9</v>
      </c>
      <c r="BH52" s="56">
        <f t="shared" ref="BH52:BH57" si="22">IFERROR(VALUE(FIXED(VLOOKUP($BF52&amp;$BE$29&amp;$BG$12&amp;"Non-Maori",ethnicdata,7,FALSE),1)),NA())</f>
        <v>96.4</v>
      </c>
      <c r="BK52" s="34">
        <f>D40-E40</f>
        <v>3.4000000000000057</v>
      </c>
      <c r="BL52" s="34">
        <f>F40-D40</f>
        <v>2</v>
      </c>
      <c r="BN52" s="34">
        <f>J40-K40</f>
        <v>1.6000000000000085</v>
      </c>
      <c r="BO52" s="34">
        <f>L40-J40</f>
        <v>1.1999999999999886</v>
      </c>
      <c r="BP52" s="34"/>
      <c r="BQ52" s="34"/>
      <c r="BR52" s="34" t="s">
        <v>29</v>
      </c>
      <c r="BS52" s="34">
        <v>2011</v>
      </c>
      <c r="BT52" s="56">
        <f t="shared" ref="BT52:BT57" si="23">IFERROR(VALUE(FIXED(VLOOKUP($BF52&amp;$BE$29&amp;$BG$12&amp;"Maori",ethnicdata,10,FALSE),2)),NA())</f>
        <v>0.98</v>
      </c>
      <c r="BU52" s="56"/>
      <c r="BV52" s="34"/>
      <c r="BW52" s="34"/>
      <c r="BX52" s="34">
        <f t="shared" ref="BX52:BX57" si="24">S40-T40</f>
        <v>3.0000000000000027E-2</v>
      </c>
      <c r="BY52" s="34">
        <f t="shared" ref="BY52:BY57" si="25">U40-S40</f>
        <v>3.0000000000000027E-2</v>
      </c>
      <c r="BZ52" s="34"/>
      <c r="CA52" s="34">
        <v>1</v>
      </c>
      <c r="CB52" s="34"/>
      <c r="CC52" s="34"/>
      <c r="CD52" s="34"/>
      <c r="CE52" s="34"/>
    </row>
    <row r="53" spans="2:83" x14ac:dyDescent="0.25">
      <c r="B53" s="21"/>
      <c r="C53" s="24" t="s">
        <v>36</v>
      </c>
      <c r="D53" s="21"/>
      <c r="E53" s="21"/>
      <c r="F53" s="21"/>
      <c r="G53" s="21"/>
      <c r="H53" s="21"/>
      <c r="I53" s="21"/>
      <c r="J53" s="21"/>
      <c r="K53" s="21"/>
      <c r="L53" s="21"/>
      <c r="M53" s="21"/>
      <c r="N53" s="21"/>
      <c r="O53" s="21"/>
      <c r="P53" s="21"/>
      <c r="Q53" s="21"/>
      <c r="R53" s="24" t="s">
        <v>36</v>
      </c>
      <c r="S53" s="49"/>
      <c r="T53" s="49"/>
      <c r="U53" s="21"/>
      <c r="V53" s="21"/>
      <c r="W53" s="21"/>
      <c r="X53" s="21"/>
      <c r="Y53" s="21"/>
      <c r="Z53" s="21"/>
      <c r="AA53" s="21"/>
      <c r="BE53" s="57" t="s">
        <v>30</v>
      </c>
      <c r="BF53" s="57">
        <v>2012</v>
      </c>
      <c r="BG53" s="56">
        <f t="shared" si="21"/>
        <v>96.9</v>
      </c>
      <c r="BH53" s="56">
        <f t="shared" si="22"/>
        <v>97</v>
      </c>
      <c r="BK53" s="34">
        <f t="shared" ref="BK53:BK57" si="26">D41-E41</f>
        <v>2</v>
      </c>
      <c r="BL53" s="34">
        <f t="shared" ref="BL53:BL57" si="27">F41-D41</f>
        <v>1.2999999999999972</v>
      </c>
      <c r="BN53" s="34">
        <f t="shared" ref="BN53:BN57" si="28">J41-K41</f>
        <v>1.0999999999999943</v>
      </c>
      <c r="BO53" s="34">
        <f t="shared" ref="BO53:BO57" si="29">L41-J41</f>
        <v>0.90000000000000568</v>
      </c>
      <c r="BP53" s="34"/>
      <c r="BQ53" s="34"/>
      <c r="BR53" s="57" t="s">
        <v>30</v>
      </c>
      <c r="BS53" s="57">
        <v>2012</v>
      </c>
      <c r="BT53" s="56">
        <f t="shared" si="23"/>
        <v>1</v>
      </c>
      <c r="BU53" s="56"/>
      <c r="BV53" s="34"/>
      <c r="BW53" s="34"/>
      <c r="BX53" s="34">
        <f t="shared" si="24"/>
        <v>2.0000000000000018E-2</v>
      </c>
      <c r="BY53" s="34">
        <f t="shared" si="25"/>
        <v>2.0000000000000018E-2</v>
      </c>
      <c r="BZ53" s="34"/>
      <c r="CA53" s="34">
        <v>1</v>
      </c>
      <c r="CB53" s="34"/>
      <c r="CC53" s="34"/>
      <c r="CD53" s="34"/>
      <c r="CE53" s="34"/>
    </row>
    <row r="54" spans="2:83" x14ac:dyDescent="0.25">
      <c r="B54" s="21"/>
      <c r="C54" s="24" t="s">
        <v>35</v>
      </c>
      <c r="D54" s="24"/>
      <c r="E54" s="24"/>
      <c r="F54" s="24"/>
      <c r="G54" s="24"/>
      <c r="H54" s="24"/>
      <c r="I54" s="21"/>
      <c r="J54" s="21"/>
      <c r="K54" s="21"/>
      <c r="L54" s="21"/>
      <c r="M54" s="21"/>
      <c r="N54" s="21"/>
      <c r="O54" s="21"/>
      <c r="P54" s="21"/>
      <c r="Q54" s="21"/>
      <c r="R54" s="24" t="s">
        <v>35</v>
      </c>
      <c r="S54" s="49"/>
      <c r="T54" s="49"/>
      <c r="U54" s="21"/>
      <c r="V54" s="21"/>
      <c r="W54" s="21"/>
      <c r="X54" s="21"/>
      <c r="Y54" s="21"/>
      <c r="Z54" s="21"/>
      <c r="AA54" s="21"/>
      <c r="BE54" s="34" t="s">
        <v>31</v>
      </c>
      <c r="BF54" s="34">
        <v>2013</v>
      </c>
      <c r="BG54" s="56">
        <f t="shared" si="21"/>
        <v>97.9</v>
      </c>
      <c r="BH54" s="56">
        <f t="shared" si="22"/>
        <v>97.8</v>
      </c>
      <c r="BK54" s="34">
        <f t="shared" si="26"/>
        <v>1.8000000000000114</v>
      </c>
      <c r="BL54" s="34">
        <f t="shared" si="27"/>
        <v>1.0999999999999943</v>
      </c>
      <c r="BN54" s="34">
        <f t="shared" si="28"/>
        <v>1.3999999999999915</v>
      </c>
      <c r="BO54" s="34">
        <f t="shared" si="29"/>
        <v>0.90000000000000568</v>
      </c>
      <c r="BP54" s="34"/>
      <c r="BQ54" s="34"/>
      <c r="BR54" s="34" t="s">
        <v>31</v>
      </c>
      <c r="BS54" s="34">
        <v>2013</v>
      </c>
      <c r="BT54" s="56">
        <f t="shared" si="23"/>
        <v>1</v>
      </c>
      <c r="BU54" s="56"/>
      <c r="BV54" s="34"/>
      <c r="BW54" s="34"/>
      <c r="BX54" s="34">
        <f t="shared" si="24"/>
        <v>2.0000000000000018E-2</v>
      </c>
      <c r="BY54" s="34">
        <f t="shared" si="25"/>
        <v>2.0000000000000018E-2</v>
      </c>
      <c r="BZ54" s="34"/>
      <c r="CA54" s="34">
        <v>1</v>
      </c>
      <c r="CB54" s="34"/>
      <c r="CC54" s="34"/>
      <c r="CD54" s="34"/>
      <c r="CE54" s="34"/>
    </row>
    <row r="55" spans="2:83" x14ac:dyDescent="0.25">
      <c r="B55" s="21"/>
      <c r="C55" s="24"/>
      <c r="D55" s="21"/>
      <c r="E55" s="21"/>
      <c r="F55" s="21"/>
      <c r="G55" s="21"/>
      <c r="H55" s="21"/>
      <c r="I55" s="21"/>
      <c r="J55" s="21"/>
      <c r="K55" s="21"/>
      <c r="L55" s="21"/>
      <c r="M55" s="21"/>
      <c r="N55" s="21"/>
      <c r="O55" s="21"/>
      <c r="P55" s="21"/>
      <c r="Q55" s="21"/>
      <c r="R55" s="49"/>
      <c r="S55" s="49"/>
      <c r="T55" s="49"/>
      <c r="U55" s="21"/>
      <c r="V55" s="21"/>
      <c r="W55" s="21"/>
      <c r="X55" s="21"/>
      <c r="Y55" s="21"/>
      <c r="Z55" s="21"/>
      <c r="AA55" s="21"/>
      <c r="BE55" s="34" t="s">
        <v>32</v>
      </c>
      <c r="BF55" s="56">
        <v>2014</v>
      </c>
      <c r="BG55" s="56">
        <f t="shared" si="21"/>
        <v>96.8</v>
      </c>
      <c r="BH55" s="56">
        <f t="shared" si="22"/>
        <v>98.3</v>
      </c>
      <c r="BK55" s="34">
        <f t="shared" si="26"/>
        <v>1.7999999999999972</v>
      </c>
      <c r="BL55" s="34">
        <f t="shared" si="27"/>
        <v>1.2999999999999972</v>
      </c>
      <c r="BN55" s="34">
        <f t="shared" si="28"/>
        <v>0.89999999999999147</v>
      </c>
      <c r="BO55" s="34">
        <f t="shared" si="29"/>
        <v>0.60000000000000853</v>
      </c>
      <c r="BP55" s="34"/>
      <c r="BQ55" s="34"/>
      <c r="BR55" s="34" t="s">
        <v>32</v>
      </c>
      <c r="BS55" s="56">
        <v>2014</v>
      </c>
      <c r="BT55" s="56">
        <f t="shared" si="23"/>
        <v>0.98</v>
      </c>
      <c r="BU55" s="56"/>
      <c r="BV55" s="34"/>
      <c r="BW55" s="34"/>
      <c r="BX55" s="34">
        <f t="shared" si="24"/>
        <v>1.0000000000000009E-2</v>
      </c>
      <c r="BY55" s="34">
        <f t="shared" si="25"/>
        <v>2.0000000000000018E-2</v>
      </c>
      <c r="BZ55" s="34"/>
      <c r="CA55" s="34">
        <v>1</v>
      </c>
      <c r="CB55" s="34"/>
      <c r="CC55" s="34"/>
      <c r="CD55" s="34"/>
      <c r="CE55" s="34"/>
    </row>
    <row r="56" spans="2:83" x14ac:dyDescent="0.25">
      <c r="R56" s="50"/>
      <c r="S56" s="50"/>
      <c r="T56" s="50"/>
      <c r="BE56" s="34" t="s">
        <v>33</v>
      </c>
      <c r="BF56" s="34">
        <v>2015</v>
      </c>
      <c r="BG56" s="56">
        <f t="shared" si="21"/>
        <v>97.7</v>
      </c>
      <c r="BH56" s="56">
        <f t="shared" si="22"/>
        <v>98.1</v>
      </c>
      <c r="BK56" s="34">
        <f t="shared" si="26"/>
        <v>2.2000000000000028</v>
      </c>
      <c r="BL56" s="34">
        <f t="shared" si="27"/>
        <v>1.3999999999999915</v>
      </c>
      <c r="BN56" s="34">
        <f t="shared" si="28"/>
        <v>1</v>
      </c>
      <c r="BO56" s="34">
        <f t="shared" si="29"/>
        <v>0.80000000000001137</v>
      </c>
      <c r="BP56" s="34"/>
      <c r="BQ56" s="34"/>
      <c r="BR56" s="34" t="s">
        <v>33</v>
      </c>
      <c r="BS56" s="34">
        <v>2015</v>
      </c>
      <c r="BT56" s="56">
        <f t="shared" si="23"/>
        <v>1</v>
      </c>
      <c r="BU56" s="56"/>
      <c r="BV56" s="34"/>
      <c r="BW56" s="34"/>
      <c r="BX56" s="34">
        <f t="shared" si="24"/>
        <v>2.0000000000000018E-2</v>
      </c>
      <c r="BY56" s="34">
        <f t="shared" si="25"/>
        <v>2.0000000000000018E-2</v>
      </c>
      <c r="BZ56" s="34"/>
      <c r="CA56" s="34">
        <v>1</v>
      </c>
      <c r="CB56" s="34"/>
      <c r="CC56" s="34"/>
      <c r="CD56" s="34"/>
      <c r="CE56" s="34"/>
    </row>
    <row r="57" spans="2:83" x14ac:dyDescent="0.25">
      <c r="D57" s="51"/>
      <c r="E57" s="51"/>
      <c r="F57" s="51"/>
      <c r="R57" s="50"/>
      <c r="S57" s="50"/>
      <c r="T57" s="50"/>
      <c r="BE57" s="34" t="s">
        <v>34</v>
      </c>
      <c r="BF57" s="57">
        <v>2016</v>
      </c>
      <c r="BG57" s="56">
        <f t="shared" si="21"/>
        <v>97</v>
      </c>
      <c r="BH57" s="56">
        <f t="shared" si="22"/>
        <v>97.2</v>
      </c>
      <c r="BK57" s="34">
        <f t="shared" si="26"/>
        <v>1.9000000000000057</v>
      </c>
      <c r="BL57" s="34">
        <f t="shared" si="27"/>
        <v>1.4000000000000057</v>
      </c>
      <c r="BN57" s="34">
        <f t="shared" si="28"/>
        <v>1</v>
      </c>
      <c r="BO57" s="34">
        <f t="shared" si="29"/>
        <v>0.89999999999999147</v>
      </c>
      <c r="BP57" s="34"/>
      <c r="BQ57" s="34"/>
      <c r="BR57" s="34" t="s">
        <v>34</v>
      </c>
      <c r="BS57" s="57">
        <v>2016</v>
      </c>
      <c r="BT57" s="56">
        <f t="shared" si="23"/>
        <v>1</v>
      </c>
      <c r="BU57" s="56"/>
      <c r="BV57" s="34"/>
      <c r="BW57" s="34"/>
      <c r="BX57" s="34">
        <f t="shared" si="24"/>
        <v>2.0000000000000018E-2</v>
      </c>
      <c r="BY57" s="34">
        <f t="shared" si="25"/>
        <v>2.0000000000000018E-2</v>
      </c>
      <c r="BZ57" s="34"/>
      <c r="CA57" s="34">
        <v>1</v>
      </c>
      <c r="CB57" s="34"/>
      <c r="CC57" s="34"/>
      <c r="CD57" s="34"/>
      <c r="CE57" s="34"/>
    </row>
    <row r="58" spans="2:83" x14ac:dyDescent="0.25">
      <c r="D58" s="51"/>
      <c r="E58" s="51"/>
      <c r="F58" s="51"/>
      <c r="R58" s="50"/>
      <c r="S58" s="50"/>
      <c r="T58" s="50"/>
      <c r="BD58" s="34" t="s">
        <v>66</v>
      </c>
      <c r="BE58" s="56" t="s">
        <v>28</v>
      </c>
      <c r="BF58" s="56">
        <v>2006</v>
      </c>
      <c r="BG58" s="56">
        <f>IFERROR(VALUE(FIXED(VLOOKUP($BF58&amp;$BE$29&amp;$BF$12&amp;"Maori",ethnicdata,7,FALSE),1)),NA())</f>
        <v>98.7</v>
      </c>
      <c r="BH58" s="56">
        <f>IFERROR(VALUE(FIXED(VLOOKUP($BF58&amp;$BE$29&amp;$BF$12&amp;"Non-Maori",ethnicdata,7,FALSE),1)),NA())</f>
        <v>97.2</v>
      </c>
      <c r="BK58" s="34">
        <f>G39-H39</f>
        <v>1</v>
      </c>
      <c r="BL58" s="34">
        <f>I39-G39</f>
        <v>0.59999999999999432</v>
      </c>
      <c r="BN58" s="34">
        <f>M39-N39</f>
        <v>1.2000000000000028</v>
      </c>
      <c r="BO58" s="34">
        <f>O39-M39</f>
        <v>0.79999999999999716</v>
      </c>
      <c r="BP58" s="34"/>
      <c r="BQ58" s="56" t="s">
        <v>76</v>
      </c>
      <c r="BR58" s="56" t="s">
        <v>28</v>
      </c>
      <c r="BS58" s="56">
        <v>2006</v>
      </c>
      <c r="BT58" s="56">
        <f>IFERROR(VALUE(FIXED(VLOOKUP($BF58&amp;$BE$29&amp;$BF$12&amp;"Maori",ethnicdata,10,FALSE),2)),NA())</f>
        <v>1.02</v>
      </c>
      <c r="BU58" s="56"/>
      <c r="BV58" s="34"/>
      <c r="BW58" s="34"/>
      <c r="BX58" s="34">
        <f>V39-W39</f>
        <v>2.0000000000000018E-2</v>
      </c>
      <c r="BY58" s="34">
        <f>X39-V39</f>
        <v>1.0000000000000009E-2</v>
      </c>
      <c r="BZ58" s="34"/>
      <c r="CA58" s="34">
        <v>1</v>
      </c>
      <c r="CB58" s="34"/>
      <c r="CC58" s="34"/>
      <c r="CD58" s="34"/>
      <c r="CE58" s="34"/>
    </row>
    <row r="59" spans="2:83" x14ac:dyDescent="0.25">
      <c r="D59" s="51"/>
      <c r="E59" s="51"/>
      <c r="F59" s="51"/>
      <c r="R59" s="50"/>
      <c r="S59" s="50"/>
      <c r="T59" s="50"/>
      <c r="BF59" s="34">
        <v>2007</v>
      </c>
      <c r="BG59" s="56"/>
      <c r="BH59" s="56"/>
      <c r="BN59" s="34"/>
      <c r="BO59" s="34"/>
      <c r="BP59" s="34"/>
      <c r="BQ59" s="34"/>
      <c r="BR59" s="34"/>
      <c r="BS59" s="34">
        <v>2007</v>
      </c>
      <c r="BT59" s="56"/>
      <c r="BU59" s="56"/>
      <c r="BV59" s="34"/>
      <c r="BW59" s="34"/>
      <c r="BX59" s="34"/>
      <c r="BY59" s="34"/>
      <c r="BZ59" s="34"/>
      <c r="CA59" s="34">
        <v>1</v>
      </c>
      <c r="CB59" s="34"/>
      <c r="CC59" s="34"/>
      <c r="CD59" s="34"/>
      <c r="CE59" s="34"/>
    </row>
    <row r="60" spans="2:83" x14ac:dyDescent="0.25">
      <c r="D60" s="51"/>
      <c r="E60" s="51"/>
      <c r="F60" s="51"/>
      <c r="R60" s="50"/>
      <c r="S60" s="50"/>
      <c r="T60" s="50"/>
      <c r="BE60" s="57"/>
      <c r="BF60" s="57">
        <v>2008</v>
      </c>
      <c r="BG60" s="56"/>
      <c r="BH60" s="56"/>
      <c r="BN60" s="34"/>
      <c r="BO60" s="34"/>
      <c r="BP60" s="34"/>
      <c r="BQ60" s="34"/>
      <c r="BR60" s="57"/>
      <c r="BS60" s="57">
        <v>2008</v>
      </c>
      <c r="BT60" s="56"/>
      <c r="BU60" s="56"/>
      <c r="BV60" s="34"/>
      <c r="BW60" s="34"/>
      <c r="BX60" s="34"/>
      <c r="BY60" s="34"/>
      <c r="BZ60" s="34"/>
      <c r="CA60" s="34">
        <v>1</v>
      </c>
      <c r="CB60" s="34"/>
      <c r="CC60" s="34"/>
      <c r="CD60" s="34"/>
      <c r="CE60" s="34"/>
    </row>
    <row r="61" spans="2:83" x14ac:dyDescent="0.25">
      <c r="D61" s="51"/>
      <c r="E61" s="51"/>
      <c r="F61" s="51"/>
      <c r="R61" s="50"/>
      <c r="S61" s="50"/>
      <c r="T61" s="50"/>
      <c r="BF61" s="34">
        <v>2009</v>
      </c>
      <c r="BG61" s="56"/>
      <c r="BH61" s="56"/>
      <c r="BN61" s="34"/>
      <c r="BO61" s="34"/>
      <c r="BP61" s="34"/>
      <c r="BQ61" s="34"/>
      <c r="BR61" s="34"/>
      <c r="BS61" s="34">
        <v>2009</v>
      </c>
      <c r="BT61" s="56"/>
      <c r="BU61" s="56"/>
      <c r="BV61" s="34"/>
      <c r="BW61" s="34"/>
      <c r="BX61" s="34"/>
      <c r="BY61" s="34"/>
      <c r="BZ61" s="34"/>
      <c r="CA61" s="34">
        <v>1</v>
      </c>
      <c r="CB61" s="34"/>
      <c r="CC61" s="34"/>
      <c r="CD61" s="34"/>
      <c r="CE61" s="34"/>
    </row>
    <row r="62" spans="2:83" x14ac:dyDescent="0.25">
      <c r="D62" s="51"/>
      <c r="E62" s="51"/>
      <c r="F62" s="51"/>
      <c r="R62" s="50"/>
      <c r="S62" s="50"/>
      <c r="T62" s="50"/>
      <c r="BF62" s="56">
        <v>2010</v>
      </c>
      <c r="BG62" s="56"/>
      <c r="BH62" s="56"/>
      <c r="BN62" s="34"/>
      <c r="BO62" s="34"/>
      <c r="BP62" s="34"/>
      <c r="BQ62" s="34"/>
      <c r="BR62" s="34"/>
      <c r="BS62" s="56">
        <v>2010</v>
      </c>
      <c r="BT62" s="56"/>
      <c r="BU62" s="56"/>
      <c r="BV62" s="34"/>
      <c r="BW62" s="34"/>
      <c r="BX62" s="34"/>
      <c r="BY62" s="34"/>
      <c r="BZ62" s="34"/>
      <c r="CA62" s="34">
        <v>1</v>
      </c>
      <c r="CB62" s="34"/>
      <c r="CC62" s="34"/>
      <c r="CD62" s="34"/>
      <c r="CE62" s="34"/>
    </row>
    <row r="63" spans="2:83" x14ac:dyDescent="0.25">
      <c r="D63" s="51"/>
      <c r="E63" s="51"/>
      <c r="F63" s="51"/>
      <c r="R63" s="50"/>
      <c r="S63" s="50"/>
      <c r="T63" s="50"/>
      <c r="BE63" s="34" t="s">
        <v>29</v>
      </c>
      <c r="BF63" s="34">
        <v>2011</v>
      </c>
      <c r="BG63" s="56">
        <f t="shared" ref="BG63:BG68" si="30">IFERROR(VALUE(FIXED(VLOOKUP($BF63&amp;$BE$29&amp;$BF$12&amp;"Maori",ethnicdata,7,FALSE),1)),NA())</f>
        <v>95.2</v>
      </c>
      <c r="BH63" s="56">
        <f t="shared" ref="BH63:BH68" si="31">IFERROR(VALUE(FIXED(VLOOKUP($BF63&amp;$BE$29&amp;$BF$12&amp;"Non-Maori",ethnicdata,7,FALSE),1)),NA())</f>
        <v>96.8</v>
      </c>
      <c r="BK63" s="34">
        <f>G40-H40</f>
        <v>4.4000000000000057</v>
      </c>
      <c r="BL63" s="34">
        <f>I40-G40</f>
        <v>2.7000000000000028</v>
      </c>
      <c r="BN63" s="34">
        <f>M40-N40</f>
        <v>1.2999999999999972</v>
      </c>
      <c r="BO63" s="34">
        <f>O40-M40</f>
        <v>1</v>
      </c>
      <c r="BP63" s="34"/>
      <c r="BQ63" s="34"/>
      <c r="BR63" s="34" t="s">
        <v>29</v>
      </c>
      <c r="BS63" s="34">
        <v>2011</v>
      </c>
      <c r="BT63" s="56">
        <f t="shared" ref="BT63:BT68" si="32">IFERROR(VALUE(FIXED(VLOOKUP($BF63&amp;$BE$29&amp;$BF$12&amp;"Maori",ethnicdata,10,FALSE),2)),NA())</f>
        <v>0.98</v>
      </c>
      <c r="BU63" s="56"/>
      <c r="BV63" s="34"/>
      <c r="BW63" s="34"/>
      <c r="BX63" s="34">
        <f>V40-W40</f>
        <v>3.0000000000000027E-2</v>
      </c>
      <c r="BY63" s="34">
        <f>X40-V40</f>
        <v>4.0000000000000036E-2</v>
      </c>
      <c r="BZ63" s="34"/>
      <c r="CA63" s="34">
        <v>1</v>
      </c>
      <c r="CB63" s="34"/>
      <c r="CC63" s="34"/>
      <c r="CD63" s="34"/>
      <c r="CE63" s="34"/>
    </row>
    <row r="64" spans="2:83" x14ac:dyDescent="0.25">
      <c r="D64" s="51"/>
      <c r="E64" s="51"/>
      <c r="F64" s="51"/>
      <c r="R64" s="50"/>
      <c r="S64" s="50"/>
      <c r="T64" s="50"/>
      <c r="BE64" s="57" t="s">
        <v>30</v>
      </c>
      <c r="BF64" s="57">
        <v>2012</v>
      </c>
      <c r="BG64" s="56">
        <f t="shared" si="30"/>
        <v>95.8</v>
      </c>
      <c r="BH64" s="56">
        <f t="shared" si="31"/>
        <v>96.6</v>
      </c>
      <c r="BK64" s="34">
        <f t="shared" ref="BK64:BK68" si="33">G41-H41</f>
        <v>2.3999999999999915</v>
      </c>
      <c r="BL64" s="34">
        <f t="shared" ref="BL64:BL68" si="34">I41-G41</f>
        <v>1.6000000000000085</v>
      </c>
      <c r="BN64" s="34">
        <f t="shared" ref="BN64:BN68" si="35">M41-N41</f>
        <v>1.3999999999999915</v>
      </c>
      <c r="BO64" s="34">
        <f t="shared" ref="BO64:BO68" si="36">O41-M41</f>
        <v>1.1000000000000085</v>
      </c>
      <c r="BP64" s="34"/>
      <c r="BQ64" s="34"/>
      <c r="BR64" s="57" t="s">
        <v>30</v>
      </c>
      <c r="BS64" s="57">
        <v>2012</v>
      </c>
      <c r="BT64" s="56">
        <f t="shared" si="32"/>
        <v>0.99</v>
      </c>
      <c r="BU64" s="56"/>
      <c r="BV64" s="34"/>
      <c r="BW64" s="34"/>
      <c r="BX64" s="34">
        <f t="shared" ref="BX64:BX68" si="37">V41-W41</f>
        <v>2.0000000000000018E-2</v>
      </c>
      <c r="BY64" s="34">
        <f t="shared" ref="BY64:BY68" si="38">X41-V41</f>
        <v>3.0000000000000027E-2</v>
      </c>
      <c r="BZ64" s="34"/>
      <c r="CA64" s="34">
        <v>1</v>
      </c>
      <c r="CB64" s="34"/>
      <c r="CC64" s="34"/>
      <c r="CD64" s="34"/>
      <c r="CE64" s="34"/>
    </row>
    <row r="65" spans="4:83" x14ac:dyDescent="0.25">
      <c r="D65" s="51"/>
      <c r="E65" s="51"/>
      <c r="F65" s="51"/>
      <c r="R65" s="50"/>
      <c r="S65" s="50"/>
      <c r="T65" s="50"/>
      <c r="BE65" s="34" t="s">
        <v>31</v>
      </c>
      <c r="BF65" s="34">
        <v>2013</v>
      </c>
      <c r="BG65" s="56">
        <f t="shared" si="30"/>
        <v>97.4</v>
      </c>
      <c r="BH65" s="56">
        <f t="shared" si="31"/>
        <v>97.3</v>
      </c>
      <c r="BK65" s="34">
        <f t="shared" si="33"/>
        <v>2.8000000000000114</v>
      </c>
      <c r="BL65" s="34">
        <f t="shared" si="34"/>
        <v>1.5999999999999943</v>
      </c>
      <c r="BN65" s="34">
        <f t="shared" si="35"/>
        <v>1.5</v>
      </c>
      <c r="BO65" s="34">
        <f t="shared" si="36"/>
        <v>1.1000000000000085</v>
      </c>
      <c r="BP65" s="34"/>
      <c r="BQ65" s="34"/>
      <c r="BR65" s="34" t="s">
        <v>31</v>
      </c>
      <c r="BS65" s="34">
        <v>2013</v>
      </c>
      <c r="BT65" s="56">
        <f t="shared" si="32"/>
        <v>1</v>
      </c>
      <c r="BU65" s="56"/>
      <c r="BV65" s="34"/>
      <c r="BW65" s="34"/>
      <c r="BX65" s="34">
        <f t="shared" si="37"/>
        <v>2.0000000000000018E-2</v>
      </c>
      <c r="BY65" s="34">
        <f t="shared" si="38"/>
        <v>3.0000000000000027E-2</v>
      </c>
      <c r="BZ65" s="34"/>
      <c r="CA65" s="34">
        <v>1</v>
      </c>
      <c r="CB65" s="34"/>
      <c r="CC65" s="34"/>
      <c r="CD65" s="34"/>
      <c r="CE65" s="34"/>
    </row>
    <row r="66" spans="4:83" x14ac:dyDescent="0.25">
      <c r="D66" s="51"/>
      <c r="E66" s="51"/>
      <c r="F66" s="51"/>
      <c r="R66" s="50"/>
      <c r="S66" s="50"/>
      <c r="T66" s="50"/>
      <c r="BE66" s="34" t="s">
        <v>32</v>
      </c>
      <c r="BF66" s="56">
        <v>2014</v>
      </c>
      <c r="BG66" s="56">
        <f t="shared" si="30"/>
        <v>98.6</v>
      </c>
      <c r="BH66" s="56">
        <f t="shared" si="31"/>
        <v>97.4</v>
      </c>
      <c r="BK66" s="34">
        <f t="shared" si="33"/>
        <v>1.2999999999999972</v>
      </c>
      <c r="BL66" s="34">
        <f t="shared" si="34"/>
        <v>0.70000000000000284</v>
      </c>
      <c r="BN66" s="34">
        <f t="shared" si="35"/>
        <v>1</v>
      </c>
      <c r="BO66" s="34">
        <f t="shared" si="36"/>
        <v>0.79999999999999716</v>
      </c>
      <c r="BP66" s="34"/>
      <c r="BQ66" s="34"/>
      <c r="BR66" s="34" t="s">
        <v>32</v>
      </c>
      <c r="BS66" s="56">
        <v>2014</v>
      </c>
      <c r="BT66" s="56">
        <f t="shared" si="32"/>
        <v>1.01</v>
      </c>
      <c r="BU66" s="56"/>
      <c r="BV66" s="34"/>
      <c r="BW66" s="34"/>
      <c r="BX66" s="34">
        <f t="shared" si="37"/>
        <v>1.0000000000000009E-2</v>
      </c>
      <c r="BY66" s="34">
        <f t="shared" si="38"/>
        <v>2.0000000000000018E-2</v>
      </c>
      <c r="BZ66" s="34"/>
      <c r="CA66" s="34">
        <v>1</v>
      </c>
      <c r="CB66" s="34"/>
      <c r="CC66" s="34"/>
      <c r="CD66" s="34"/>
      <c r="CE66" s="34"/>
    </row>
    <row r="67" spans="4:83" x14ac:dyDescent="0.25">
      <c r="D67" s="51"/>
      <c r="E67" s="51"/>
      <c r="F67" s="51"/>
      <c r="R67" s="50"/>
      <c r="S67" s="50"/>
      <c r="T67" s="50"/>
      <c r="BE67" s="34" t="s">
        <v>33</v>
      </c>
      <c r="BF67" s="34">
        <v>2015</v>
      </c>
      <c r="BG67" s="56">
        <f t="shared" si="30"/>
        <v>97.4</v>
      </c>
      <c r="BH67" s="56">
        <f t="shared" si="31"/>
        <v>98</v>
      </c>
      <c r="BK67" s="34">
        <f t="shared" si="33"/>
        <v>1.6000000000000085</v>
      </c>
      <c r="BL67" s="34">
        <f t="shared" si="34"/>
        <v>1.1999999999999886</v>
      </c>
      <c r="BN67" s="34">
        <f t="shared" si="35"/>
        <v>1.0999999999999943</v>
      </c>
      <c r="BO67" s="34">
        <f t="shared" si="36"/>
        <v>0.79999999999999716</v>
      </c>
      <c r="BP67" s="34"/>
      <c r="BQ67" s="34"/>
      <c r="BR67" s="34" t="s">
        <v>33</v>
      </c>
      <c r="BS67" s="34">
        <v>2015</v>
      </c>
      <c r="BT67" s="56">
        <f t="shared" si="32"/>
        <v>0.99</v>
      </c>
      <c r="BU67" s="56"/>
      <c r="BV67" s="34"/>
      <c r="BW67" s="34"/>
      <c r="BX67" s="34">
        <f t="shared" si="37"/>
        <v>1.0000000000000009E-2</v>
      </c>
      <c r="BY67" s="34">
        <f t="shared" si="38"/>
        <v>2.0000000000000018E-2</v>
      </c>
      <c r="BZ67" s="34"/>
      <c r="CA67" s="34">
        <v>1</v>
      </c>
      <c r="CB67" s="34"/>
      <c r="CC67" s="34"/>
      <c r="CD67" s="34"/>
      <c r="CE67" s="34"/>
    </row>
    <row r="68" spans="4:83" x14ac:dyDescent="0.25">
      <c r="D68" s="51"/>
      <c r="E68" s="51"/>
      <c r="F68" s="51"/>
      <c r="R68" s="50"/>
      <c r="S68" s="50"/>
      <c r="T68" s="50"/>
      <c r="BE68" s="34" t="s">
        <v>34</v>
      </c>
      <c r="BF68" s="57">
        <v>2016</v>
      </c>
      <c r="BG68" s="56">
        <f t="shared" si="30"/>
        <v>98.3</v>
      </c>
      <c r="BH68" s="56">
        <f t="shared" si="31"/>
        <v>98.1</v>
      </c>
      <c r="BK68" s="34">
        <f t="shared" si="33"/>
        <v>1.5</v>
      </c>
      <c r="BL68" s="34">
        <f t="shared" si="34"/>
        <v>0.90000000000000568</v>
      </c>
      <c r="BN68" s="34">
        <f t="shared" si="35"/>
        <v>0.89999999999999147</v>
      </c>
      <c r="BO68" s="34">
        <f t="shared" si="36"/>
        <v>0.70000000000000284</v>
      </c>
      <c r="BP68" s="34"/>
      <c r="BQ68" s="34"/>
      <c r="BR68" s="34" t="s">
        <v>34</v>
      </c>
      <c r="BS68" s="57">
        <v>2016</v>
      </c>
      <c r="BT68" s="56">
        <f t="shared" si="32"/>
        <v>1</v>
      </c>
      <c r="BU68" s="56"/>
      <c r="BV68" s="34"/>
      <c r="BW68" s="34"/>
      <c r="BX68" s="34">
        <f t="shared" si="37"/>
        <v>1.0000000000000009E-2</v>
      </c>
      <c r="BY68" s="34">
        <f t="shared" si="38"/>
        <v>2.0000000000000018E-2</v>
      </c>
      <c r="BZ68" s="34"/>
      <c r="CA68" s="34">
        <v>1</v>
      </c>
      <c r="CB68" s="34"/>
      <c r="CC68" s="34"/>
      <c r="CD68" s="34"/>
      <c r="CE68" s="34"/>
    </row>
    <row r="69" spans="4:83" x14ac:dyDescent="0.25">
      <c r="D69" s="51"/>
      <c r="E69" s="51"/>
      <c r="F69" s="51"/>
      <c r="BF69" s="57"/>
      <c r="BG69" s="56"/>
      <c r="BH69" s="56"/>
      <c r="BN69" s="34"/>
      <c r="BO69" s="34"/>
      <c r="BP69" s="34"/>
      <c r="BQ69" s="34"/>
      <c r="BR69" s="34"/>
      <c r="BS69" s="57"/>
      <c r="BT69" s="56"/>
      <c r="BU69" s="56"/>
      <c r="BV69" s="34"/>
      <c r="BW69" s="34"/>
      <c r="BX69" s="34"/>
      <c r="BY69" s="34"/>
      <c r="BZ69" s="34"/>
      <c r="CA69" s="34"/>
      <c r="CB69" s="34"/>
      <c r="CC69" s="34"/>
      <c r="CD69" s="34"/>
      <c r="CE69" s="34"/>
    </row>
    <row r="70" spans="4:83" x14ac:dyDescent="0.25">
      <c r="D70" s="51"/>
      <c r="E70" s="51"/>
      <c r="F70" s="51"/>
      <c r="BN70" s="34"/>
      <c r="BO70" s="34"/>
      <c r="BP70" s="34"/>
      <c r="BQ70" s="34"/>
      <c r="BR70" s="34"/>
      <c r="BS70" s="34"/>
      <c r="BT70" s="34"/>
      <c r="BU70" s="34"/>
      <c r="BV70" s="34"/>
      <c r="BW70" s="34"/>
      <c r="BX70" s="34"/>
      <c r="BY70" s="34"/>
      <c r="BZ70" s="34"/>
      <c r="CA70" s="34"/>
      <c r="CB70" s="34"/>
      <c r="CC70" s="34"/>
      <c r="CD70" s="34"/>
      <c r="CE70" s="34"/>
    </row>
    <row r="71" spans="4:83" x14ac:dyDescent="0.25">
      <c r="D71" s="51"/>
      <c r="E71" s="51"/>
      <c r="F71" s="51"/>
      <c r="BC71" s="19"/>
      <c r="BD71" s="19"/>
      <c r="BE71" s="19"/>
      <c r="BF71" s="19"/>
      <c r="BG71" s="19"/>
      <c r="BH71" s="19"/>
      <c r="BI71" s="19"/>
      <c r="BJ71" s="19"/>
      <c r="BK71" s="19"/>
      <c r="BL71" s="19"/>
      <c r="BM71" s="19"/>
      <c r="BN71" s="19"/>
      <c r="BO71" s="19"/>
      <c r="BP71" s="19"/>
      <c r="BQ71" s="19"/>
    </row>
    <row r="72" spans="4:83" x14ac:dyDescent="0.25">
      <c r="BC72" s="19"/>
      <c r="BD72" s="19"/>
      <c r="BE72" s="19"/>
      <c r="BF72" s="19"/>
      <c r="BG72" s="19"/>
      <c r="BH72" s="19"/>
      <c r="BI72" s="19"/>
      <c r="BJ72" s="19"/>
      <c r="BK72" s="19"/>
      <c r="BL72" s="19"/>
      <c r="BM72" s="19"/>
      <c r="BN72" s="19"/>
      <c r="BO72" s="19"/>
      <c r="BP72" s="19"/>
      <c r="BQ72" s="19"/>
    </row>
    <row r="73" spans="4:83" x14ac:dyDescent="0.25">
      <c r="BC73" s="19"/>
      <c r="BD73" s="19"/>
      <c r="BE73" s="19"/>
      <c r="BF73" s="19"/>
      <c r="BG73" s="19"/>
      <c r="BH73" s="19"/>
      <c r="BI73" s="19"/>
      <c r="BJ73" s="19"/>
      <c r="BK73" s="19"/>
      <c r="BL73" s="19"/>
      <c r="BM73" s="19"/>
      <c r="BN73" s="19"/>
      <c r="BO73" s="19"/>
      <c r="BP73" s="19"/>
      <c r="BQ73" s="19"/>
    </row>
    <row r="74" spans="4:83" x14ac:dyDescent="0.25">
      <c r="BC74" s="19"/>
      <c r="BD74" s="19"/>
      <c r="BE74" s="19"/>
      <c r="BF74" s="19"/>
      <c r="BG74" s="19"/>
      <c r="BH74" s="19"/>
      <c r="BI74" s="19"/>
      <c r="BJ74" s="19"/>
      <c r="BK74" s="19"/>
      <c r="BL74" s="19"/>
      <c r="BM74" s="19"/>
      <c r="BN74" s="19"/>
      <c r="BO74" s="19"/>
      <c r="BP74" s="19"/>
      <c r="BQ74" s="19"/>
    </row>
    <row r="75" spans="4:83" x14ac:dyDescent="0.25">
      <c r="BC75" s="19"/>
      <c r="BD75" s="19"/>
      <c r="BE75" s="19"/>
      <c r="BF75" s="19"/>
      <c r="BG75" s="19"/>
      <c r="BH75" s="19"/>
      <c r="BI75" s="19"/>
      <c r="BJ75" s="19"/>
      <c r="BK75" s="19"/>
      <c r="BL75" s="19"/>
      <c r="BM75" s="19"/>
      <c r="BN75" s="19"/>
      <c r="BO75" s="19"/>
      <c r="BP75" s="19"/>
      <c r="BQ75" s="19"/>
    </row>
    <row r="76" spans="4:83" x14ac:dyDescent="0.25">
      <c r="BC76" s="19"/>
      <c r="BD76" s="19"/>
      <c r="BE76" s="19"/>
      <c r="BF76" s="19"/>
      <c r="BG76" s="19"/>
      <c r="BH76" s="19"/>
      <c r="BI76" s="19"/>
      <c r="BJ76" s="19"/>
      <c r="BK76" s="19"/>
      <c r="BL76" s="19"/>
      <c r="BM76" s="19"/>
      <c r="BN76" s="19"/>
      <c r="BO76" s="19"/>
      <c r="BP76" s="19"/>
      <c r="BQ76" s="19"/>
    </row>
    <row r="77" spans="4:83" x14ac:dyDescent="0.25">
      <c r="BC77" s="19"/>
      <c r="BD77" s="19"/>
      <c r="BE77" s="19"/>
      <c r="BF77" s="19"/>
      <c r="BG77" s="19"/>
      <c r="BH77" s="19"/>
      <c r="BI77" s="19"/>
      <c r="BJ77" s="19"/>
      <c r="BK77" s="19"/>
      <c r="BL77" s="19"/>
      <c r="BM77" s="19"/>
      <c r="BN77" s="19"/>
      <c r="BO77" s="19"/>
      <c r="BP77" s="19"/>
      <c r="BQ77" s="19"/>
    </row>
    <row r="78" spans="4:83" x14ac:dyDescent="0.25">
      <c r="BC78" s="19"/>
      <c r="BD78" s="19"/>
      <c r="BE78" s="19"/>
      <c r="BF78" s="19"/>
      <c r="BG78" s="19"/>
      <c r="BH78" s="19"/>
      <c r="BI78" s="19"/>
      <c r="BJ78" s="19"/>
      <c r="BK78" s="19"/>
      <c r="BL78" s="19"/>
      <c r="BM78" s="19"/>
      <c r="BN78" s="19"/>
      <c r="BO78" s="19"/>
      <c r="BP78" s="19"/>
      <c r="BQ78" s="19"/>
    </row>
    <row r="79" spans="4:83" x14ac:dyDescent="0.25">
      <c r="BC79" s="19"/>
      <c r="BD79" s="19"/>
      <c r="BE79" s="19"/>
      <c r="BF79" s="19"/>
      <c r="BG79" s="19"/>
      <c r="BH79" s="19"/>
      <c r="BI79" s="19"/>
      <c r="BJ79" s="19"/>
      <c r="BK79" s="19"/>
      <c r="BL79" s="19"/>
      <c r="BM79" s="19"/>
      <c r="BN79" s="19"/>
      <c r="BO79" s="19"/>
      <c r="BP79" s="19"/>
      <c r="BQ79" s="19"/>
    </row>
    <row r="80" spans="4:83" x14ac:dyDescent="0.25">
      <c r="BC80" s="19"/>
      <c r="BD80" s="19"/>
      <c r="BE80" s="19"/>
      <c r="BF80" s="19"/>
      <c r="BG80" s="19"/>
      <c r="BH80" s="19"/>
      <c r="BI80" s="19"/>
      <c r="BJ80" s="19"/>
      <c r="BK80" s="19"/>
      <c r="BL80" s="19"/>
      <c r="BM80" s="19"/>
      <c r="BN80" s="19"/>
      <c r="BO80" s="19"/>
      <c r="BP80" s="19"/>
      <c r="BQ80" s="19"/>
    </row>
    <row r="81" spans="1:69" x14ac:dyDescent="0.25">
      <c r="BC81" s="19"/>
      <c r="BD81" s="19"/>
      <c r="BE81" s="19"/>
      <c r="BF81" s="19"/>
      <c r="BG81" s="19"/>
      <c r="BH81" s="19"/>
      <c r="BI81" s="19"/>
      <c r="BJ81" s="19"/>
      <c r="BK81" s="19"/>
      <c r="BL81" s="19"/>
      <c r="BM81" s="19"/>
      <c r="BN81" s="19"/>
      <c r="BO81" s="19"/>
      <c r="BP81" s="19"/>
      <c r="BQ81" s="19"/>
    </row>
    <row r="87" spans="1:69" s="52" customFormat="1" x14ac:dyDescent="0.25">
      <c r="A87" s="17"/>
      <c r="B87" s="17"/>
      <c r="C87" s="17"/>
      <c r="D87" s="17"/>
      <c r="E87" s="17"/>
      <c r="F87" s="17"/>
      <c r="G87" s="17"/>
      <c r="H87" s="17"/>
      <c r="I87" s="17"/>
      <c r="J87" s="17"/>
      <c r="K87" s="17"/>
      <c r="L87" s="17"/>
      <c r="M87" s="17"/>
      <c r="N87" s="17"/>
      <c r="O87" s="17"/>
      <c r="AC87" s="25"/>
      <c r="AD87" s="25"/>
      <c r="AE87" s="25"/>
      <c r="AF87" s="25"/>
      <c r="AG87" s="25"/>
      <c r="AH87" s="25"/>
      <c r="AI87" s="25"/>
      <c r="AJ87" s="25"/>
      <c r="AK87" s="25"/>
      <c r="AL87" s="25"/>
      <c r="AM87" s="25"/>
      <c r="AN87" s="25"/>
      <c r="AO87" s="25"/>
      <c r="AP87" s="25"/>
      <c r="AQ87" s="25"/>
      <c r="AR87" s="25"/>
      <c r="AS87" s="25"/>
      <c r="AT87" s="25"/>
      <c r="AU87" s="25"/>
      <c r="AV87" s="25"/>
      <c r="AW87" s="25"/>
      <c r="AX87" s="25"/>
      <c r="AY87" s="25"/>
      <c r="AZ87" s="25"/>
      <c r="BA87" s="25"/>
      <c r="BB87" s="25"/>
      <c r="BC87" s="53"/>
      <c r="BD87" s="53"/>
      <c r="BE87" s="53"/>
      <c r="BF87" s="53"/>
      <c r="BG87" s="53"/>
      <c r="BH87" s="53"/>
      <c r="BI87" s="53"/>
      <c r="BJ87" s="53"/>
      <c r="BK87" s="53"/>
      <c r="BL87" s="53"/>
      <c r="BM87" s="53"/>
    </row>
    <row r="88" spans="1:69" s="52" customFormat="1" x14ac:dyDescent="0.25">
      <c r="A88" s="17"/>
      <c r="B88" s="17"/>
      <c r="C88" s="17"/>
      <c r="D88" s="17"/>
      <c r="E88" s="17"/>
      <c r="F88" s="17"/>
      <c r="G88" s="17"/>
      <c r="H88" s="17"/>
      <c r="I88" s="17"/>
      <c r="J88" s="17"/>
      <c r="K88" s="17"/>
      <c r="L88" s="17"/>
      <c r="M88" s="17"/>
      <c r="N88" s="17"/>
      <c r="O88" s="17"/>
      <c r="AC88" s="25"/>
      <c r="AD88" s="25"/>
      <c r="AE88" s="25"/>
      <c r="AF88" s="25"/>
      <c r="AG88" s="25"/>
      <c r="AH88" s="25"/>
      <c r="AI88" s="25"/>
      <c r="AJ88" s="25"/>
      <c r="AK88" s="25"/>
      <c r="AL88" s="25"/>
      <c r="AM88" s="25"/>
      <c r="AN88" s="25"/>
      <c r="AO88" s="25"/>
      <c r="AP88" s="25"/>
      <c r="AQ88" s="25"/>
      <c r="AR88" s="25"/>
      <c r="AS88" s="25"/>
      <c r="AT88" s="25"/>
      <c r="AU88" s="25"/>
      <c r="AV88" s="25"/>
      <c r="AW88" s="25"/>
      <c r="AX88" s="25"/>
      <c r="AY88" s="25"/>
      <c r="AZ88" s="25"/>
      <c r="BA88" s="25"/>
      <c r="BB88" s="25"/>
      <c r="BC88" s="53"/>
      <c r="BD88" s="53"/>
      <c r="BE88" s="53"/>
      <c r="BF88" s="53"/>
      <c r="BG88" s="53"/>
      <c r="BH88" s="53"/>
      <c r="BI88" s="53"/>
      <c r="BJ88" s="53"/>
      <c r="BK88" s="53"/>
      <c r="BL88" s="53"/>
      <c r="BM88" s="53"/>
    </row>
    <row r="89" spans="1:69" s="52" customFormat="1" x14ac:dyDescent="0.25">
      <c r="A89" s="17"/>
      <c r="B89" s="17"/>
      <c r="C89" s="17"/>
      <c r="D89" s="17"/>
      <c r="E89" s="17"/>
      <c r="F89" s="17"/>
      <c r="G89" s="17"/>
      <c r="H89" s="17"/>
      <c r="I89" s="17"/>
      <c r="J89" s="17"/>
      <c r="K89" s="17"/>
      <c r="L89" s="17"/>
      <c r="M89" s="17"/>
      <c r="N89" s="17"/>
      <c r="O89" s="17"/>
      <c r="AC89" s="25"/>
      <c r="AD89" s="25"/>
      <c r="AE89" s="25"/>
      <c r="AF89" s="25"/>
      <c r="AG89" s="25"/>
      <c r="AH89" s="25"/>
      <c r="AI89" s="25"/>
      <c r="AJ89" s="25"/>
      <c r="AK89" s="25"/>
      <c r="AL89" s="25"/>
      <c r="AM89" s="25"/>
      <c r="AN89" s="25"/>
      <c r="AO89" s="25"/>
      <c r="AP89" s="25"/>
      <c r="AQ89" s="25"/>
      <c r="AR89" s="25"/>
      <c r="AS89" s="25"/>
      <c r="AT89" s="25"/>
      <c r="AU89" s="25"/>
      <c r="AV89" s="25"/>
      <c r="AW89" s="25"/>
      <c r="AX89" s="25"/>
      <c r="AY89" s="25"/>
      <c r="AZ89" s="25"/>
      <c r="BA89" s="25"/>
      <c r="BB89" s="25"/>
      <c r="BC89" s="53"/>
      <c r="BD89" s="53"/>
      <c r="BE89" s="53"/>
      <c r="BF89" s="53"/>
      <c r="BG89" s="53"/>
      <c r="BH89" s="53"/>
      <c r="BI89" s="53"/>
      <c r="BJ89" s="53"/>
      <c r="BK89" s="53"/>
      <c r="BL89" s="53"/>
      <c r="BM89" s="53"/>
    </row>
    <row r="90" spans="1:69" s="52" customFormat="1" ht="11.4" x14ac:dyDescent="0.2">
      <c r="AC90" s="25"/>
      <c r="AD90" s="25"/>
      <c r="AE90" s="25"/>
      <c r="AF90" s="25"/>
      <c r="AG90" s="25"/>
      <c r="AH90" s="25"/>
      <c r="AI90" s="25"/>
      <c r="AJ90" s="25"/>
      <c r="AK90" s="25"/>
      <c r="AL90" s="25"/>
      <c r="AM90" s="25"/>
      <c r="AN90" s="25"/>
      <c r="AO90" s="25"/>
      <c r="AP90" s="25"/>
      <c r="AQ90" s="25"/>
      <c r="AR90" s="25"/>
      <c r="AS90" s="25"/>
      <c r="AT90" s="25"/>
      <c r="AU90" s="25"/>
      <c r="AV90" s="25"/>
      <c r="AW90" s="25"/>
      <c r="AX90" s="25"/>
      <c r="AY90" s="25"/>
      <c r="AZ90" s="25"/>
      <c r="BA90" s="25"/>
      <c r="BB90" s="25"/>
      <c r="BC90" s="53"/>
      <c r="BD90" s="53"/>
      <c r="BE90" s="53"/>
      <c r="BF90" s="53"/>
      <c r="BG90" s="53"/>
      <c r="BH90" s="53"/>
      <c r="BI90" s="53"/>
      <c r="BJ90" s="53"/>
      <c r="BK90" s="53"/>
      <c r="BL90" s="53"/>
      <c r="BM90" s="53"/>
    </row>
    <row r="91" spans="1:69" s="52" customFormat="1" ht="11.4" x14ac:dyDescent="0.2">
      <c r="AC91" s="25"/>
      <c r="AD91" s="25"/>
      <c r="AE91" s="25"/>
      <c r="AF91" s="25"/>
      <c r="AG91" s="25"/>
      <c r="AH91" s="25"/>
      <c r="AI91" s="25"/>
      <c r="AJ91" s="25"/>
      <c r="AK91" s="25"/>
      <c r="AL91" s="25"/>
      <c r="AM91" s="25"/>
      <c r="AN91" s="25"/>
      <c r="AO91" s="25"/>
      <c r="AP91" s="25"/>
      <c r="AQ91" s="25"/>
      <c r="AR91" s="25"/>
      <c r="AS91" s="25"/>
      <c r="AT91" s="25"/>
      <c r="AU91" s="25"/>
      <c r="AV91" s="25"/>
      <c r="AW91" s="25"/>
      <c r="AX91" s="25"/>
      <c r="AY91" s="25"/>
      <c r="AZ91" s="25"/>
      <c r="BA91" s="25"/>
      <c r="BB91" s="25"/>
      <c r="BC91" s="53"/>
      <c r="BD91" s="53"/>
      <c r="BE91" s="53"/>
      <c r="BF91" s="53"/>
      <c r="BG91" s="53"/>
      <c r="BH91" s="53"/>
      <c r="BI91" s="53"/>
      <c r="BJ91" s="53"/>
      <c r="BK91" s="53"/>
      <c r="BL91" s="53"/>
      <c r="BM91" s="53"/>
    </row>
    <row r="92" spans="1:69" s="52" customFormat="1" ht="11.4" x14ac:dyDescent="0.2">
      <c r="AC92" s="25"/>
      <c r="AD92" s="25"/>
      <c r="AE92" s="25"/>
      <c r="AF92" s="25"/>
      <c r="AG92" s="25"/>
      <c r="AH92" s="25"/>
      <c r="AI92" s="25"/>
      <c r="AJ92" s="25"/>
      <c r="AK92" s="25"/>
      <c r="AL92" s="25"/>
      <c r="AM92" s="25"/>
      <c r="AN92" s="25"/>
      <c r="AO92" s="25"/>
      <c r="AP92" s="25"/>
      <c r="AQ92" s="25"/>
      <c r="AR92" s="25"/>
      <c r="AS92" s="25"/>
      <c r="AT92" s="25"/>
      <c r="AU92" s="25"/>
      <c r="AV92" s="25"/>
      <c r="AW92" s="25"/>
      <c r="AX92" s="25"/>
      <c r="AY92" s="25"/>
      <c r="AZ92" s="25"/>
      <c r="BA92" s="25"/>
      <c r="BB92" s="25"/>
      <c r="BC92" s="53"/>
      <c r="BD92" s="53"/>
      <c r="BE92" s="53"/>
      <c r="BF92" s="53"/>
      <c r="BG92" s="53"/>
      <c r="BH92" s="53"/>
      <c r="BI92" s="53"/>
      <c r="BJ92" s="53"/>
      <c r="BK92" s="53"/>
      <c r="BL92" s="53"/>
      <c r="BM92" s="53"/>
    </row>
    <row r="93" spans="1:69" s="52" customFormat="1" ht="11.4" x14ac:dyDescent="0.2">
      <c r="AC93" s="25"/>
      <c r="AD93" s="25"/>
      <c r="AE93" s="25"/>
      <c r="AF93" s="25"/>
      <c r="AG93" s="25"/>
      <c r="AH93" s="25"/>
      <c r="AI93" s="25"/>
      <c r="AJ93" s="25"/>
      <c r="AK93" s="25"/>
      <c r="AL93" s="25"/>
      <c r="AM93" s="25"/>
      <c r="AN93" s="25"/>
      <c r="AO93" s="25"/>
      <c r="AP93" s="25"/>
      <c r="AQ93" s="25"/>
      <c r="AR93" s="25"/>
      <c r="AS93" s="25"/>
      <c r="AT93" s="25"/>
      <c r="AU93" s="25"/>
      <c r="AV93" s="25"/>
      <c r="AW93" s="25"/>
      <c r="AX93" s="25"/>
      <c r="AY93" s="25"/>
      <c r="AZ93" s="25"/>
      <c r="BA93" s="25"/>
      <c r="BB93" s="25"/>
      <c r="BC93" s="53"/>
      <c r="BD93" s="53"/>
      <c r="BE93" s="53"/>
      <c r="BF93" s="53"/>
      <c r="BG93" s="53"/>
      <c r="BH93" s="53"/>
      <c r="BI93" s="53"/>
      <c r="BJ93" s="53"/>
      <c r="BK93" s="53"/>
      <c r="BL93" s="53"/>
      <c r="BM93" s="53"/>
    </row>
    <row r="94" spans="1:69" s="52" customFormat="1" ht="11.4" x14ac:dyDescent="0.2">
      <c r="AC94" s="25"/>
      <c r="AD94" s="25"/>
      <c r="AE94" s="25"/>
      <c r="AF94" s="25"/>
      <c r="AG94" s="25"/>
      <c r="AH94" s="25"/>
      <c r="AI94" s="25"/>
      <c r="AJ94" s="25"/>
      <c r="AK94" s="25"/>
      <c r="AL94" s="25"/>
      <c r="AM94" s="25"/>
      <c r="AN94" s="25"/>
      <c r="AO94" s="25"/>
      <c r="AP94" s="25"/>
      <c r="AQ94" s="25"/>
      <c r="AR94" s="25"/>
      <c r="AS94" s="25"/>
      <c r="AT94" s="25"/>
      <c r="AU94" s="25"/>
      <c r="AV94" s="25"/>
      <c r="AW94" s="25"/>
      <c r="AX94" s="25"/>
      <c r="AY94" s="25"/>
      <c r="AZ94" s="25"/>
      <c r="BA94" s="25"/>
      <c r="BB94" s="25"/>
      <c r="BC94" s="53"/>
      <c r="BD94" s="53"/>
      <c r="BE94" s="53"/>
      <c r="BF94" s="53"/>
      <c r="BG94" s="53"/>
      <c r="BH94" s="53"/>
      <c r="BI94" s="53"/>
      <c r="BJ94" s="53"/>
      <c r="BK94" s="53"/>
      <c r="BL94" s="53"/>
      <c r="BM94" s="53"/>
    </row>
    <row r="95" spans="1:69" x14ac:dyDescent="0.25">
      <c r="A95" s="52"/>
      <c r="B95" s="52"/>
      <c r="C95" s="52"/>
      <c r="D95" s="52"/>
      <c r="E95" s="52"/>
      <c r="F95" s="52"/>
      <c r="G95" s="52"/>
      <c r="H95" s="52"/>
      <c r="I95" s="52"/>
      <c r="J95" s="52"/>
      <c r="K95" s="52"/>
      <c r="L95" s="52"/>
      <c r="M95" s="52"/>
      <c r="N95" s="52"/>
      <c r="O95" s="52"/>
    </row>
    <row r="96" spans="1:69" x14ac:dyDescent="0.25">
      <c r="A96" s="52"/>
      <c r="B96" s="52"/>
      <c r="C96" s="52"/>
      <c r="D96" s="52"/>
      <c r="E96" s="52"/>
      <c r="F96" s="52"/>
      <c r="G96" s="52"/>
      <c r="H96" s="52"/>
      <c r="I96" s="52"/>
      <c r="J96" s="52"/>
      <c r="K96" s="52"/>
      <c r="L96" s="52"/>
      <c r="M96" s="52"/>
      <c r="N96" s="52"/>
      <c r="O96" s="52"/>
    </row>
    <row r="97" spans="1:15" x14ac:dyDescent="0.25">
      <c r="A97" s="52"/>
      <c r="B97" s="52"/>
      <c r="C97" s="52"/>
      <c r="D97" s="52"/>
      <c r="E97" s="52"/>
      <c r="F97" s="52"/>
      <c r="G97" s="52"/>
      <c r="H97" s="52"/>
      <c r="I97" s="52"/>
      <c r="J97" s="52"/>
      <c r="K97" s="52"/>
      <c r="L97" s="52"/>
      <c r="M97" s="52"/>
      <c r="N97" s="52"/>
      <c r="O97" s="52"/>
    </row>
  </sheetData>
  <sheetProtection selectLockedCells="1" autoFilter="0" selectUnlockedCells="1"/>
  <mergeCells count="6">
    <mergeCell ref="V37:X37"/>
    <mergeCell ref="D37:F37"/>
    <mergeCell ref="G37:I37"/>
    <mergeCell ref="S37:U37"/>
    <mergeCell ref="J37:L37"/>
    <mergeCell ref="M37:O37"/>
  </mergeCells>
  <conditionalFormatting sqref="D57:F71 S39:U45 D39:O45">
    <cfRule type="expression" dxfId="1" priority="14">
      <formula>IF($BF$4=1, VALUE(FIXED($D$39:$F$71,1)),0)</formula>
    </cfRule>
  </conditionalFormatting>
  <conditionalFormatting sqref="V39:X45">
    <cfRule type="expression" dxfId="0" priority="1">
      <formula>IF($BF$4=1, VALUE(FIXED($D$39:$F$71,1)),0)</formula>
    </cfRule>
  </conditionalFormatting>
  <pageMargins left="0.7" right="0.7" top="0.75" bottom="0.75" header="0.3" footer="0.3"/>
  <pageSetup paperSize="9" scale="56" orientation="landscape" r:id="rId1"/>
  <rowBreaks count="1" manualBreakCount="1">
    <brk id="56" max="16383" man="1"/>
  </rowBreaks>
  <colBreaks count="1" manualBreakCount="1">
    <brk id="2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4577" r:id="rId4" name="Drop Down 1">
              <controlPr defaultSize="0" autoLine="0" autoPict="0">
                <anchor moveWithCells="1">
                  <from>
                    <xdr:col>4</xdr:col>
                    <xdr:colOff>350520</xdr:colOff>
                    <xdr:row>3</xdr:row>
                    <xdr:rowOff>0</xdr:rowOff>
                  </from>
                  <to>
                    <xdr:col>11</xdr:col>
                    <xdr:colOff>45720</xdr:colOff>
                    <xdr:row>4</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13"/>
  <sheetViews>
    <sheetView zoomScaleNormal="100" workbookViewId="0">
      <selection activeCell="L236" sqref="L236:V274"/>
    </sheetView>
  </sheetViews>
  <sheetFormatPr defaultRowHeight="13.2" x14ac:dyDescent="0.25"/>
  <cols>
    <col min="1" max="1" width="47.6640625" customWidth="1"/>
    <col min="3" max="3" width="26.33203125" customWidth="1"/>
    <col min="4" max="4" width="13.5546875" customWidth="1"/>
    <col min="5" max="5" width="14.88671875" customWidth="1"/>
    <col min="6" max="6" width="21.5546875" customWidth="1"/>
    <col min="7" max="12" width="26.33203125" customWidth="1"/>
  </cols>
  <sheetData>
    <row r="1" spans="1:13" x14ac:dyDescent="0.25">
      <c r="A1" s="1" t="s">
        <v>13</v>
      </c>
      <c r="B1" s="1" t="s">
        <v>0</v>
      </c>
      <c r="C1" s="1" t="s">
        <v>1</v>
      </c>
      <c r="D1" s="1" t="s">
        <v>2</v>
      </c>
      <c r="E1" s="1" t="s">
        <v>3</v>
      </c>
      <c r="F1" s="1" t="s">
        <v>48</v>
      </c>
      <c r="G1" s="1" t="s">
        <v>4</v>
      </c>
      <c r="H1" s="1" t="s">
        <v>49</v>
      </c>
      <c r="I1" s="1" t="s">
        <v>51</v>
      </c>
      <c r="J1" s="1" t="s">
        <v>50</v>
      </c>
      <c r="K1" s="1" t="s">
        <v>52</v>
      </c>
      <c r="L1" s="1"/>
      <c r="M1" s="1"/>
    </row>
    <row r="2" spans="1:13" x14ac:dyDescent="0.25">
      <c r="A2" t="str">
        <f>B2&amp;C2&amp;D2&amp;E2</f>
        <v>2006Has GP clinic or medical centre that usually goes to when unwell or injured AllSexMaori</v>
      </c>
      <c r="B2">
        <v>2006</v>
      </c>
      <c r="C2" t="s">
        <v>17</v>
      </c>
      <c r="D2" t="s">
        <v>5</v>
      </c>
      <c r="E2" t="s">
        <v>11</v>
      </c>
      <c r="F2">
        <v>97.46</v>
      </c>
      <c r="G2">
        <v>98.253257000000005</v>
      </c>
      <c r="H2">
        <v>98.850999999999999</v>
      </c>
      <c r="I2">
        <v>1.002</v>
      </c>
      <c r="J2">
        <v>1.012</v>
      </c>
      <c r="K2">
        <v>1.0229999999999999</v>
      </c>
    </row>
    <row r="3" spans="1:13" x14ac:dyDescent="0.25">
      <c r="A3" t="str">
        <f t="shared" ref="A3:A66" si="0">B3&amp;C3&amp;D3&amp;E3</f>
        <v>2006Visited GP in past 12 months AllSexMaori</v>
      </c>
      <c r="B3">
        <v>2006</v>
      </c>
      <c r="C3" t="s">
        <v>18</v>
      </c>
      <c r="D3" t="s">
        <v>5</v>
      </c>
      <c r="E3" t="s">
        <v>11</v>
      </c>
      <c r="F3">
        <v>77.459000000000003</v>
      </c>
      <c r="G3">
        <v>79.995187999999999</v>
      </c>
      <c r="H3">
        <v>82.311000000000007</v>
      </c>
      <c r="I3">
        <v>0.9698</v>
      </c>
      <c r="J3">
        <v>1.006</v>
      </c>
      <c r="K3">
        <v>1.044</v>
      </c>
    </row>
    <row r="4" spans="1:13" x14ac:dyDescent="0.25">
      <c r="A4" t="str">
        <f t="shared" si="0"/>
        <v>2006Visited practise nurse (without seeing GP) in past 12 months AllSexMaori</v>
      </c>
      <c r="B4">
        <v>2006</v>
      </c>
      <c r="C4" t="s">
        <v>19</v>
      </c>
      <c r="D4" t="s">
        <v>5</v>
      </c>
      <c r="E4" t="s">
        <v>11</v>
      </c>
      <c r="F4">
        <v>21.986000000000001</v>
      </c>
      <c r="G4">
        <v>24.385459000000001</v>
      </c>
      <c r="H4">
        <v>26.956</v>
      </c>
      <c r="I4">
        <v>0.9476</v>
      </c>
      <c r="J4">
        <v>1.0740000000000001</v>
      </c>
      <c r="K4">
        <v>1.218</v>
      </c>
    </row>
    <row r="5" spans="1:13" x14ac:dyDescent="0.25">
      <c r="A5" t="str">
        <f t="shared" si="0"/>
        <v>2011Has GP clinic or medical centre that usually goes to when unwell or injured AllSexMaori</v>
      </c>
      <c r="B5">
        <v>2011</v>
      </c>
      <c r="C5" t="s">
        <v>17</v>
      </c>
      <c r="D5" t="s">
        <v>5</v>
      </c>
      <c r="E5" t="s">
        <v>11</v>
      </c>
      <c r="F5">
        <v>92.539000000000001</v>
      </c>
      <c r="G5">
        <v>95.028052000000002</v>
      </c>
      <c r="H5">
        <v>96.875</v>
      </c>
      <c r="I5">
        <v>0.96040000000000003</v>
      </c>
      <c r="J5">
        <v>0.98380000000000001</v>
      </c>
      <c r="K5">
        <v>1.008</v>
      </c>
    </row>
    <row r="6" spans="1:13" x14ac:dyDescent="0.25">
      <c r="A6" t="str">
        <f t="shared" si="0"/>
        <v>2011Visited GP in past 12 months AllSexMaori</v>
      </c>
      <c r="B6">
        <v>2011</v>
      </c>
      <c r="C6" t="s">
        <v>18</v>
      </c>
      <c r="D6" t="s">
        <v>5</v>
      </c>
      <c r="E6" t="s">
        <v>11</v>
      </c>
      <c r="F6">
        <v>69.701999999999998</v>
      </c>
      <c r="G6">
        <v>72.856903000000003</v>
      </c>
      <c r="H6">
        <v>75.796999999999997</v>
      </c>
      <c r="I6">
        <v>0.93130000000000002</v>
      </c>
      <c r="J6">
        <v>0.98229999999999995</v>
      </c>
      <c r="K6">
        <v>1.036</v>
      </c>
    </row>
    <row r="7" spans="1:13" x14ac:dyDescent="0.25">
      <c r="A7" t="str">
        <f t="shared" si="0"/>
        <v>2011Visited practise nurse (without seeing GP) in past 12 months AllSexMaori</v>
      </c>
      <c r="B7">
        <v>2011</v>
      </c>
      <c r="C7" t="s">
        <v>19</v>
      </c>
      <c r="D7" t="s">
        <v>5</v>
      </c>
      <c r="E7" t="s">
        <v>11</v>
      </c>
      <c r="F7">
        <v>20.513999999999999</v>
      </c>
      <c r="G7">
        <v>23.486877</v>
      </c>
      <c r="H7">
        <v>26.745999999999999</v>
      </c>
      <c r="I7">
        <v>0.73429999999999995</v>
      </c>
      <c r="J7">
        <v>0.86299999999999999</v>
      </c>
      <c r="K7">
        <v>1.014</v>
      </c>
    </row>
    <row r="8" spans="1:13" x14ac:dyDescent="0.25">
      <c r="A8" t="str">
        <f t="shared" si="0"/>
        <v>2011Visited after-hours medical centre in past 12 months AllSexMaori</v>
      </c>
      <c r="B8">
        <v>2011</v>
      </c>
      <c r="C8" t="s">
        <v>20</v>
      </c>
      <c r="D8" t="s">
        <v>5</v>
      </c>
      <c r="E8" t="s">
        <v>11</v>
      </c>
      <c r="F8">
        <v>17.266999999999999</v>
      </c>
      <c r="G8">
        <v>20.196297000000001</v>
      </c>
      <c r="H8">
        <v>23.481000000000002</v>
      </c>
      <c r="I8">
        <v>0.78839999999999999</v>
      </c>
      <c r="J8">
        <v>0.92779999999999996</v>
      </c>
      <c r="K8">
        <v>1.0920000000000001</v>
      </c>
    </row>
    <row r="9" spans="1:13" x14ac:dyDescent="0.25">
      <c r="A9" t="str">
        <f t="shared" si="0"/>
        <v>2011Any unmet need in the past 12 monthsAllSexMaori</v>
      </c>
      <c r="B9">
        <v>2011</v>
      </c>
      <c r="C9" t="s">
        <v>21</v>
      </c>
      <c r="D9" t="s">
        <v>5</v>
      </c>
      <c r="E9" t="s">
        <v>11</v>
      </c>
      <c r="F9">
        <v>24.001000000000001</v>
      </c>
      <c r="G9">
        <v>27.028030000000001</v>
      </c>
      <c r="H9">
        <v>30.283999999999999</v>
      </c>
      <c r="I9">
        <v>1.3520000000000001</v>
      </c>
      <c r="J9">
        <v>1.5640000000000001</v>
      </c>
      <c r="K9">
        <v>1.8080000000000001</v>
      </c>
    </row>
    <row r="10" spans="1:13" x14ac:dyDescent="0.25">
      <c r="A10" t="str">
        <f t="shared" si="0"/>
        <v>2011Unfilled prescription due to cost in past 12 months AllSexMaori</v>
      </c>
      <c r="B10">
        <v>2011</v>
      </c>
      <c r="C10" t="s">
        <v>22</v>
      </c>
      <c r="D10" t="s">
        <v>5</v>
      </c>
      <c r="E10" t="s">
        <v>11</v>
      </c>
      <c r="F10">
        <v>10.026</v>
      </c>
      <c r="G10">
        <v>12.268744</v>
      </c>
      <c r="H10">
        <v>14.93</v>
      </c>
      <c r="I10">
        <v>1.952</v>
      </c>
      <c r="J10">
        <v>2.5840000000000001</v>
      </c>
      <c r="K10">
        <v>3.42</v>
      </c>
    </row>
    <row r="11" spans="1:13" x14ac:dyDescent="0.25">
      <c r="A11" t="str">
        <f t="shared" si="0"/>
        <v>2012Has GP clinic or medical centre that usually goes to when unwell or injured AllSexMaori</v>
      </c>
      <c r="B11">
        <v>2012</v>
      </c>
      <c r="C11" t="s">
        <v>17</v>
      </c>
      <c r="D11" t="s">
        <v>5</v>
      </c>
      <c r="E11" t="s">
        <v>11</v>
      </c>
      <c r="F11">
        <v>94.912000000000006</v>
      </c>
      <c r="G11">
        <v>96.322220000000002</v>
      </c>
      <c r="H11">
        <v>97.430999999999997</v>
      </c>
      <c r="I11">
        <v>0.97960000000000003</v>
      </c>
      <c r="J11">
        <v>0.995</v>
      </c>
      <c r="K11">
        <v>1.0109999999999999</v>
      </c>
    </row>
    <row r="12" spans="1:13" x14ac:dyDescent="0.25">
      <c r="A12" t="str">
        <f t="shared" si="0"/>
        <v>2012Visited GP in past 12 months AllSexMaori</v>
      </c>
      <c r="B12">
        <v>2012</v>
      </c>
      <c r="C12" t="s">
        <v>18</v>
      </c>
      <c r="D12" t="s">
        <v>5</v>
      </c>
      <c r="E12" t="s">
        <v>11</v>
      </c>
      <c r="F12">
        <v>70.114000000000004</v>
      </c>
      <c r="G12">
        <v>73.040575000000004</v>
      </c>
      <c r="H12">
        <v>75.778999999999996</v>
      </c>
      <c r="I12">
        <v>0.92759999999999998</v>
      </c>
      <c r="J12">
        <v>0.97670000000000001</v>
      </c>
      <c r="K12">
        <v>1.028</v>
      </c>
    </row>
    <row r="13" spans="1:13" x14ac:dyDescent="0.25">
      <c r="A13" t="str">
        <f t="shared" si="0"/>
        <v>2012Visited practise nurse (without seeing GP) in past 12 months AllSexMaori</v>
      </c>
      <c r="B13">
        <v>2012</v>
      </c>
      <c r="C13" t="s">
        <v>19</v>
      </c>
      <c r="D13" t="s">
        <v>5</v>
      </c>
      <c r="E13" t="s">
        <v>11</v>
      </c>
      <c r="F13">
        <v>20.626999999999999</v>
      </c>
      <c r="G13">
        <v>23.457007000000001</v>
      </c>
      <c r="H13">
        <v>26.545000000000002</v>
      </c>
      <c r="I13">
        <v>0.80910000000000004</v>
      </c>
      <c r="J13">
        <v>0.93220000000000003</v>
      </c>
      <c r="K13">
        <v>1.0740000000000001</v>
      </c>
    </row>
    <row r="14" spans="1:13" x14ac:dyDescent="0.25">
      <c r="A14" t="str">
        <f t="shared" si="0"/>
        <v>2012Visited after-hours medical centre in past 12 months AllSexMaori</v>
      </c>
      <c r="B14">
        <v>2012</v>
      </c>
      <c r="C14" t="s">
        <v>20</v>
      </c>
      <c r="D14" t="s">
        <v>5</v>
      </c>
      <c r="E14" t="s">
        <v>11</v>
      </c>
      <c r="F14">
        <v>16.536000000000001</v>
      </c>
      <c r="G14">
        <v>19.232039</v>
      </c>
      <c r="H14">
        <v>22.251000000000001</v>
      </c>
      <c r="I14">
        <v>0.75600000000000001</v>
      </c>
      <c r="J14">
        <v>0.89349999999999996</v>
      </c>
      <c r="K14">
        <v>1.056</v>
      </c>
    </row>
    <row r="15" spans="1:13" x14ac:dyDescent="0.25">
      <c r="A15" t="str">
        <f t="shared" si="0"/>
        <v>2012Any unmet need in the past 12 monthsAllSexMaori</v>
      </c>
      <c r="B15">
        <v>2012</v>
      </c>
      <c r="C15" t="s">
        <v>21</v>
      </c>
      <c r="D15" t="s">
        <v>5</v>
      </c>
      <c r="E15" t="s">
        <v>11</v>
      </c>
      <c r="F15">
        <v>24.959</v>
      </c>
      <c r="G15">
        <v>27.841874000000001</v>
      </c>
      <c r="H15">
        <v>30.92</v>
      </c>
      <c r="I15">
        <v>1.3160000000000001</v>
      </c>
      <c r="J15">
        <v>1.532</v>
      </c>
      <c r="K15">
        <v>1.7829999999999999</v>
      </c>
    </row>
    <row r="16" spans="1:13" x14ac:dyDescent="0.25">
      <c r="A16" t="str">
        <f t="shared" si="0"/>
        <v>2012Unfilled prescription due to cost in past 12 months AllSexMaori</v>
      </c>
      <c r="B16">
        <v>2012</v>
      </c>
      <c r="C16" t="s">
        <v>22</v>
      </c>
      <c r="D16" t="s">
        <v>5</v>
      </c>
      <c r="E16" t="s">
        <v>11</v>
      </c>
      <c r="F16">
        <v>7.5250000000000004</v>
      </c>
      <c r="G16">
        <v>9.4340209999999995</v>
      </c>
      <c r="H16">
        <v>11.766</v>
      </c>
      <c r="I16">
        <v>2.2269999999999999</v>
      </c>
      <c r="J16">
        <v>3.3780000000000001</v>
      </c>
      <c r="K16">
        <v>5.1239999999999997</v>
      </c>
    </row>
    <row r="17" spans="1:11" x14ac:dyDescent="0.25">
      <c r="A17" t="str">
        <f t="shared" si="0"/>
        <v>2013Has GP clinic or medical centre that usually goes to when unwell or injured AllSexMaori</v>
      </c>
      <c r="B17">
        <v>2013</v>
      </c>
      <c r="C17" t="s">
        <v>17</v>
      </c>
      <c r="D17" t="s">
        <v>5</v>
      </c>
      <c r="E17" t="s">
        <v>11</v>
      </c>
      <c r="F17">
        <v>96.144000000000005</v>
      </c>
      <c r="G17">
        <v>97.652376000000004</v>
      </c>
      <c r="H17">
        <v>98.686000000000007</v>
      </c>
      <c r="I17">
        <v>0.98629999999999995</v>
      </c>
      <c r="J17">
        <v>1.0009999999999999</v>
      </c>
      <c r="K17">
        <v>1.016</v>
      </c>
    </row>
    <row r="18" spans="1:11" x14ac:dyDescent="0.25">
      <c r="A18" t="str">
        <f t="shared" si="0"/>
        <v>2013Visited GP in past 12 months AllSexMaori</v>
      </c>
      <c r="B18">
        <v>2013</v>
      </c>
      <c r="C18" t="s">
        <v>18</v>
      </c>
      <c r="D18" t="s">
        <v>5</v>
      </c>
      <c r="E18" t="s">
        <v>11</v>
      </c>
      <c r="F18">
        <v>70.680000000000007</v>
      </c>
      <c r="G18">
        <v>73.987902000000005</v>
      </c>
      <c r="H18">
        <v>77.043999999999997</v>
      </c>
      <c r="I18">
        <v>0.93369999999999997</v>
      </c>
      <c r="J18">
        <v>0.98050000000000004</v>
      </c>
      <c r="K18">
        <v>1.03</v>
      </c>
    </row>
    <row r="19" spans="1:11" x14ac:dyDescent="0.25">
      <c r="A19" t="str">
        <f t="shared" si="0"/>
        <v>2013Visited practise nurse (without seeing GP) in past 12 months AllSexMaori</v>
      </c>
      <c r="B19">
        <v>2013</v>
      </c>
      <c r="C19" t="s">
        <v>19</v>
      </c>
      <c r="D19" t="s">
        <v>5</v>
      </c>
      <c r="E19" t="s">
        <v>11</v>
      </c>
      <c r="F19">
        <v>20.178000000000001</v>
      </c>
      <c r="G19">
        <v>22.968855000000001</v>
      </c>
      <c r="H19">
        <v>26.018999999999998</v>
      </c>
      <c r="I19">
        <v>0.83709999999999996</v>
      </c>
      <c r="J19">
        <v>0.98480000000000001</v>
      </c>
      <c r="K19">
        <v>1.159</v>
      </c>
    </row>
    <row r="20" spans="1:11" x14ac:dyDescent="0.25">
      <c r="A20" t="str">
        <f t="shared" si="0"/>
        <v>2013Visited after-hours medical centre in past 12 months AllSexMaori</v>
      </c>
      <c r="B20">
        <v>2013</v>
      </c>
      <c r="C20" t="s">
        <v>20</v>
      </c>
      <c r="D20" t="s">
        <v>5</v>
      </c>
      <c r="E20" t="s">
        <v>11</v>
      </c>
      <c r="F20">
        <v>14.098000000000001</v>
      </c>
      <c r="G20">
        <v>16.352855000000002</v>
      </c>
      <c r="H20">
        <v>18.888999999999999</v>
      </c>
      <c r="I20">
        <v>0.60140000000000005</v>
      </c>
      <c r="J20">
        <v>0.72170000000000001</v>
      </c>
      <c r="K20">
        <v>0.86609999999999998</v>
      </c>
    </row>
    <row r="21" spans="1:11" x14ac:dyDescent="0.25">
      <c r="A21" t="str">
        <f t="shared" si="0"/>
        <v>2013Any unmet need in the past 12 monthsAllSexMaori</v>
      </c>
      <c r="B21">
        <v>2013</v>
      </c>
      <c r="C21" t="s">
        <v>21</v>
      </c>
      <c r="D21" t="s">
        <v>5</v>
      </c>
      <c r="E21" t="s">
        <v>11</v>
      </c>
      <c r="F21">
        <v>24.434999999999999</v>
      </c>
      <c r="G21">
        <v>27.355264999999999</v>
      </c>
      <c r="H21">
        <v>30.484000000000002</v>
      </c>
      <c r="I21">
        <v>1.1919999999999999</v>
      </c>
      <c r="J21">
        <v>1.407</v>
      </c>
      <c r="K21">
        <v>1.66</v>
      </c>
    </row>
    <row r="22" spans="1:11" x14ac:dyDescent="0.25">
      <c r="A22" t="str">
        <f t="shared" si="0"/>
        <v>2013Unfilled prescription due to cost in past 12 months AllSexMaori</v>
      </c>
      <c r="B22">
        <v>2013</v>
      </c>
      <c r="C22" t="s">
        <v>22</v>
      </c>
      <c r="D22" t="s">
        <v>5</v>
      </c>
      <c r="E22" t="s">
        <v>11</v>
      </c>
      <c r="F22">
        <v>5.6379999999999999</v>
      </c>
      <c r="G22">
        <v>7.2872539999999999</v>
      </c>
      <c r="H22">
        <v>9.3710000000000004</v>
      </c>
      <c r="I22">
        <v>1.8160000000000001</v>
      </c>
      <c r="J22">
        <v>2.6160000000000001</v>
      </c>
      <c r="K22">
        <v>3.7679999999999998</v>
      </c>
    </row>
    <row r="23" spans="1:11" x14ac:dyDescent="0.25">
      <c r="A23" t="str">
        <f t="shared" si="0"/>
        <v>2014Has GP clinic or medical centre that usually goes to when unwell or injured AllSexMaori</v>
      </c>
      <c r="B23">
        <v>2014</v>
      </c>
      <c r="C23" t="s">
        <v>17</v>
      </c>
      <c r="D23" t="s">
        <v>5</v>
      </c>
      <c r="E23" t="s">
        <v>11</v>
      </c>
      <c r="F23">
        <v>96.548000000000002</v>
      </c>
      <c r="G23">
        <v>97.663100999999997</v>
      </c>
      <c r="H23">
        <v>98.494</v>
      </c>
      <c r="I23">
        <v>0.98680000000000001</v>
      </c>
      <c r="J23">
        <v>0.998</v>
      </c>
      <c r="K23">
        <v>1.0089999999999999</v>
      </c>
    </row>
    <row r="24" spans="1:11" x14ac:dyDescent="0.25">
      <c r="A24" t="str">
        <f t="shared" si="0"/>
        <v>2014Visited GP in past 12 months AllSexMaori</v>
      </c>
      <c r="B24">
        <v>2014</v>
      </c>
      <c r="C24" t="s">
        <v>18</v>
      </c>
      <c r="D24" t="s">
        <v>5</v>
      </c>
      <c r="E24" t="s">
        <v>11</v>
      </c>
      <c r="F24">
        <v>71.789000000000001</v>
      </c>
      <c r="G24">
        <v>74.725423000000006</v>
      </c>
      <c r="H24">
        <v>77.453000000000003</v>
      </c>
      <c r="I24">
        <v>0.92530000000000001</v>
      </c>
      <c r="J24">
        <v>0.97070000000000001</v>
      </c>
      <c r="K24">
        <v>1.018</v>
      </c>
    </row>
    <row r="25" spans="1:11" x14ac:dyDescent="0.25">
      <c r="A25" t="str">
        <f t="shared" si="0"/>
        <v>2014Visited practise nurse (without seeing GP) in past 12 months AllSexMaori</v>
      </c>
      <c r="B25">
        <v>2014</v>
      </c>
      <c r="C25" t="s">
        <v>19</v>
      </c>
      <c r="D25" t="s">
        <v>5</v>
      </c>
      <c r="E25" t="s">
        <v>11</v>
      </c>
      <c r="F25">
        <v>22.821999999999999</v>
      </c>
      <c r="G25">
        <v>25.255468</v>
      </c>
      <c r="H25">
        <v>27.855</v>
      </c>
      <c r="I25">
        <v>0.87649999999999995</v>
      </c>
      <c r="J25">
        <v>0.99809999999999999</v>
      </c>
      <c r="K25">
        <v>1.137</v>
      </c>
    </row>
    <row r="26" spans="1:11" x14ac:dyDescent="0.25">
      <c r="A26" t="str">
        <f t="shared" si="0"/>
        <v>2014Visited after-hours medical centre in past 12 months AllSexMaori</v>
      </c>
      <c r="B26">
        <v>2014</v>
      </c>
      <c r="C26" t="s">
        <v>20</v>
      </c>
      <c r="D26" t="s">
        <v>5</v>
      </c>
      <c r="E26" t="s">
        <v>11</v>
      </c>
      <c r="F26">
        <v>18.279</v>
      </c>
      <c r="G26">
        <v>21.245951000000002</v>
      </c>
      <c r="H26">
        <v>24.55</v>
      </c>
      <c r="I26">
        <v>0.70169999999999999</v>
      </c>
      <c r="J26">
        <v>0.83069999999999999</v>
      </c>
      <c r="K26">
        <v>0.98350000000000004</v>
      </c>
    </row>
    <row r="27" spans="1:11" x14ac:dyDescent="0.25">
      <c r="A27" t="str">
        <f t="shared" si="0"/>
        <v>2014Any unmet need in the past 12 monthsAllSexMaori</v>
      </c>
      <c r="B27">
        <v>2014</v>
      </c>
      <c r="C27" t="s">
        <v>21</v>
      </c>
      <c r="D27" t="s">
        <v>5</v>
      </c>
      <c r="E27" t="s">
        <v>11</v>
      </c>
      <c r="F27">
        <v>24.454999999999998</v>
      </c>
      <c r="G27">
        <v>27.284123999999998</v>
      </c>
      <c r="H27">
        <v>30.309000000000001</v>
      </c>
      <c r="I27">
        <v>1.1970000000000001</v>
      </c>
      <c r="J27">
        <v>1.395</v>
      </c>
      <c r="K27">
        <v>1.625</v>
      </c>
    </row>
    <row r="28" spans="1:11" x14ac:dyDescent="0.25">
      <c r="A28" t="str">
        <f t="shared" si="0"/>
        <v>2014Unfilled prescription due to cost in past 12 months AllSexMaori</v>
      </c>
      <c r="B28">
        <v>2014</v>
      </c>
      <c r="C28" t="s">
        <v>22</v>
      </c>
      <c r="D28" t="s">
        <v>5</v>
      </c>
      <c r="E28" t="s">
        <v>11</v>
      </c>
      <c r="F28">
        <v>6.93</v>
      </c>
      <c r="G28">
        <v>9.2242800000000003</v>
      </c>
      <c r="H28">
        <v>12.179</v>
      </c>
      <c r="I28">
        <v>1.5840000000000001</v>
      </c>
      <c r="J28">
        <v>2.3759999999999999</v>
      </c>
      <c r="K28">
        <v>3.5649999999999999</v>
      </c>
    </row>
    <row r="29" spans="1:11" x14ac:dyDescent="0.25">
      <c r="A29" t="str">
        <f t="shared" si="0"/>
        <v>2015Has GP clinic or medical centre that usually goes to when unwell or injured AllSexMaori</v>
      </c>
      <c r="B29">
        <v>2015</v>
      </c>
      <c r="C29" t="s">
        <v>17</v>
      </c>
      <c r="D29" t="s">
        <v>5</v>
      </c>
      <c r="E29" t="s">
        <v>11</v>
      </c>
      <c r="F29">
        <v>96.308999999999997</v>
      </c>
      <c r="G29">
        <v>97.590818999999996</v>
      </c>
      <c r="H29">
        <v>98.519000000000005</v>
      </c>
      <c r="I29">
        <v>0.98329999999999995</v>
      </c>
      <c r="J29">
        <v>0.99509999999999998</v>
      </c>
      <c r="K29">
        <v>1.0069999999999999</v>
      </c>
    </row>
    <row r="30" spans="1:11" x14ac:dyDescent="0.25">
      <c r="A30" t="str">
        <f t="shared" si="0"/>
        <v>2015Visited GP in past 12 months AllSexMaori</v>
      </c>
      <c r="B30">
        <v>2015</v>
      </c>
      <c r="C30" t="s">
        <v>18</v>
      </c>
      <c r="D30" t="s">
        <v>5</v>
      </c>
      <c r="E30" t="s">
        <v>11</v>
      </c>
      <c r="F30">
        <v>72.656999999999996</v>
      </c>
      <c r="G30">
        <v>75.572277999999997</v>
      </c>
      <c r="H30">
        <v>78.27</v>
      </c>
      <c r="I30">
        <v>0.9355</v>
      </c>
      <c r="J30">
        <v>0.98540000000000005</v>
      </c>
      <c r="K30">
        <v>1.038</v>
      </c>
    </row>
    <row r="31" spans="1:11" x14ac:dyDescent="0.25">
      <c r="A31" t="str">
        <f t="shared" si="0"/>
        <v>2015Visited practise nurse (without seeing GP) in past 12 months AllSexMaori</v>
      </c>
      <c r="B31">
        <v>2015</v>
      </c>
      <c r="C31" t="s">
        <v>19</v>
      </c>
      <c r="D31" t="s">
        <v>5</v>
      </c>
      <c r="E31" t="s">
        <v>11</v>
      </c>
      <c r="F31">
        <v>24.004000000000001</v>
      </c>
      <c r="G31">
        <v>26.753957</v>
      </c>
      <c r="H31">
        <v>29.696000000000002</v>
      </c>
      <c r="I31">
        <v>0.87239999999999995</v>
      </c>
      <c r="J31">
        <v>0.99380000000000002</v>
      </c>
      <c r="K31">
        <v>1.1319999999999999</v>
      </c>
    </row>
    <row r="32" spans="1:11" x14ac:dyDescent="0.25">
      <c r="A32" t="str">
        <f t="shared" si="0"/>
        <v>2015Visited after-hours medical centre in past 12 months AllSexMaori</v>
      </c>
      <c r="B32">
        <v>2015</v>
      </c>
      <c r="C32" t="s">
        <v>20</v>
      </c>
      <c r="D32" t="s">
        <v>5</v>
      </c>
      <c r="E32" t="s">
        <v>11</v>
      </c>
      <c r="F32">
        <v>20.577999999999999</v>
      </c>
      <c r="G32">
        <v>23.145208</v>
      </c>
      <c r="H32">
        <v>25.928000000000001</v>
      </c>
      <c r="I32">
        <v>0.75739999999999996</v>
      </c>
      <c r="J32">
        <v>0.8679</v>
      </c>
      <c r="K32">
        <v>0.99439999999999995</v>
      </c>
    </row>
    <row r="33" spans="1:11" x14ac:dyDescent="0.25">
      <c r="A33" t="str">
        <f t="shared" si="0"/>
        <v>2015Any unmet need in the past 12 monthsAllSexMaori</v>
      </c>
      <c r="B33">
        <v>2015</v>
      </c>
      <c r="C33" t="s">
        <v>21</v>
      </c>
      <c r="D33" t="s">
        <v>5</v>
      </c>
      <c r="E33" t="s">
        <v>11</v>
      </c>
      <c r="F33">
        <v>25.231999999999999</v>
      </c>
      <c r="G33">
        <v>28.102269</v>
      </c>
      <c r="H33">
        <v>31.163</v>
      </c>
      <c r="I33">
        <v>1.0840000000000001</v>
      </c>
      <c r="J33">
        <v>1.254</v>
      </c>
      <c r="K33">
        <v>1.45</v>
      </c>
    </row>
    <row r="34" spans="1:11" x14ac:dyDescent="0.25">
      <c r="A34" t="str">
        <f t="shared" si="0"/>
        <v>2015Unfilled prescription due to cost in past 12 months AllSexMaori</v>
      </c>
      <c r="B34">
        <v>2015</v>
      </c>
      <c r="C34" t="s">
        <v>22</v>
      </c>
      <c r="D34" t="s">
        <v>5</v>
      </c>
      <c r="E34" t="s">
        <v>11</v>
      </c>
      <c r="F34">
        <v>5.7530000000000001</v>
      </c>
      <c r="G34">
        <v>7.1489149999999997</v>
      </c>
      <c r="H34">
        <v>8.8520000000000003</v>
      </c>
      <c r="I34">
        <v>2.0350000000000001</v>
      </c>
      <c r="J34">
        <v>2.8039999999999998</v>
      </c>
      <c r="K34">
        <v>3.8639999999999999</v>
      </c>
    </row>
    <row r="35" spans="1:11" x14ac:dyDescent="0.25">
      <c r="A35" t="str">
        <f t="shared" si="0"/>
        <v>2016Has GP clinic or medical centre that usually goes to when unwell or injured AllSexMaori</v>
      </c>
      <c r="B35">
        <v>2016</v>
      </c>
      <c r="C35" t="s">
        <v>17</v>
      </c>
      <c r="D35" t="s">
        <v>5</v>
      </c>
      <c r="E35" t="s">
        <v>11</v>
      </c>
      <c r="F35">
        <v>96.504000000000005</v>
      </c>
      <c r="G35">
        <v>97.629706999999996</v>
      </c>
      <c r="H35">
        <v>98.47</v>
      </c>
      <c r="I35">
        <v>0.98870000000000002</v>
      </c>
      <c r="J35">
        <v>0.99980000000000002</v>
      </c>
      <c r="K35">
        <v>1.0109999999999999</v>
      </c>
    </row>
    <row r="36" spans="1:11" x14ac:dyDescent="0.25">
      <c r="A36" t="str">
        <f t="shared" si="0"/>
        <v>2016Visited GP in past 12 months AllSexMaori</v>
      </c>
      <c r="B36">
        <v>2016</v>
      </c>
      <c r="C36" t="s">
        <v>18</v>
      </c>
      <c r="D36" t="s">
        <v>5</v>
      </c>
      <c r="E36" t="s">
        <v>11</v>
      </c>
      <c r="F36">
        <v>68.227000000000004</v>
      </c>
      <c r="G36">
        <v>71.486953</v>
      </c>
      <c r="H36">
        <v>74.537000000000006</v>
      </c>
      <c r="I36">
        <v>0.9234</v>
      </c>
      <c r="J36">
        <v>0.97829999999999995</v>
      </c>
      <c r="K36">
        <v>1.0369999999999999</v>
      </c>
    </row>
    <row r="37" spans="1:11" x14ac:dyDescent="0.25">
      <c r="A37" t="str">
        <f t="shared" si="0"/>
        <v>2016Visited practise nurse (without seeing GP) in past 12 months AllSexMaori</v>
      </c>
      <c r="B37">
        <v>2016</v>
      </c>
      <c r="C37" t="s">
        <v>19</v>
      </c>
      <c r="D37" t="s">
        <v>5</v>
      </c>
      <c r="E37" t="s">
        <v>11</v>
      </c>
      <c r="F37">
        <v>22.073</v>
      </c>
      <c r="G37">
        <v>24.795300999999998</v>
      </c>
      <c r="H37">
        <v>27.734000000000002</v>
      </c>
      <c r="I37">
        <v>0.88929999999999998</v>
      </c>
      <c r="J37">
        <v>1.024</v>
      </c>
      <c r="K37">
        <v>1.179</v>
      </c>
    </row>
    <row r="38" spans="1:11" x14ac:dyDescent="0.25">
      <c r="A38" t="str">
        <f t="shared" si="0"/>
        <v>2016Visited after-hours medical centre in past 12 months AllSexMaori</v>
      </c>
      <c r="B38">
        <v>2016</v>
      </c>
      <c r="C38" t="s">
        <v>20</v>
      </c>
      <c r="D38" t="s">
        <v>5</v>
      </c>
      <c r="E38" t="s">
        <v>11</v>
      </c>
      <c r="F38">
        <v>18.006</v>
      </c>
      <c r="G38">
        <v>21.116132</v>
      </c>
      <c r="H38">
        <v>24.602</v>
      </c>
      <c r="I38">
        <v>0.72660000000000002</v>
      </c>
      <c r="J38">
        <v>0.87280000000000002</v>
      </c>
      <c r="K38">
        <v>1.048</v>
      </c>
    </row>
    <row r="39" spans="1:11" x14ac:dyDescent="0.25">
      <c r="A39" t="str">
        <f t="shared" si="0"/>
        <v>2016Any unmet need in the past 12 monthsAllSexMaori</v>
      </c>
      <c r="B39">
        <v>2016</v>
      </c>
      <c r="C39" t="s">
        <v>21</v>
      </c>
      <c r="D39" t="s">
        <v>5</v>
      </c>
      <c r="E39" t="s">
        <v>11</v>
      </c>
      <c r="F39">
        <v>22.045000000000002</v>
      </c>
      <c r="G39">
        <v>24.791104000000001</v>
      </c>
      <c r="H39">
        <v>27.757000000000001</v>
      </c>
      <c r="I39">
        <v>1.155</v>
      </c>
      <c r="J39">
        <v>1.3260000000000001</v>
      </c>
      <c r="K39">
        <v>1.5229999999999999</v>
      </c>
    </row>
    <row r="40" spans="1:11" x14ac:dyDescent="0.25">
      <c r="A40" t="str">
        <f t="shared" si="0"/>
        <v>2016Unfilled prescription due to cost in past 12 months AllSexMaori</v>
      </c>
      <c r="B40">
        <v>2016</v>
      </c>
      <c r="C40" t="s">
        <v>22</v>
      </c>
      <c r="D40" t="s">
        <v>5</v>
      </c>
      <c r="E40" t="s">
        <v>11</v>
      </c>
      <c r="F40">
        <v>5.5679999999999996</v>
      </c>
      <c r="G40">
        <v>7.2274269999999996</v>
      </c>
      <c r="H40">
        <v>9.3330000000000002</v>
      </c>
      <c r="I40">
        <v>1.7929999999999999</v>
      </c>
      <c r="J40">
        <v>2.5649999999999999</v>
      </c>
      <c r="K40">
        <v>3.6680000000000001</v>
      </c>
    </row>
    <row r="41" spans="1:11" x14ac:dyDescent="0.25">
      <c r="A41" t="str">
        <f t="shared" si="0"/>
        <v>2006Has GP clinic or medical centre that usually goes to when unwell or injured AllSexNon-Maori</v>
      </c>
      <c r="B41">
        <v>2006</v>
      </c>
      <c r="C41" t="s">
        <v>17</v>
      </c>
      <c r="D41" t="s">
        <v>5</v>
      </c>
      <c r="E41" t="s">
        <v>12</v>
      </c>
      <c r="F41">
        <v>96.218999999999994</v>
      </c>
      <c r="G41">
        <v>97.049385000000001</v>
      </c>
      <c r="H41">
        <v>97.74</v>
      </c>
    </row>
    <row r="42" spans="1:11" x14ac:dyDescent="0.25">
      <c r="A42" t="str">
        <f t="shared" si="0"/>
        <v>2006Visited GP in past 12 months AllSexNon-Maori</v>
      </c>
      <c r="B42">
        <v>2006</v>
      </c>
      <c r="C42" t="s">
        <v>18</v>
      </c>
      <c r="D42" t="s">
        <v>5</v>
      </c>
      <c r="E42" t="s">
        <v>12</v>
      </c>
      <c r="F42">
        <v>77.653999999999996</v>
      </c>
      <c r="G42">
        <v>79.505284000000003</v>
      </c>
      <c r="H42">
        <v>81.239999999999995</v>
      </c>
    </row>
    <row r="43" spans="1:11" x14ac:dyDescent="0.25">
      <c r="A43" t="str">
        <f t="shared" si="0"/>
        <v>2006Visited practise nurse (without seeing GP) in past 12 months AllSexNon-Maori</v>
      </c>
      <c r="B43">
        <v>2006</v>
      </c>
      <c r="C43" t="s">
        <v>19</v>
      </c>
      <c r="D43" t="s">
        <v>5</v>
      </c>
      <c r="E43" t="s">
        <v>12</v>
      </c>
      <c r="F43">
        <v>20.847999999999999</v>
      </c>
      <c r="G43">
        <v>22.663808</v>
      </c>
      <c r="H43">
        <v>24.588000000000001</v>
      </c>
    </row>
    <row r="44" spans="1:11" x14ac:dyDescent="0.25">
      <c r="A44" t="str">
        <f t="shared" si="0"/>
        <v>2011Has GP clinic or medical centre that usually goes to when unwell or injured AllSexNon-Maori</v>
      </c>
      <c r="B44">
        <v>2011</v>
      </c>
      <c r="C44" t="s">
        <v>17</v>
      </c>
      <c r="D44" t="s">
        <v>5</v>
      </c>
      <c r="E44" t="s">
        <v>12</v>
      </c>
      <c r="F44">
        <v>95.491</v>
      </c>
      <c r="G44">
        <v>96.591554000000002</v>
      </c>
      <c r="H44">
        <v>97.486999999999995</v>
      </c>
    </row>
    <row r="45" spans="1:11" x14ac:dyDescent="0.25">
      <c r="A45" t="str">
        <f t="shared" si="0"/>
        <v>2011Visited GP in past 12 months AllSexNon-Maori</v>
      </c>
      <c r="B45">
        <v>2011</v>
      </c>
      <c r="C45" t="s">
        <v>18</v>
      </c>
      <c r="D45" t="s">
        <v>5</v>
      </c>
      <c r="E45" t="s">
        <v>12</v>
      </c>
      <c r="F45">
        <v>72.001999999999995</v>
      </c>
      <c r="G45">
        <v>74.204097000000004</v>
      </c>
      <c r="H45">
        <v>76.290000000000006</v>
      </c>
    </row>
    <row r="46" spans="1:11" x14ac:dyDescent="0.25">
      <c r="A46" t="str">
        <f t="shared" si="0"/>
        <v>2011Visited practise nurse (without seeing GP) in past 12 months AllSexNon-Maori</v>
      </c>
      <c r="B46">
        <v>2011</v>
      </c>
      <c r="C46" t="s">
        <v>19</v>
      </c>
      <c r="D46" t="s">
        <v>5</v>
      </c>
      <c r="E46" t="s">
        <v>12</v>
      </c>
      <c r="F46">
        <v>24.61</v>
      </c>
      <c r="G46">
        <v>27.166450000000001</v>
      </c>
      <c r="H46">
        <v>29.882999999999999</v>
      </c>
    </row>
    <row r="47" spans="1:11" x14ac:dyDescent="0.25">
      <c r="A47" t="str">
        <f t="shared" si="0"/>
        <v>2011Visited after-hours medical centre in past 12 months AllSexNon-Maori</v>
      </c>
      <c r="B47">
        <v>2011</v>
      </c>
      <c r="C47" t="s">
        <v>20</v>
      </c>
      <c r="D47" t="s">
        <v>5</v>
      </c>
      <c r="E47" t="s">
        <v>12</v>
      </c>
      <c r="F47">
        <v>20.106999999999999</v>
      </c>
      <c r="G47">
        <v>21.904609000000001</v>
      </c>
      <c r="H47">
        <v>23.815000000000001</v>
      </c>
    </row>
    <row r="48" spans="1:11" x14ac:dyDescent="0.25">
      <c r="A48" t="str">
        <f t="shared" si="0"/>
        <v>2011Any unmet need in the past 12 monthsAllSexNon-Maori</v>
      </c>
      <c r="B48">
        <v>2011</v>
      </c>
      <c r="C48" t="s">
        <v>21</v>
      </c>
      <c r="D48" t="s">
        <v>5</v>
      </c>
      <c r="E48" t="s">
        <v>12</v>
      </c>
      <c r="F48">
        <v>15.289</v>
      </c>
      <c r="G48">
        <v>17.205338000000001</v>
      </c>
      <c r="H48">
        <v>19.306999999999999</v>
      </c>
    </row>
    <row r="49" spans="1:8" x14ac:dyDescent="0.25">
      <c r="A49" t="str">
        <f t="shared" si="0"/>
        <v>2011Unfilled prescription due to cost in past 12 months AllSexNon-Maori</v>
      </c>
      <c r="B49">
        <v>2011</v>
      </c>
      <c r="C49" t="s">
        <v>22</v>
      </c>
      <c r="D49" t="s">
        <v>5</v>
      </c>
      <c r="E49" t="s">
        <v>12</v>
      </c>
      <c r="F49">
        <v>3.629</v>
      </c>
      <c r="G49">
        <v>4.6861750000000004</v>
      </c>
      <c r="H49">
        <v>5.9429999999999996</v>
      </c>
    </row>
    <row r="50" spans="1:8" x14ac:dyDescent="0.25">
      <c r="A50" t="str">
        <f t="shared" si="0"/>
        <v>2012Has GP clinic or medical centre that usually goes to when unwell or injured AllSexNon-Maori</v>
      </c>
      <c r="B50">
        <v>2012</v>
      </c>
      <c r="C50" t="s">
        <v>17</v>
      </c>
      <c r="D50" t="s">
        <v>5</v>
      </c>
      <c r="E50" t="s">
        <v>12</v>
      </c>
      <c r="F50">
        <v>95.95</v>
      </c>
      <c r="G50">
        <v>96.823938999999996</v>
      </c>
      <c r="H50">
        <v>97.554000000000002</v>
      </c>
    </row>
    <row r="51" spans="1:8" x14ac:dyDescent="0.25">
      <c r="A51" t="str">
        <f t="shared" si="0"/>
        <v>2012Visited GP in past 12 months AllSexNon-Maori</v>
      </c>
      <c r="B51">
        <v>2012</v>
      </c>
      <c r="C51" t="s">
        <v>18</v>
      </c>
      <c r="D51" t="s">
        <v>5</v>
      </c>
      <c r="E51" t="s">
        <v>12</v>
      </c>
      <c r="F51">
        <v>72.379000000000005</v>
      </c>
      <c r="G51">
        <v>74.792753000000005</v>
      </c>
      <c r="H51">
        <v>77.061999999999998</v>
      </c>
    </row>
    <row r="52" spans="1:8" x14ac:dyDescent="0.25">
      <c r="A52" t="str">
        <f t="shared" si="0"/>
        <v>2012Visited practise nurse (without seeing GP) in past 12 months AllSexNon-Maori</v>
      </c>
      <c r="B52">
        <v>2012</v>
      </c>
      <c r="C52" t="s">
        <v>19</v>
      </c>
      <c r="D52" t="s">
        <v>5</v>
      </c>
      <c r="E52" t="s">
        <v>12</v>
      </c>
      <c r="F52">
        <v>23.05</v>
      </c>
      <c r="G52">
        <v>25.146557000000001</v>
      </c>
      <c r="H52">
        <v>27.366</v>
      </c>
    </row>
    <row r="53" spans="1:8" x14ac:dyDescent="0.25">
      <c r="A53" t="str">
        <f t="shared" si="0"/>
        <v>2012Visited after-hours medical centre in past 12 months AllSexNon-Maori</v>
      </c>
      <c r="B53">
        <v>2012</v>
      </c>
      <c r="C53" t="s">
        <v>20</v>
      </c>
      <c r="D53" t="s">
        <v>5</v>
      </c>
      <c r="E53" t="s">
        <v>12</v>
      </c>
      <c r="F53">
        <v>19.611999999999998</v>
      </c>
      <c r="G53">
        <v>21.536604000000001</v>
      </c>
      <c r="H53">
        <v>23.594000000000001</v>
      </c>
    </row>
    <row r="54" spans="1:8" x14ac:dyDescent="0.25">
      <c r="A54" t="str">
        <f t="shared" si="0"/>
        <v>2012Any unmet need in the past 12 monthsAllSexNon-Maori</v>
      </c>
      <c r="B54">
        <v>2012</v>
      </c>
      <c r="C54" t="s">
        <v>21</v>
      </c>
      <c r="D54" t="s">
        <v>5</v>
      </c>
      <c r="E54" t="s">
        <v>12</v>
      </c>
      <c r="F54">
        <v>16.184999999999999</v>
      </c>
      <c r="G54">
        <v>18.173131000000001</v>
      </c>
      <c r="H54">
        <v>20.346</v>
      </c>
    </row>
    <row r="55" spans="1:8" x14ac:dyDescent="0.25">
      <c r="A55" t="str">
        <f t="shared" si="0"/>
        <v>2012Unfilled prescription due to cost in past 12 months AllSexNon-Maori</v>
      </c>
      <c r="B55">
        <v>2012</v>
      </c>
      <c r="C55" t="s">
        <v>22</v>
      </c>
      <c r="D55" t="s">
        <v>5</v>
      </c>
      <c r="E55" t="s">
        <v>12</v>
      </c>
      <c r="F55">
        <v>1.996</v>
      </c>
      <c r="G55">
        <v>2.7809149999999998</v>
      </c>
      <c r="H55">
        <v>3.7639999999999998</v>
      </c>
    </row>
    <row r="56" spans="1:8" x14ac:dyDescent="0.25">
      <c r="A56" t="str">
        <f t="shared" si="0"/>
        <v>2013Has GP clinic or medical centre that usually goes to when unwell or injured AllSexNon-Maori</v>
      </c>
      <c r="B56">
        <v>2013</v>
      </c>
      <c r="C56" t="s">
        <v>17</v>
      </c>
      <c r="D56" t="s">
        <v>5</v>
      </c>
      <c r="E56" t="s">
        <v>12</v>
      </c>
      <c r="F56">
        <v>96.676000000000002</v>
      </c>
      <c r="G56">
        <v>97.524540000000002</v>
      </c>
      <c r="H56">
        <v>98.204999999999998</v>
      </c>
    </row>
    <row r="57" spans="1:8" x14ac:dyDescent="0.25">
      <c r="A57" t="str">
        <f t="shared" si="0"/>
        <v>2013Visited GP in past 12 months AllSexNon-Maori</v>
      </c>
      <c r="B57">
        <v>2013</v>
      </c>
      <c r="C57" t="s">
        <v>18</v>
      </c>
      <c r="D57" t="s">
        <v>5</v>
      </c>
      <c r="E57" t="s">
        <v>12</v>
      </c>
      <c r="F57">
        <v>73.216999999999999</v>
      </c>
      <c r="G57">
        <v>75.471582999999995</v>
      </c>
      <c r="H57">
        <v>77.593999999999994</v>
      </c>
    </row>
    <row r="58" spans="1:8" x14ac:dyDescent="0.25">
      <c r="A58" t="str">
        <f t="shared" si="0"/>
        <v>2013Visited practise nurse (without seeing GP) in past 12 months AllSexNon-Maori</v>
      </c>
      <c r="B58">
        <v>2013</v>
      </c>
      <c r="C58" t="s">
        <v>19</v>
      </c>
      <c r="D58" t="s">
        <v>5</v>
      </c>
      <c r="E58" t="s">
        <v>12</v>
      </c>
      <c r="F58">
        <v>21.015000000000001</v>
      </c>
      <c r="G58">
        <v>23.345223000000001</v>
      </c>
      <c r="H58">
        <v>25.849</v>
      </c>
    </row>
    <row r="59" spans="1:8" x14ac:dyDescent="0.25">
      <c r="A59" t="str">
        <f t="shared" si="0"/>
        <v>2013Visited after-hours medical centre in past 12 months AllSexNon-Maori</v>
      </c>
      <c r="B59">
        <v>2013</v>
      </c>
      <c r="C59" t="s">
        <v>20</v>
      </c>
      <c r="D59" t="s">
        <v>5</v>
      </c>
      <c r="E59" t="s">
        <v>12</v>
      </c>
      <c r="F59">
        <v>20.395</v>
      </c>
      <c r="G59">
        <v>22.716486</v>
      </c>
      <c r="H59">
        <v>25.218</v>
      </c>
    </row>
    <row r="60" spans="1:8" x14ac:dyDescent="0.25">
      <c r="A60" t="str">
        <f t="shared" si="0"/>
        <v>2013Any unmet need in the past 12 monthsAllSexNon-Maori</v>
      </c>
      <c r="B60">
        <v>2013</v>
      </c>
      <c r="C60" t="s">
        <v>21</v>
      </c>
      <c r="D60" t="s">
        <v>5</v>
      </c>
      <c r="E60" t="s">
        <v>12</v>
      </c>
      <c r="F60">
        <v>17.303999999999998</v>
      </c>
      <c r="G60">
        <v>19.447854</v>
      </c>
      <c r="H60">
        <v>21.786999999999999</v>
      </c>
    </row>
    <row r="61" spans="1:8" x14ac:dyDescent="0.25">
      <c r="A61" t="str">
        <f t="shared" si="0"/>
        <v>2013Unfilled prescription due to cost in past 12 months AllSexNon-Maori</v>
      </c>
      <c r="B61">
        <v>2013</v>
      </c>
      <c r="C61" t="s">
        <v>22</v>
      </c>
      <c r="D61" t="s">
        <v>5</v>
      </c>
      <c r="E61" t="s">
        <v>12</v>
      </c>
      <c r="F61">
        <v>2.0179999999999998</v>
      </c>
      <c r="G61">
        <v>2.787423</v>
      </c>
      <c r="H61">
        <v>3.7469999999999999</v>
      </c>
    </row>
    <row r="62" spans="1:8" x14ac:dyDescent="0.25">
      <c r="A62" t="str">
        <f t="shared" si="0"/>
        <v>2014Has GP clinic or medical centre that usually goes to when unwell or injured AllSexNon-Maori</v>
      </c>
      <c r="B62">
        <v>2014</v>
      </c>
      <c r="C62" t="s">
        <v>17</v>
      </c>
      <c r="D62" t="s">
        <v>5</v>
      </c>
      <c r="E62" t="s">
        <v>12</v>
      </c>
      <c r="F62">
        <v>97.206999999999994</v>
      </c>
      <c r="G62">
        <v>97.849699999999999</v>
      </c>
      <c r="H62">
        <v>98.378</v>
      </c>
    </row>
    <row r="63" spans="1:8" x14ac:dyDescent="0.25">
      <c r="A63" t="str">
        <f t="shared" si="0"/>
        <v>2014Visited GP in past 12 months AllSexNon-Maori</v>
      </c>
      <c r="B63">
        <v>2014</v>
      </c>
      <c r="C63" t="s">
        <v>18</v>
      </c>
      <c r="D63" t="s">
        <v>5</v>
      </c>
      <c r="E63" t="s">
        <v>12</v>
      </c>
      <c r="F63">
        <v>74.994</v>
      </c>
      <c r="G63">
        <v>76.997735000000006</v>
      </c>
      <c r="H63">
        <v>78.885999999999996</v>
      </c>
    </row>
    <row r="64" spans="1:8" x14ac:dyDescent="0.25">
      <c r="A64" t="str">
        <f t="shared" si="0"/>
        <v>2014Visited practise nurse (without seeing GP) in past 12 months AllSexNon-Maori</v>
      </c>
      <c r="B64">
        <v>2014</v>
      </c>
      <c r="C64" t="s">
        <v>19</v>
      </c>
      <c r="D64" t="s">
        <v>5</v>
      </c>
      <c r="E64" t="s">
        <v>12</v>
      </c>
      <c r="F64">
        <v>23.382000000000001</v>
      </c>
      <c r="G64">
        <v>25.322084</v>
      </c>
      <c r="H64">
        <v>27.366</v>
      </c>
    </row>
    <row r="65" spans="1:8" x14ac:dyDescent="0.25">
      <c r="A65" t="str">
        <f t="shared" si="0"/>
        <v>2014Visited after-hours medical centre in past 12 months AllSexNon-Maori</v>
      </c>
      <c r="B65">
        <v>2014</v>
      </c>
      <c r="C65" t="s">
        <v>20</v>
      </c>
      <c r="D65" t="s">
        <v>5</v>
      </c>
      <c r="E65" t="s">
        <v>12</v>
      </c>
      <c r="F65">
        <v>23.332999999999998</v>
      </c>
      <c r="G65">
        <v>25.557694000000001</v>
      </c>
      <c r="H65">
        <v>27.917000000000002</v>
      </c>
    </row>
    <row r="66" spans="1:8" x14ac:dyDescent="0.25">
      <c r="A66" t="str">
        <f t="shared" si="0"/>
        <v>2014Any unmet need in the past 12 monthsAllSexNon-Maori</v>
      </c>
      <c r="B66">
        <v>2014</v>
      </c>
      <c r="C66" t="s">
        <v>21</v>
      </c>
      <c r="D66" t="s">
        <v>5</v>
      </c>
      <c r="E66" t="s">
        <v>12</v>
      </c>
      <c r="F66">
        <v>17.350999999999999</v>
      </c>
      <c r="G66">
        <v>19.556546000000001</v>
      </c>
      <c r="H66">
        <v>21.968</v>
      </c>
    </row>
    <row r="67" spans="1:8" x14ac:dyDescent="0.25">
      <c r="A67" t="str">
        <f t="shared" ref="A67:A130" si="1">B67&amp;C67&amp;D67&amp;E67</f>
        <v>2014Unfilled prescription due to cost in past 12 months AllSexNon-Maori</v>
      </c>
      <c r="B67">
        <v>2014</v>
      </c>
      <c r="C67" t="s">
        <v>22</v>
      </c>
      <c r="D67" t="s">
        <v>5</v>
      </c>
      <c r="E67" t="s">
        <v>12</v>
      </c>
      <c r="F67">
        <v>2.823</v>
      </c>
      <c r="G67">
        <v>3.8611209999999998</v>
      </c>
      <c r="H67">
        <v>5.1429999999999998</v>
      </c>
    </row>
    <row r="68" spans="1:8" x14ac:dyDescent="0.25">
      <c r="A68" t="str">
        <f t="shared" si="1"/>
        <v>2015Has GP clinic or medical centre that usually goes to when unwell or injured AllSexNon-Maori</v>
      </c>
      <c r="B68">
        <v>2015</v>
      </c>
      <c r="C68" t="s">
        <v>17</v>
      </c>
      <c r="D68" t="s">
        <v>5</v>
      </c>
      <c r="E68" t="s">
        <v>12</v>
      </c>
      <c r="F68">
        <v>97.340999999999994</v>
      </c>
      <c r="G68">
        <v>98.062724000000003</v>
      </c>
      <c r="H68">
        <v>98.631</v>
      </c>
    </row>
    <row r="69" spans="1:8" x14ac:dyDescent="0.25">
      <c r="A69" t="str">
        <f t="shared" si="1"/>
        <v>2015Visited GP in past 12 months AllSexNon-Maori</v>
      </c>
      <c r="B69">
        <v>2015</v>
      </c>
      <c r="C69" t="s">
        <v>18</v>
      </c>
      <c r="D69" t="s">
        <v>5</v>
      </c>
      <c r="E69" t="s">
        <v>12</v>
      </c>
      <c r="F69">
        <v>74.477999999999994</v>
      </c>
      <c r="G69">
        <v>76.643474999999995</v>
      </c>
      <c r="H69">
        <v>78.677999999999997</v>
      </c>
    </row>
    <row r="70" spans="1:8" x14ac:dyDescent="0.25">
      <c r="A70" t="str">
        <f t="shared" si="1"/>
        <v>2015Visited practise nurse (without seeing GP) in past 12 months AllSexNon-Maori</v>
      </c>
      <c r="B70">
        <v>2015</v>
      </c>
      <c r="C70" t="s">
        <v>19</v>
      </c>
      <c r="D70" t="s">
        <v>5</v>
      </c>
      <c r="E70" t="s">
        <v>12</v>
      </c>
      <c r="F70">
        <v>25.062000000000001</v>
      </c>
      <c r="G70">
        <v>27.074334</v>
      </c>
      <c r="H70">
        <v>29.186</v>
      </c>
    </row>
    <row r="71" spans="1:8" x14ac:dyDescent="0.25">
      <c r="A71" t="str">
        <f t="shared" si="1"/>
        <v>2015Visited after-hours medical centre in past 12 months AllSexNon-Maori</v>
      </c>
      <c r="B71">
        <v>2015</v>
      </c>
      <c r="C71" t="s">
        <v>20</v>
      </c>
      <c r="D71" t="s">
        <v>5</v>
      </c>
      <c r="E71" t="s">
        <v>12</v>
      </c>
      <c r="F71">
        <v>24.456</v>
      </c>
      <c r="G71">
        <v>26.668581</v>
      </c>
      <c r="H71">
        <v>29.004999999999999</v>
      </c>
    </row>
    <row r="72" spans="1:8" x14ac:dyDescent="0.25">
      <c r="A72" t="str">
        <f t="shared" si="1"/>
        <v>2015Any unmet need in the past 12 monthsAllSexNon-Maori</v>
      </c>
      <c r="B72">
        <v>2015</v>
      </c>
      <c r="C72" t="s">
        <v>21</v>
      </c>
      <c r="D72" t="s">
        <v>5</v>
      </c>
      <c r="E72" t="s">
        <v>12</v>
      </c>
      <c r="F72">
        <v>20.436</v>
      </c>
      <c r="G72">
        <v>22.408819000000001</v>
      </c>
      <c r="H72">
        <v>24.513999999999999</v>
      </c>
    </row>
    <row r="73" spans="1:8" x14ac:dyDescent="0.25">
      <c r="A73" t="str">
        <f t="shared" si="1"/>
        <v>2015Unfilled prescription due to cost in past 12 months AllSexNon-Maori</v>
      </c>
      <c r="B73">
        <v>2015</v>
      </c>
      <c r="C73" t="s">
        <v>22</v>
      </c>
      <c r="D73" t="s">
        <v>5</v>
      </c>
      <c r="E73" t="s">
        <v>12</v>
      </c>
      <c r="F73">
        <v>1.9019999999999999</v>
      </c>
      <c r="G73">
        <v>2.5563829999999998</v>
      </c>
      <c r="H73">
        <v>3.3580000000000001</v>
      </c>
    </row>
    <row r="74" spans="1:8" x14ac:dyDescent="0.25">
      <c r="A74" t="str">
        <f t="shared" si="1"/>
        <v>2016Has GP clinic or medical centre that usually goes to when unwell or injured AllSexNon-Maori</v>
      </c>
      <c r="B74">
        <v>2016</v>
      </c>
      <c r="C74" t="s">
        <v>17</v>
      </c>
      <c r="D74" t="s">
        <v>5</v>
      </c>
      <c r="E74" t="s">
        <v>12</v>
      </c>
      <c r="F74">
        <v>97.034999999999997</v>
      </c>
      <c r="G74">
        <v>97.664968999999999</v>
      </c>
      <c r="H74">
        <v>98.191999999999993</v>
      </c>
    </row>
    <row r="75" spans="1:8" x14ac:dyDescent="0.25">
      <c r="A75" t="str">
        <f t="shared" si="1"/>
        <v>2016Visited GP in past 12 months AllSexNon-Maori</v>
      </c>
      <c r="B75">
        <v>2016</v>
      </c>
      <c r="C75" t="s">
        <v>18</v>
      </c>
      <c r="D75" t="s">
        <v>5</v>
      </c>
      <c r="E75" t="s">
        <v>12</v>
      </c>
      <c r="F75">
        <v>70.233000000000004</v>
      </c>
      <c r="G75">
        <v>73.143548999999993</v>
      </c>
      <c r="H75">
        <v>75.867000000000004</v>
      </c>
    </row>
    <row r="76" spans="1:8" x14ac:dyDescent="0.25">
      <c r="A76" t="str">
        <f t="shared" si="1"/>
        <v>2016Visited practise nurse (without seeing GP) in past 12 months AllSexNon-Maori</v>
      </c>
      <c r="B76">
        <v>2016</v>
      </c>
      <c r="C76" t="s">
        <v>19</v>
      </c>
      <c r="D76" t="s">
        <v>5</v>
      </c>
      <c r="E76" t="s">
        <v>12</v>
      </c>
      <c r="F76">
        <v>22.462</v>
      </c>
      <c r="G76">
        <v>24.289100999999999</v>
      </c>
      <c r="H76">
        <v>26.215</v>
      </c>
    </row>
    <row r="77" spans="1:8" x14ac:dyDescent="0.25">
      <c r="A77" t="str">
        <f t="shared" si="1"/>
        <v>2016Visited after-hours medical centre in past 12 months AllSexNon-Maori</v>
      </c>
      <c r="B77">
        <v>2016</v>
      </c>
      <c r="C77" t="s">
        <v>20</v>
      </c>
      <c r="D77" t="s">
        <v>5</v>
      </c>
      <c r="E77" t="s">
        <v>12</v>
      </c>
      <c r="F77">
        <v>22.001999999999999</v>
      </c>
      <c r="G77">
        <v>24.156890000000001</v>
      </c>
      <c r="H77">
        <v>26.452000000000002</v>
      </c>
    </row>
    <row r="78" spans="1:8" x14ac:dyDescent="0.25">
      <c r="A78" t="str">
        <f t="shared" si="1"/>
        <v>2016Any unmet need in the past 12 monthsAllSexNon-Maori</v>
      </c>
      <c r="B78">
        <v>2016</v>
      </c>
      <c r="C78" t="s">
        <v>21</v>
      </c>
      <c r="D78" t="s">
        <v>5</v>
      </c>
      <c r="E78" t="s">
        <v>12</v>
      </c>
      <c r="F78">
        <v>16.864000000000001</v>
      </c>
      <c r="G78">
        <v>18.691742000000001</v>
      </c>
      <c r="H78">
        <v>20.667999999999999</v>
      </c>
    </row>
    <row r="79" spans="1:8" x14ac:dyDescent="0.25">
      <c r="A79" t="str">
        <f t="shared" si="1"/>
        <v>2016Unfilled prescription due to cost in past 12 months AllSexNon-Maori</v>
      </c>
      <c r="B79">
        <v>2016</v>
      </c>
      <c r="C79" t="s">
        <v>22</v>
      </c>
      <c r="D79" t="s">
        <v>5</v>
      </c>
      <c r="E79" t="s">
        <v>12</v>
      </c>
      <c r="F79">
        <v>2.056</v>
      </c>
      <c r="G79">
        <v>2.8035540000000001</v>
      </c>
      <c r="H79">
        <v>3.7269999999999999</v>
      </c>
    </row>
    <row r="80" spans="1:8" x14ac:dyDescent="0.25">
      <c r="A80" t="str">
        <f t="shared" si="1"/>
        <v>2006Has GP clinic or medical centre that usually goes to when unwell or injured FemaleAllEth</v>
      </c>
      <c r="B80">
        <v>2006</v>
      </c>
      <c r="C80" t="s">
        <v>17</v>
      </c>
      <c r="D80" t="s">
        <v>8</v>
      </c>
      <c r="E80" t="s">
        <v>6</v>
      </c>
      <c r="F80">
        <v>96.686999999999998</v>
      </c>
      <c r="G80">
        <v>97.532122000000001</v>
      </c>
      <c r="H80">
        <v>98.21</v>
      </c>
    </row>
    <row r="81" spans="1:8" x14ac:dyDescent="0.25">
      <c r="A81" t="str">
        <f t="shared" si="1"/>
        <v>2006Visited GP in past 12 months FemaleAllEth</v>
      </c>
      <c r="B81">
        <v>2006</v>
      </c>
      <c r="C81" t="s">
        <v>18</v>
      </c>
      <c r="D81" t="s">
        <v>8</v>
      </c>
      <c r="E81" t="s">
        <v>6</v>
      </c>
      <c r="F81">
        <v>75.942999999999998</v>
      </c>
      <c r="G81">
        <v>78.157455999999996</v>
      </c>
      <c r="H81">
        <v>80.221000000000004</v>
      </c>
    </row>
    <row r="82" spans="1:8" x14ac:dyDescent="0.25">
      <c r="A82" t="str">
        <f t="shared" si="1"/>
        <v>2006Visited practise nurse (without seeing GP) in past 12 months FemaleAllEth</v>
      </c>
      <c r="B82">
        <v>2006</v>
      </c>
      <c r="C82" t="s">
        <v>19</v>
      </c>
      <c r="D82" t="s">
        <v>8</v>
      </c>
      <c r="E82" t="s">
        <v>6</v>
      </c>
      <c r="F82">
        <v>20.134</v>
      </c>
      <c r="G82">
        <v>22.367522999999998</v>
      </c>
      <c r="H82">
        <v>24.771999999999998</v>
      </c>
    </row>
    <row r="83" spans="1:8" x14ac:dyDescent="0.25">
      <c r="A83" t="str">
        <f t="shared" si="1"/>
        <v>2011Has GP clinic or medical centre that usually goes to when unwell or injured FemaleAllEth</v>
      </c>
      <c r="B83">
        <v>2011</v>
      </c>
      <c r="C83" t="s">
        <v>17</v>
      </c>
      <c r="D83" t="s">
        <v>8</v>
      </c>
      <c r="E83" t="s">
        <v>6</v>
      </c>
      <c r="F83">
        <v>94.896000000000001</v>
      </c>
      <c r="G83">
        <v>96.378687999999997</v>
      </c>
      <c r="H83">
        <v>97.528000000000006</v>
      </c>
    </row>
    <row r="84" spans="1:8" x14ac:dyDescent="0.25">
      <c r="A84" t="str">
        <f t="shared" si="1"/>
        <v>2011Visited GP in past 12 months FemaleAllEth</v>
      </c>
      <c r="B84">
        <v>2011</v>
      </c>
      <c r="C84" t="s">
        <v>18</v>
      </c>
      <c r="D84" t="s">
        <v>8</v>
      </c>
      <c r="E84" t="s">
        <v>6</v>
      </c>
      <c r="F84">
        <v>71.391999999999996</v>
      </c>
      <c r="G84">
        <v>74.271754999999999</v>
      </c>
      <c r="H84">
        <v>76.956000000000003</v>
      </c>
    </row>
    <row r="85" spans="1:8" x14ac:dyDescent="0.25">
      <c r="A85" t="str">
        <f t="shared" si="1"/>
        <v>2011Visited practise nurse (without seeing GP) in past 12 months FemaleAllEth</v>
      </c>
      <c r="B85">
        <v>2011</v>
      </c>
      <c r="C85" t="s">
        <v>19</v>
      </c>
      <c r="D85" t="s">
        <v>8</v>
      </c>
      <c r="E85" t="s">
        <v>6</v>
      </c>
      <c r="F85">
        <v>26.285</v>
      </c>
      <c r="G85">
        <v>28.993373999999999</v>
      </c>
      <c r="H85">
        <v>31.86</v>
      </c>
    </row>
    <row r="86" spans="1:8" x14ac:dyDescent="0.25">
      <c r="A86" t="str">
        <f t="shared" si="1"/>
        <v>2011Visited after-hours medical centre in past 12 months FemaleAllEth</v>
      </c>
      <c r="B86">
        <v>2011</v>
      </c>
      <c r="C86" t="s">
        <v>20</v>
      </c>
      <c r="D86" t="s">
        <v>8</v>
      </c>
      <c r="E86" t="s">
        <v>6</v>
      </c>
      <c r="F86">
        <v>18.713000000000001</v>
      </c>
      <c r="G86">
        <v>21.064107</v>
      </c>
      <c r="H86">
        <v>23.623999999999999</v>
      </c>
    </row>
    <row r="87" spans="1:8" x14ac:dyDescent="0.25">
      <c r="A87" t="str">
        <f t="shared" si="1"/>
        <v>2011Any unmet need in the past 12 monthsFemaleAllEth</v>
      </c>
      <c r="B87">
        <v>2011</v>
      </c>
      <c r="C87" t="s">
        <v>21</v>
      </c>
      <c r="D87" t="s">
        <v>8</v>
      </c>
      <c r="E87" t="s">
        <v>6</v>
      </c>
      <c r="F87">
        <v>18.277000000000001</v>
      </c>
      <c r="G87">
        <v>20.491758999999998</v>
      </c>
      <c r="H87">
        <v>22.899000000000001</v>
      </c>
    </row>
    <row r="88" spans="1:8" x14ac:dyDescent="0.25">
      <c r="A88" t="str">
        <f t="shared" si="1"/>
        <v>2011Unfilled prescription due to cost in past 12 months FemaleAllEth</v>
      </c>
      <c r="B88">
        <v>2011</v>
      </c>
      <c r="C88" t="s">
        <v>22</v>
      </c>
      <c r="D88" t="s">
        <v>8</v>
      </c>
      <c r="E88" t="s">
        <v>6</v>
      </c>
      <c r="F88">
        <v>5.5469999999999997</v>
      </c>
      <c r="G88">
        <v>7.012378</v>
      </c>
      <c r="H88">
        <v>8.8279999999999994</v>
      </c>
    </row>
    <row r="89" spans="1:8" x14ac:dyDescent="0.25">
      <c r="A89" t="str">
        <f t="shared" si="1"/>
        <v>2012Has GP clinic or medical centre that usually goes to when unwell or injured FemaleAllEth</v>
      </c>
      <c r="B89">
        <v>2012</v>
      </c>
      <c r="C89" t="s">
        <v>17</v>
      </c>
      <c r="D89" t="s">
        <v>8</v>
      </c>
      <c r="E89" t="s">
        <v>6</v>
      </c>
      <c r="F89">
        <v>95.295000000000002</v>
      </c>
      <c r="G89">
        <v>96.400266999999999</v>
      </c>
      <c r="H89">
        <v>97.307000000000002</v>
      </c>
    </row>
    <row r="90" spans="1:8" x14ac:dyDescent="0.25">
      <c r="A90" t="str">
        <f t="shared" si="1"/>
        <v>2012Visited GP in past 12 months FemaleAllEth</v>
      </c>
      <c r="B90">
        <v>2012</v>
      </c>
      <c r="C90" t="s">
        <v>18</v>
      </c>
      <c r="D90" t="s">
        <v>8</v>
      </c>
      <c r="E90" t="s">
        <v>6</v>
      </c>
      <c r="F90">
        <v>71.561999999999998</v>
      </c>
      <c r="G90">
        <v>74.273872999999995</v>
      </c>
      <c r="H90">
        <v>76.811000000000007</v>
      </c>
    </row>
    <row r="91" spans="1:8" x14ac:dyDescent="0.25">
      <c r="A91" t="str">
        <f t="shared" si="1"/>
        <v>2012Visited practise nurse (without seeing GP) in past 12 months FemaleAllEth</v>
      </c>
      <c r="B91">
        <v>2012</v>
      </c>
      <c r="C91" t="s">
        <v>19</v>
      </c>
      <c r="D91" t="s">
        <v>8</v>
      </c>
      <c r="E91" t="s">
        <v>6</v>
      </c>
      <c r="F91">
        <v>23.018999999999998</v>
      </c>
      <c r="G91">
        <v>25.391689</v>
      </c>
      <c r="H91">
        <v>27.920999999999999</v>
      </c>
    </row>
    <row r="92" spans="1:8" x14ac:dyDescent="0.25">
      <c r="A92" t="str">
        <f t="shared" si="1"/>
        <v>2012Visited after-hours medical centre in past 12 months FemaleAllEth</v>
      </c>
      <c r="B92">
        <v>2012</v>
      </c>
      <c r="C92" t="s">
        <v>20</v>
      </c>
      <c r="D92" t="s">
        <v>8</v>
      </c>
      <c r="E92" t="s">
        <v>6</v>
      </c>
      <c r="F92">
        <v>17.940000000000001</v>
      </c>
      <c r="G92">
        <v>20.273358999999999</v>
      </c>
      <c r="H92">
        <v>22.824999999999999</v>
      </c>
    </row>
    <row r="93" spans="1:8" x14ac:dyDescent="0.25">
      <c r="A93" t="str">
        <f t="shared" si="1"/>
        <v>2012Any unmet need in the past 12 monthsFemaleAllEth</v>
      </c>
      <c r="B93">
        <v>2012</v>
      </c>
      <c r="C93" t="s">
        <v>21</v>
      </c>
      <c r="D93" t="s">
        <v>8</v>
      </c>
      <c r="E93" t="s">
        <v>6</v>
      </c>
      <c r="F93">
        <v>18.268999999999998</v>
      </c>
      <c r="G93">
        <v>20.470866999999998</v>
      </c>
      <c r="H93">
        <v>22.863</v>
      </c>
    </row>
    <row r="94" spans="1:8" x14ac:dyDescent="0.25">
      <c r="A94" t="str">
        <f t="shared" si="1"/>
        <v>2012Unfilled prescription due to cost in past 12 months FemaleAllEth</v>
      </c>
      <c r="B94">
        <v>2012</v>
      </c>
      <c r="C94" t="s">
        <v>22</v>
      </c>
      <c r="D94" t="s">
        <v>8</v>
      </c>
      <c r="E94" t="s">
        <v>6</v>
      </c>
      <c r="F94">
        <v>4.0510000000000002</v>
      </c>
      <c r="G94">
        <v>5.0665979999999999</v>
      </c>
      <c r="H94">
        <v>6.32</v>
      </c>
    </row>
    <row r="95" spans="1:8" x14ac:dyDescent="0.25">
      <c r="A95" t="str">
        <f t="shared" si="1"/>
        <v>2013Has GP clinic or medical centre that usually goes to when unwell or injured FemaleAllEth</v>
      </c>
      <c r="B95">
        <v>2013</v>
      </c>
      <c r="C95" t="s">
        <v>17</v>
      </c>
      <c r="D95" t="s">
        <v>8</v>
      </c>
      <c r="E95" t="s">
        <v>6</v>
      </c>
      <c r="F95">
        <v>96.150999999999996</v>
      </c>
      <c r="G95">
        <v>97.323701999999997</v>
      </c>
      <c r="H95">
        <v>98.216999999999999</v>
      </c>
    </row>
    <row r="96" spans="1:8" x14ac:dyDescent="0.25">
      <c r="A96" t="str">
        <f t="shared" si="1"/>
        <v>2013Visited GP in past 12 months FemaleAllEth</v>
      </c>
      <c r="B96">
        <v>2013</v>
      </c>
      <c r="C96" t="s">
        <v>18</v>
      </c>
      <c r="D96" t="s">
        <v>8</v>
      </c>
      <c r="E96" t="s">
        <v>6</v>
      </c>
      <c r="F96">
        <v>71.872</v>
      </c>
      <c r="G96">
        <v>74.631962999999999</v>
      </c>
      <c r="H96">
        <v>77.206999999999994</v>
      </c>
    </row>
    <row r="97" spans="1:8" x14ac:dyDescent="0.25">
      <c r="A97" t="str">
        <f t="shared" si="1"/>
        <v>2013Visited practise nurse (without seeing GP) in past 12 months FemaleAllEth</v>
      </c>
      <c r="B97">
        <v>2013</v>
      </c>
      <c r="C97" t="s">
        <v>19</v>
      </c>
      <c r="D97" t="s">
        <v>8</v>
      </c>
      <c r="E97" t="s">
        <v>6</v>
      </c>
      <c r="F97">
        <v>22.03</v>
      </c>
      <c r="G97">
        <v>24.501322999999999</v>
      </c>
      <c r="H97">
        <v>27.152999999999999</v>
      </c>
    </row>
    <row r="98" spans="1:8" x14ac:dyDescent="0.25">
      <c r="A98" t="str">
        <f t="shared" si="1"/>
        <v>2013Visited after-hours medical centre in past 12 months FemaleAllEth</v>
      </c>
      <c r="B98">
        <v>2013</v>
      </c>
      <c r="C98" t="s">
        <v>20</v>
      </c>
      <c r="D98" t="s">
        <v>8</v>
      </c>
      <c r="E98" t="s">
        <v>6</v>
      </c>
      <c r="F98">
        <v>18.533999999999999</v>
      </c>
      <c r="G98">
        <v>20.705943999999999</v>
      </c>
      <c r="H98">
        <v>23.06</v>
      </c>
    </row>
    <row r="99" spans="1:8" x14ac:dyDescent="0.25">
      <c r="A99" t="str">
        <f t="shared" si="1"/>
        <v>2013Any unmet need in the past 12 monthsFemaleAllEth</v>
      </c>
      <c r="B99">
        <v>2013</v>
      </c>
      <c r="C99" t="s">
        <v>21</v>
      </c>
      <c r="D99" t="s">
        <v>8</v>
      </c>
      <c r="E99" t="s">
        <v>6</v>
      </c>
      <c r="F99">
        <v>20.945</v>
      </c>
      <c r="G99">
        <v>23.634847000000001</v>
      </c>
      <c r="H99">
        <v>26.555</v>
      </c>
    </row>
    <row r="100" spans="1:8" x14ac:dyDescent="0.25">
      <c r="A100" t="str">
        <f t="shared" si="1"/>
        <v>2013Unfilled prescription due to cost in past 12 months FemaleAllEth</v>
      </c>
      <c r="B100">
        <v>2013</v>
      </c>
      <c r="C100" t="s">
        <v>22</v>
      </c>
      <c r="D100" t="s">
        <v>8</v>
      </c>
      <c r="E100" t="s">
        <v>6</v>
      </c>
      <c r="F100">
        <v>2.9729999999999999</v>
      </c>
      <c r="G100">
        <v>3.9264640000000002</v>
      </c>
      <c r="H100">
        <v>5.0780000000000003</v>
      </c>
    </row>
    <row r="101" spans="1:8" x14ac:dyDescent="0.25">
      <c r="A101" t="str">
        <f t="shared" si="1"/>
        <v>2014Has GP clinic or medical centre that usually goes to when unwell or injured FemaleAllEth</v>
      </c>
      <c r="B101">
        <v>2014</v>
      </c>
      <c r="C101" t="s">
        <v>17</v>
      </c>
      <c r="D101" t="s">
        <v>8</v>
      </c>
      <c r="E101" t="s">
        <v>6</v>
      </c>
      <c r="F101">
        <v>96.888999999999996</v>
      </c>
      <c r="G101">
        <v>97.686592000000005</v>
      </c>
      <c r="H101">
        <v>98.325999999999993</v>
      </c>
    </row>
    <row r="102" spans="1:8" x14ac:dyDescent="0.25">
      <c r="A102" t="str">
        <f t="shared" si="1"/>
        <v>2014Visited GP in past 12 months FemaleAllEth</v>
      </c>
      <c r="B102">
        <v>2014</v>
      </c>
      <c r="C102" t="s">
        <v>18</v>
      </c>
      <c r="D102" t="s">
        <v>8</v>
      </c>
      <c r="E102" t="s">
        <v>6</v>
      </c>
      <c r="F102">
        <v>73.272000000000006</v>
      </c>
      <c r="G102">
        <v>75.604174999999998</v>
      </c>
      <c r="H102">
        <v>77.795000000000002</v>
      </c>
    </row>
    <row r="103" spans="1:8" x14ac:dyDescent="0.25">
      <c r="A103" t="str">
        <f t="shared" si="1"/>
        <v>2014Visited practise nurse (without seeing GP) in past 12 months FemaleAllEth</v>
      </c>
      <c r="B103">
        <v>2014</v>
      </c>
      <c r="C103" t="s">
        <v>19</v>
      </c>
      <c r="D103" t="s">
        <v>8</v>
      </c>
      <c r="E103" t="s">
        <v>6</v>
      </c>
      <c r="F103">
        <v>24.33</v>
      </c>
      <c r="G103">
        <v>26.482323999999998</v>
      </c>
      <c r="H103">
        <v>28.753</v>
      </c>
    </row>
    <row r="104" spans="1:8" x14ac:dyDescent="0.25">
      <c r="A104" t="str">
        <f t="shared" si="1"/>
        <v>2014Visited after-hours medical centre in past 12 months FemaleAllEth</v>
      </c>
      <c r="B104">
        <v>2014</v>
      </c>
      <c r="C104" t="s">
        <v>20</v>
      </c>
      <c r="D104" t="s">
        <v>8</v>
      </c>
      <c r="E104" t="s">
        <v>6</v>
      </c>
      <c r="F104">
        <v>19.47</v>
      </c>
      <c r="G104">
        <v>21.933472999999999</v>
      </c>
      <c r="H104">
        <v>24.613</v>
      </c>
    </row>
    <row r="105" spans="1:8" x14ac:dyDescent="0.25">
      <c r="A105" t="str">
        <f t="shared" si="1"/>
        <v>2014Any unmet need in the past 12 monthsFemaleAllEth</v>
      </c>
      <c r="B105">
        <v>2014</v>
      </c>
      <c r="C105" t="s">
        <v>21</v>
      </c>
      <c r="D105" t="s">
        <v>8</v>
      </c>
      <c r="E105" t="s">
        <v>6</v>
      </c>
      <c r="F105">
        <v>19.288</v>
      </c>
      <c r="G105">
        <v>21.614082</v>
      </c>
      <c r="H105">
        <v>24.137</v>
      </c>
    </row>
    <row r="106" spans="1:8" x14ac:dyDescent="0.25">
      <c r="A106" t="str">
        <f t="shared" si="1"/>
        <v>2014Unfilled prescription due to cost in past 12 months FemaleAllEth</v>
      </c>
      <c r="B106">
        <v>2014</v>
      </c>
      <c r="C106" t="s">
        <v>22</v>
      </c>
      <c r="D106" t="s">
        <v>8</v>
      </c>
      <c r="E106" t="s">
        <v>6</v>
      </c>
      <c r="F106">
        <v>3.5270000000000001</v>
      </c>
      <c r="G106">
        <v>4.7574240000000003</v>
      </c>
      <c r="H106">
        <v>6.26</v>
      </c>
    </row>
    <row r="107" spans="1:8" x14ac:dyDescent="0.25">
      <c r="A107" t="str">
        <f t="shared" si="1"/>
        <v>2015Has GP clinic or medical centre that usually goes to when unwell or injured FemaleAllEth</v>
      </c>
      <c r="B107">
        <v>2015</v>
      </c>
      <c r="C107" t="s">
        <v>17</v>
      </c>
      <c r="D107" t="s">
        <v>8</v>
      </c>
      <c r="E107" t="s">
        <v>6</v>
      </c>
      <c r="F107">
        <v>96.966999999999999</v>
      </c>
      <c r="G107">
        <v>97.843783000000002</v>
      </c>
      <c r="H107">
        <v>98.522000000000006</v>
      </c>
    </row>
    <row r="108" spans="1:8" x14ac:dyDescent="0.25">
      <c r="A108" t="str">
        <f t="shared" si="1"/>
        <v>2015Visited GP in past 12 months FemaleAllEth</v>
      </c>
      <c r="B108">
        <v>2015</v>
      </c>
      <c r="C108" t="s">
        <v>18</v>
      </c>
      <c r="D108" t="s">
        <v>8</v>
      </c>
      <c r="E108" t="s">
        <v>6</v>
      </c>
      <c r="F108">
        <v>74.346999999999994</v>
      </c>
      <c r="G108">
        <v>76.751756999999998</v>
      </c>
      <c r="H108">
        <v>78.995000000000005</v>
      </c>
    </row>
    <row r="109" spans="1:8" x14ac:dyDescent="0.25">
      <c r="A109" t="str">
        <f t="shared" si="1"/>
        <v>2015Visited practise nurse (without seeing GP) in past 12 months FemaleAllEth</v>
      </c>
      <c r="B109">
        <v>2015</v>
      </c>
      <c r="C109" t="s">
        <v>19</v>
      </c>
      <c r="D109" t="s">
        <v>8</v>
      </c>
      <c r="E109" t="s">
        <v>6</v>
      </c>
      <c r="F109">
        <v>26.356999999999999</v>
      </c>
      <c r="G109">
        <v>28.894203000000001</v>
      </c>
      <c r="H109">
        <v>31.571000000000002</v>
      </c>
    </row>
    <row r="110" spans="1:8" x14ac:dyDescent="0.25">
      <c r="A110" t="str">
        <f t="shared" si="1"/>
        <v>2015Visited after-hours medical centre in past 12 months FemaleAllEth</v>
      </c>
      <c r="B110">
        <v>2015</v>
      </c>
      <c r="C110" t="s">
        <v>20</v>
      </c>
      <c r="D110" t="s">
        <v>8</v>
      </c>
      <c r="E110" t="s">
        <v>6</v>
      </c>
      <c r="F110">
        <v>23.466000000000001</v>
      </c>
      <c r="G110">
        <v>25.921655000000001</v>
      </c>
      <c r="H110">
        <v>28.539000000000001</v>
      </c>
    </row>
    <row r="111" spans="1:8" x14ac:dyDescent="0.25">
      <c r="A111" t="str">
        <f t="shared" si="1"/>
        <v>2015Any unmet need in the past 12 monthsFemaleAllEth</v>
      </c>
      <c r="B111">
        <v>2015</v>
      </c>
      <c r="C111" t="s">
        <v>21</v>
      </c>
      <c r="D111" t="s">
        <v>8</v>
      </c>
      <c r="E111" t="s">
        <v>6</v>
      </c>
      <c r="F111">
        <v>22.521999999999998</v>
      </c>
      <c r="G111">
        <v>24.786158</v>
      </c>
      <c r="H111">
        <v>27.198</v>
      </c>
    </row>
    <row r="112" spans="1:8" x14ac:dyDescent="0.25">
      <c r="A112" t="str">
        <f t="shared" si="1"/>
        <v>2015Unfilled prescription due to cost in past 12 months FemaleAllEth</v>
      </c>
      <c r="B112">
        <v>2015</v>
      </c>
      <c r="C112" t="s">
        <v>22</v>
      </c>
      <c r="D112" t="s">
        <v>8</v>
      </c>
      <c r="E112" t="s">
        <v>6</v>
      </c>
      <c r="F112">
        <v>2.88</v>
      </c>
      <c r="G112">
        <v>3.7224520000000001</v>
      </c>
      <c r="H112">
        <v>4.726</v>
      </c>
    </row>
    <row r="113" spans="1:11" x14ac:dyDescent="0.25">
      <c r="A113" t="str">
        <f t="shared" si="1"/>
        <v>2016Has GP clinic or medical centre that usually goes to when unwell or injured FemaleAllEth</v>
      </c>
      <c r="B113">
        <v>2016</v>
      </c>
      <c r="C113" t="s">
        <v>17</v>
      </c>
      <c r="D113" t="s">
        <v>8</v>
      </c>
      <c r="E113" t="s">
        <v>6</v>
      </c>
      <c r="F113">
        <v>97.435000000000002</v>
      </c>
      <c r="G113">
        <v>98.159232000000003</v>
      </c>
      <c r="H113">
        <v>98.722999999999999</v>
      </c>
    </row>
    <row r="114" spans="1:11" x14ac:dyDescent="0.25">
      <c r="A114" t="str">
        <f t="shared" si="1"/>
        <v>2016Visited GP in past 12 months FemaleAllEth</v>
      </c>
      <c r="B114">
        <v>2016</v>
      </c>
      <c r="C114" t="s">
        <v>18</v>
      </c>
      <c r="D114" t="s">
        <v>8</v>
      </c>
      <c r="E114" t="s">
        <v>6</v>
      </c>
      <c r="F114">
        <v>69.954999999999998</v>
      </c>
      <c r="G114">
        <v>73.010869999999997</v>
      </c>
      <c r="H114">
        <v>75.863</v>
      </c>
    </row>
    <row r="115" spans="1:11" x14ac:dyDescent="0.25">
      <c r="A115" t="str">
        <f t="shared" si="1"/>
        <v>2016Visited practise nurse (without seeing GP) in past 12 months FemaleAllEth</v>
      </c>
      <c r="B115">
        <v>2016</v>
      </c>
      <c r="C115" t="s">
        <v>19</v>
      </c>
      <c r="D115" t="s">
        <v>8</v>
      </c>
      <c r="E115" t="s">
        <v>6</v>
      </c>
      <c r="F115">
        <v>22.850999999999999</v>
      </c>
      <c r="G115">
        <v>25.14406</v>
      </c>
      <c r="H115">
        <v>27.585000000000001</v>
      </c>
    </row>
    <row r="116" spans="1:11" x14ac:dyDescent="0.25">
      <c r="A116" t="str">
        <f t="shared" si="1"/>
        <v>2016Visited after-hours medical centre in past 12 months FemaleAllEth</v>
      </c>
      <c r="B116">
        <v>2016</v>
      </c>
      <c r="C116" t="s">
        <v>20</v>
      </c>
      <c r="D116" t="s">
        <v>8</v>
      </c>
      <c r="E116" t="s">
        <v>6</v>
      </c>
      <c r="F116">
        <v>19.866</v>
      </c>
      <c r="G116">
        <v>22.028884000000001</v>
      </c>
      <c r="H116">
        <v>24.356000000000002</v>
      </c>
    </row>
    <row r="117" spans="1:11" x14ac:dyDescent="0.25">
      <c r="A117" t="str">
        <f t="shared" si="1"/>
        <v>2016Any unmet need in the past 12 monthsFemaleAllEth</v>
      </c>
      <c r="B117">
        <v>2016</v>
      </c>
      <c r="C117" t="s">
        <v>21</v>
      </c>
      <c r="D117" t="s">
        <v>8</v>
      </c>
      <c r="E117" t="s">
        <v>6</v>
      </c>
      <c r="F117">
        <v>18.155000000000001</v>
      </c>
      <c r="G117">
        <v>20.329737000000002</v>
      </c>
      <c r="H117">
        <v>22.693000000000001</v>
      </c>
    </row>
    <row r="118" spans="1:11" x14ac:dyDescent="0.25">
      <c r="A118" t="str">
        <f t="shared" si="1"/>
        <v>2016Unfilled prescription due to cost in past 12 months FemaleAllEth</v>
      </c>
      <c r="B118">
        <v>2016</v>
      </c>
      <c r="C118" t="s">
        <v>22</v>
      </c>
      <c r="D118" t="s">
        <v>8</v>
      </c>
      <c r="E118" t="s">
        <v>6</v>
      </c>
      <c r="F118">
        <v>2.802</v>
      </c>
      <c r="G118">
        <v>3.7667709999999999</v>
      </c>
      <c r="H118">
        <v>4.9450000000000003</v>
      </c>
    </row>
    <row r="119" spans="1:11" x14ac:dyDescent="0.25">
      <c r="A119" t="str">
        <f t="shared" si="1"/>
        <v>2006Has GP clinic or medical centre that usually goes to when unwell or injured FemaleMaori</v>
      </c>
      <c r="B119">
        <v>2006</v>
      </c>
      <c r="C119" t="s">
        <v>17</v>
      </c>
      <c r="D119" t="s">
        <v>8</v>
      </c>
      <c r="E119" t="s">
        <v>11</v>
      </c>
      <c r="F119">
        <v>97.662999999999997</v>
      </c>
      <c r="G119">
        <v>98.678101999999996</v>
      </c>
      <c r="H119">
        <v>99.331999999999994</v>
      </c>
      <c r="I119">
        <v>1.002</v>
      </c>
      <c r="J119">
        <v>1.016</v>
      </c>
      <c r="K119">
        <v>1.0289999999999999</v>
      </c>
    </row>
    <row r="120" spans="1:11" x14ac:dyDescent="0.25">
      <c r="A120" t="str">
        <f t="shared" si="1"/>
        <v>2006Visited GP in past 12 months FemaleMaori</v>
      </c>
      <c r="B120">
        <v>2006</v>
      </c>
      <c r="C120" t="s">
        <v>18</v>
      </c>
      <c r="D120" t="s">
        <v>8</v>
      </c>
      <c r="E120" t="s">
        <v>11</v>
      </c>
      <c r="F120">
        <v>77.177000000000007</v>
      </c>
      <c r="G120">
        <v>80.551857999999996</v>
      </c>
      <c r="H120">
        <v>83.534000000000006</v>
      </c>
      <c r="I120">
        <v>0.98899999999999999</v>
      </c>
      <c r="J120">
        <v>1.0409999999999999</v>
      </c>
      <c r="K120">
        <v>1.097</v>
      </c>
    </row>
    <row r="121" spans="1:11" x14ac:dyDescent="0.25">
      <c r="A121" t="str">
        <f t="shared" si="1"/>
        <v>2006Visited practise nurse (without seeing GP) in past 12 months FemaleMaori</v>
      </c>
      <c r="B121">
        <v>2006</v>
      </c>
      <c r="C121" t="s">
        <v>19</v>
      </c>
      <c r="D121" t="s">
        <v>8</v>
      </c>
      <c r="E121" t="s">
        <v>11</v>
      </c>
      <c r="F121">
        <v>20.018000000000001</v>
      </c>
      <c r="G121">
        <v>22.979607000000001</v>
      </c>
      <c r="H121">
        <v>26.236000000000001</v>
      </c>
      <c r="I121">
        <v>0.88319999999999999</v>
      </c>
      <c r="J121">
        <v>1.036</v>
      </c>
      <c r="K121">
        <v>1.2150000000000001</v>
      </c>
    </row>
    <row r="122" spans="1:11" x14ac:dyDescent="0.25">
      <c r="A122" t="str">
        <f t="shared" si="1"/>
        <v>2011Has GP clinic or medical centre that usually goes to when unwell or injured FemaleMaori</v>
      </c>
      <c r="B122">
        <v>2011</v>
      </c>
      <c r="C122" t="s">
        <v>17</v>
      </c>
      <c r="D122" t="s">
        <v>8</v>
      </c>
      <c r="E122" t="s">
        <v>11</v>
      </c>
      <c r="F122">
        <v>90.772000000000006</v>
      </c>
      <c r="G122">
        <v>95.189655999999999</v>
      </c>
      <c r="H122">
        <v>97.888999999999996</v>
      </c>
      <c r="I122">
        <v>0.95120000000000005</v>
      </c>
      <c r="J122">
        <v>0.98450000000000004</v>
      </c>
      <c r="K122">
        <v>1.0189999999999999</v>
      </c>
    </row>
    <row r="123" spans="1:11" x14ac:dyDescent="0.25">
      <c r="A123" t="str">
        <f t="shared" si="1"/>
        <v>2011Visited GP in past 12 months FemaleMaori</v>
      </c>
      <c r="B123">
        <v>2011</v>
      </c>
      <c r="C123" t="s">
        <v>18</v>
      </c>
      <c r="D123" t="s">
        <v>8</v>
      </c>
      <c r="E123" t="s">
        <v>11</v>
      </c>
      <c r="F123">
        <v>69.043999999999997</v>
      </c>
      <c r="G123">
        <v>73.581339</v>
      </c>
      <c r="H123">
        <v>77.668000000000006</v>
      </c>
      <c r="I123">
        <v>0.92020000000000002</v>
      </c>
      <c r="J123">
        <v>0.98819999999999997</v>
      </c>
      <c r="K123">
        <v>1.0609999999999999</v>
      </c>
    </row>
    <row r="124" spans="1:11" x14ac:dyDescent="0.25">
      <c r="A124" t="str">
        <f t="shared" si="1"/>
        <v>2011Visited practise nurse (without seeing GP) in past 12 months FemaleMaori</v>
      </c>
      <c r="B124">
        <v>2011</v>
      </c>
      <c r="C124" t="s">
        <v>19</v>
      </c>
      <c r="D124" t="s">
        <v>8</v>
      </c>
      <c r="E124" t="s">
        <v>11</v>
      </c>
      <c r="F124">
        <v>20.876999999999999</v>
      </c>
      <c r="G124">
        <v>25.384646</v>
      </c>
      <c r="H124">
        <v>30.49</v>
      </c>
      <c r="I124">
        <v>0.6774</v>
      </c>
      <c r="J124">
        <v>0.84240000000000004</v>
      </c>
      <c r="K124">
        <v>1.048</v>
      </c>
    </row>
    <row r="125" spans="1:11" x14ac:dyDescent="0.25">
      <c r="A125" t="str">
        <f t="shared" si="1"/>
        <v>2011Visited after-hours medical centre in past 12 months FemaleMaori</v>
      </c>
      <c r="B125">
        <v>2011</v>
      </c>
      <c r="C125" t="s">
        <v>20</v>
      </c>
      <c r="D125" t="s">
        <v>8</v>
      </c>
      <c r="E125" t="s">
        <v>11</v>
      </c>
      <c r="F125">
        <v>16.297999999999998</v>
      </c>
      <c r="G125">
        <v>20.383143</v>
      </c>
      <c r="H125">
        <v>25.184999999999999</v>
      </c>
      <c r="I125">
        <v>0.76400000000000001</v>
      </c>
      <c r="J125">
        <v>0.98819999999999997</v>
      </c>
      <c r="K125">
        <v>1.2230000000000001</v>
      </c>
    </row>
    <row r="126" spans="1:11" x14ac:dyDescent="0.25">
      <c r="A126" t="str">
        <f t="shared" si="1"/>
        <v>2011Any unmet need in the past 12 monthsFemaleMaori</v>
      </c>
      <c r="B126">
        <v>2011</v>
      </c>
      <c r="C126" t="s">
        <v>21</v>
      </c>
      <c r="D126" t="s">
        <v>8</v>
      </c>
      <c r="E126" t="s">
        <v>11</v>
      </c>
      <c r="F126">
        <v>22.305</v>
      </c>
      <c r="G126">
        <v>26.54439</v>
      </c>
      <c r="H126">
        <v>31.265999999999998</v>
      </c>
      <c r="I126">
        <v>1.1419999999999999</v>
      </c>
      <c r="J126">
        <v>1.417</v>
      </c>
      <c r="K126">
        <v>1.76</v>
      </c>
    </row>
    <row r="127" spans="1:11" x14ac:dyDescent="0.25">
      <c r="A127" t="str">
        <f t="shared" si="1"/>
        <v>2011Unfilled prescription due to cost in past 12 months FemaleMaori</v>
      </c>
      <c r="B127">
        <v>2011</v>
      </c>
      <c r="C127" t="s">
        <v>22</v>
      </c>
      <c r="D127" t="s">
        <v>8</v>
      </c>
      <c r="E127" t="s">
        <v>11</v>
      </c>
      <c r="F127">
        <v>9.6549999999999994</v>
      </c>
      <c r="G127">
        <v>12.733200999999999</v>
      </c>
      <c r="H127">
        <v>16.611999999999998</v>
      </c>
      <c r="I127">
        <v>1.671</v>
      </c>
      <c r="J127">
        <v>2.4670000000000001</v>
      </c>
      <c r="K127">
        <v>3.64</v>
      </c>
    </row>
    <row r="128" spans="1:11" x14ac:dyDescent="0.25">
      <c r="A128" t="str">
        <f t="shared" si="1"/>
        <v>2012Has GP clinic or medical centre that usually goes to when unwell or injured FemaleMaori</v>
      </c>
      <c r="B128">
        <v>2012</v>
      </c>
      <c r="C128" t="s">
        <v>17</v>
      </c>
      <c r="D128" t="s">
        <v>8</v>
      </c>
      <c r="E128" t="s">
        <v>11</v>
      </c>
      <c r="F128">
        <v>93.435000000000002</v>
      </c>
      <c r="G128">
        <v>95.752438999999995</v>
      </c>
      <c r="H128">
        <v>97.429000000000002</v>
      </c>
      <c r="I128">
        <v>0.96650000000000003</v>
      </c>
      <c r="J128">
        <v>0.99129999999999996</v>
      </c>
      <c r="K128">
        <v>1.0169999999999999</v>
      </c>
    </row>
    <row r="129" spans="1:11" x14ac:dyDescent="0.25">
      <c r="A129" t="str">
        <f t="shared" si="1"/>
        <v>2012Visited GP in past 12 months FemaleMaori</v>
      </c>
      <c r="B129">
        <v>2012</v>
      </c>
      <c r="C129" t="s">
        <v>18</v>
      </c>
      <c r="D129" t="s">
        <v>8</v>
      </c>
      <c r="E129" t="s">
        <v>11</v>
      </c>
      <c r="F129">
        <v>66.067999999999998</v>
      </c>
      <c r="G129">
        <v>70.473679000000004</v>
      </c>
      <c r="H129">
        <v>74.528000000000006</v>
      </c>
      <c r="I129">
        <v>0.8649</v>
      </c>
      <c r="J129">
        <v>0.93340000000000001</v>
      </c>
      <c r="K129">
        <v>1.0069999999999999</v>
      </c>
    </row>
    <row r="130" spans="1:11" x14ac:dyDescent="0.25">
      <c r="A130" t="str">
        <f t="shared" si="1"/>
        <v>2012Visited practise nurse (without seeing GP) in past 12 months FemaleMaori</v>
      </c>
      <c r="B130">
        <v>2012</v>
      </c>
      <c r="C130" t="s">
        <v>19</v>
      </c>
      <c r="D130" t="s">
        <v>8</v>
      </c>
      <c r="E130" t="s">
        <v>11</v>
      </c>
      <c r="F130">
        <v>20.687999999999999</v>
      </c>
      <c r="G130">
        <v>24.817913999999998</v>
      </c>
      <c r="H130">
        <v>29.466000000000001</v>
      </c>
      <c r="I130">
        <v>0.79710000000000003</v>
      </c>
      <c r="J130">
        <v>0.97040000000000004</v>
      </c>
      <c r="K130">
        <v>1.181</v>
      </c>
    </row>
    <row r="131" spans="1:11" x14ac:dyDescent="0.25">
      <c r="A131" t="str">
        <f t="shared" ref="A131:A194" si="2">B131&amp;C131&amp;D131&amp;E131</f>
        <v>2012Visited after-hours medical centre in past 12 months FemaleMaori</v>
      </c>
      <c r="B131">
        <v>2012</v>
      </c>
      <c r="C131" t="s">
        <v>20</v>
      </c>
      <c r="D131" t="s">
        <v>8</v>
      </c>
      <c r="E131" t="s">
        <v>11</v>
      </c>
      <c r="F131">
        <v>14.81</v>
      </c>
      <c r="G131">
        <v>18.527481999999999</v>
      </c>
      <c r="H131">
        <v>22.925999999999998</v>
      </c>
      <c r="I131">
        <v>0.69220000000000004</v>
      </c>
      <c r="J131">
        <v>0.88639999999999997</v>
      </c>
      <c r="K131">
        <v>1.135</v>
      </c>
    </row>
    <row r="132" spans="1:11" x14ac:dyDescent="0.25">
      <c r="A132" t="str">
        <f t="shared" si="2"/>
        <v>2012Any unmet need in the past 12 monthsFemaleMaori</v>
      </c>
      <c r="B132">
        <v>2012</v>
      </c>
      <c r="C132" t="s">
        <v>21</v>
      </c>
      <c r="D132" t="s">
        <v>8</v>
      </c>
      <c r="E132" t="s">
        <v>11</v>
      </c>
      <c r="F132">
        <v>24.129000000000001</v>
      </c>
      <c r="G132">
        <v>28.090602000000001</v>
      </c>
      <c r="H132">
        <v>32.424999999999997</v>
      </c>
      <c r="I132">
        <v>1.244</v>
      </c>
      <c r="J132">
        <v>1.573</v>
      </c>
      <c r="K132">
        <v>1.988</v>
      </c>
    </row>
    <row r="133" spans="1:11" x14ac:dyDescent="0.25">
      <c r="A133" t="str">
        <f t="shared" si="2"/>
        <v>2012Unfilled prescription due to cost in past 12 months FemaleMaori</v>
      </c>
      <c r="B133">
        <v>2012</v>
      </c>
      <c r="C133" t="s">
        <v>22</v>
      </c>
      <c r="D133" t="s">
        <v>8</v>
      </c>
      <c r="E133" t="s">
        <v>11</v>
      </c>
      <c r="F133">
        <v>8.1999999999999993</v>
      </c>
      <c r="G133">
        <v>11.000113000000001</v>
      </c>
      <c r="H133">
        <v>14.605</v>
      </c>
      <c r="I133">
        <v>1.966</v>
      </c>
      <c r="J133">
        <v>3.5430000000000001</v>
      </c>
      <c r="K133">
        <v>6.3860000000000001</v>
      </c>
    </row>
    <row r="134" spans="1:11" x14ac:dyDescent="0.25">
      <c r="A134" t="str">
        <f t="shared" si="2"/>
        <v>2013Has GP clinic or medical centre that usually goes to when unwell or injured FemaleMaori</v>
      </c>
      <c r="B134">
        <v>2013</v>
      </c>
      <c r="C134" t="s">
        <v>17</v>
      </c>
      <c r="D134" t="s">
        <v>8</v>
      </c>
      <c r="E134" t="s">
        <v>11</v>
      </c>
      <c r="F134">
        <v>94.641000000000005</v>
      </c>
      <c r="G134">
        <v>97.434233000000006</v>
      </c>
      <c r="H134">
        <v>99.009</v>
      </c>
      <c r="I134">
        <v>0.97699999999999998</v>
      </c>
      <c r="J134">
        <v>1.002</v>
      </c>
      <c r="K134">
        <v>1.0269999999999999</v>
      </c>
    </row>
    <row r="135" spans="1:11" x14ac:dyDescent="0.25">
      <c r="A135" t="str">
        <f t="shared" si="2"/>
        <v>2013Visited GP in past 12 months FemaleMaori</v>
      </c>
      <c r="B135">
        <v>2013</v>
      </c>
      <c r="C135" t="s">
        <v>18</v>
      </c>
      <c r="D135" t="s">
        <v>8</v>
      </c>
      <c r="E135" t="s">
        <v>11</v>
      </c>
      <c r="F135">
        <v>69.894999999999996</v>
      </c>
      <c r="G135">
        <v>74.044272000000007</v>
      </c>
      <c r="H135">
        <v>77.802999999999997</v>
      </c>
      <c r="I135">
        <v>0.93320000000000003</v>
      </c>
      <c r="J135">
        <v>0.9909</v>
      </c>
      <c r="K135">
        <v>1.052</v>
      </c>
    </row>
    <row r="136" spans="1:11" x14ac:dyDescent="0.25">
      <c r="A136" t="str">
        <f t="shared" si="2"/>
        <v>2013Visited practise nurse (without seeing GP) in past 12 months FemaleMaori</v>
      </c>
      <c r="B136">
        <v>2013</v>
      </c>
      <c r="C136" t="s">
        <v>19</v>
      </c>
      <c r="D136" t="s">
        <v>8</v>
      </c>
      <c r="E136" t="s">
        <v>11</v>
      </c>
      <c r="F136">
        <v>21.323</v>
      </c>
      <c r="G136">
        <v>25.144397000000001</v>
      </c>
      <c r="H136">
        <v>29.393999999999998</v>
      </c>
      <c r="I136">
        <v>0.85029999999999994</v>
      </c>
      <c r="J136">
        <v>1.0409999999999999</v>
      </c>
      <c r="K136">
        <v>1.2749999999999999</v>
      </c>
    </row>
    <row r="137" spans="1:11" x14ac:dyDescent="0.25">
      <c r="A137" t="str">
        <f t="shared" si="2"/>
        <v>2013Visited after-hours medical centre in past 12 months FemaleMaori</v>
      </c>
      <c r="B137">
        <v>2013</v>
      </c>
      <c r="C137" t="s">
        <v>20</v>
      </c>
      <c r="D137" t="s">
        <v>8</v>
      </c>
      <c r="E137" t="s">
        <v>11</v>
      </c>
      <c r="F137">
        <v>11.518000000000001</v>
      </c>
      <c r="G137">
        <v>13.937699</v>
      </c>
      <c r="H137">
        <v>16.77</v>
      </c>
      <c r="I137">
        <v>0.47789999999999999</v>
      </c>
      <c r="J137">
        <v>0.60650000000000004</v>
      </c>
      <c r="K137">
        <v>0.76959999999999995</v>
      </c>
    </row>
    <row r="138" spans="1:11" x14ac:dyDescent="0.25">
      <c r="A138" t="str">
        <f t="shared" si="2"/>
        <v>2013Any unmet need in the past 12 monthsFemaleMaori</v>
      </c>
      <c r="B138">
        <v>2013</v>
      </c>
      <c r="C138" t="s">
        <v>21</v>
      </c>
      <c r="D138" t="s">
        <v>8</v>
      </c>
      <c r="E138" t="s">
        <v>11</v>
      </c>
      <c r="F138">
        <v>25.803999999999998</v>
      </c>
      <c r="G138">
        <v>29.87079</v>
      </c>
      <c r="H138">
        <v>34.283000000000001</v>
      </c>
      <c r="I138">
        <v>1.1240000000000001</v>
      </c>
      <c r="J138">
        <v>1.3919999999999999</v>
      </c>
      <c r="K138">
        <v>1.7250000000000001</v>
      </c>
    </row>
    <row r="139" spans="1:11" x14ac:dyDescent="0.25">
      <c r="A139" t="str">
        <f t="shared" si="2"/>
        <v>2013Unfilled prescription due to cost in past 12 months FemaleMaori</v>
      </c>
      <c r="B139">
        <v>2013</v>
      </c>
      <c r="C139" t="s">
        <v>22</v>
      </c>
      <c r="D139" t="s">
        <v>8</v>
      </c>
      <c r="E139" t="s">
        <v>11</v>
      </c>
      <c r="F139">
        <v>4.6760000000000002</v>
      </c>
      <c r="G139">
        <v>6.59903</v>
      </c>
      <c r="H139">
        <v>9.2349999999999994</v>
      </c>
      <c r="I139">
        <v>1.3</v>
      </c>
      <c r="J139">
        <v>2.2130000000000001</v>
      </c>
      <c r="K139">
        <v>3.7669999999999999</v>
      </c>
    </row>
    <row r="140" spans="1:11" x14ac:dyDescent="0.25">
      <c r="A140" t="str">
        <f t="shared" si="2"/>
        <v>2014Has GP clinic or medical centre that usually goes to when unwell or injured FemaleMaori</v>
      </c>
      <c r="B140">
        <v>2014</v>
      </c>
      <c r="C140" t="s">
        <v>17</v>
      </c>
      <c r="D140" t="s">
        <v>8</v>
      </c>
      <c r="E140" t="s">
        <v>11</v>
      </c>
      <c r="F140">
        <v>97.344999999999999</v>
      </c>
      <c r="G140">
        <v>98.574451999999994</v>
      </c>
      <c r="H140">
        <v>99.332999999999998</v>
      </c>
      <c r="I140">
        <v>0.99880000000000002</v>
      </c>
      <c r="J140">
        <v>1.012</v>
      </c>
      <c r="K140">
        <v>1.0249999999999999</v>
      </c>
    </row>
    <row r="141" spans="1:11" x14ac:dyDescent="0.25">
      <c r="A141" t="str">
        <f t="shared" si="2"/>
        <v>2014Visited GP in past 12 months FemaleMaori</v>
      </c>
      <c r="B141">
        <v>2014</v>
      </c>
      <c r="C141" t="s">
        <v>18</v>
      </c>
      <c r="D141" t="s">
        <v>8</v>
      </c>
      <c r="E141" t="s">
        <v>11</v>
      </c>
      <c r="F141">
        <v>72.736999999999995</v>
      </c>
      <c r="G141">
        <v>76.762062</v>
      </c>
      <c r="H141">
        <v>80.352999999999994</v>
      </c>
      <c r="I141">
        <v>0.96160000000000001</v>
      </c>
      <c r="J141">
        <v>1.022</v>
      </c>
      <c r="K141">
        <v>1.0860000000000001</v>
      </c>
    </row>
    <row r="142" spans="1:11" x14ac:dyDescent="0.25">
      <c r="A142" t="str">
        <f t="shared" si="2"/>
        <v>2014Visited practise nurse (without seeing GP) in past 12 months FemaleMaori</v>
      </c>
      <c r="B142">
        <v>2014</v>
      </c>
      <c r="C142" t="s">
        <v>19</v>
      </c>
      <c r="D142" t="s">
        <v>8</v>
      </c>
      <c r="E142" t="s">
        <v>11</v>
      </c>
      <c r="F142">
        <v>21.256</v>
      </c>
      <c r="G142">
        <v>25.042290999999999</v>
      </c>
      <c r="H142">
        <v>29.251999999999999</v>
      </c>
      <c r="I142">
        <v>0.7671</v>
      </c>
      <c r="J142">
        <v>0.93320000000000003</v>
      </c>
      <c r="K142">
        <v>1.135</v>
      </c>
    </row>
    <row r="143" spans="1:11" x14ac:dyDescent="0.25">
      <c r="A143" t="str">
        <f t="shared" si="2"/>
        <v>2014Visited after-hours medical centre in past 12 months FemaleMaori</v>
      </c>
      <c r="B143">
        <v>2014</v>
      </c>
      <c r="C143" t="s">
        <v>20</v>
      </c>
      <c r="D143" t="s">
        <v>8</v>
      </c>
      <c r="E143" t="s">
        <v>11</v>
      </c>
      <c r="F143">
        <v>16.210999999999999</v>
      </c>
      <c r="G143">
        <v>20.011099000000002</v>
      </c>
      <c r="H143">
        <v>24.442</v>
      </c>
      <c r="I143">
        <v>0.70189999999999997</v>
      </c>
      <c r="J143">
        <v>0.88560000000000005</v>
      </c>
      <c r="K143">
        <v>1.117</v>
      </c>
    </row>
    <row r="144" spans="1:11" x14ac:dyDescent="0.25">
      <c r="A144" t="str">
        <f t="shared" si="2"/>
        <v>2014Any unmet need in the past 12 monthsFemaleMaori</v>
      </c>
      <c r="B144">
        <v>2014</v>
      </c>
      <c r="C144" t="s">
        <v>21</v>
      </c>
      <c r="D144" t="s">
        <v>8</v>
      </c>
      <c r="E144" t="s">
        <v>11</v>
      </c>
      <c r="F144">
        <v>21.939</v>
      </c>
      <c r="G144">
        <v>26.165216999999998</v>
      </c>
      <c r="H144">
        <v>30.882999999999999</v>
      </c>
      <c r="I144">
        <v>1.0309999999999999</v>
      </c>
      <c r="J144">
        <v>1.304</v>
      </c>
      <c r="K144">
        <v>1.65</v>
      </c>
    </row>
    <row r="145" spans="1:11" x14ac:dyDescent="0.25">
      <c r="A145" t="str">
        <f t="shared" si="2"/>
        <v>2014Unfilled prescription due to cost in past 12 months FemaleMaori</v>
      </c>
      <c r="B145">
        <v>2014</v>
      </c>
      <c r="C145" t="s">
        <v>22</v>
      </c>
      <c r="D145" t="s">
        <v>8</v>
      </c>
      <c r="E145" t="s">
        <v>11</v>
      </c>
      <c r="F145">
        <v>6.4059999999999997</v>
      </c>
      <c r="G145">
        <v>9.3815770000000001</v>
      </c>
      <c r="H145">
        <v>13.539</v>
      </c>
      <c r="I145">
        <v>1.7569999999999999</v>
      </c>
      <c r="J145">
        <v>2.9319999999999999</v>
      </c>
      <c r="K145">
        <v>4.8940000000000001</v>
      </c>
    </row>
    <row r="146" spans="1:11" x14ac:dyDescent="0.25">
      <c r="A146" t="str">
        <f t="shared" si="2"/>
        <v>2015Has GP clinic or medical centre that usually goes to when unwell or injured FemaleMaori</v>
      </c>
      <c r="B146">
        <v>2015</v>
      </c>
      <c r="C146" t="s">
        <v>17</v>
      </c>
      <c r="D146" t="s">
        <v>8</v>
      </c>
      <c r="E146" t="s">
        <v>11</v>
      </c>
      <c r="F146">
        <v>95.772999999999996</v>
      </c>
      <c r="G146">
        <v>97.432247000000004</v>
      </c>
      <c r="H146">
        <v>98.569000000000003</v>
      </c>
      <c r="I146">
        <v>0.9788</v>
      </c>
      <c r="J146">
        <v>0.99450000000000005</v>
      </c>
      <c r="K146">
        <v>1.0109999999999999</v>
      </c>
    </row>
    <row r="147" spans="1:11" x14ac:dyDescent="0.25">
      <c r="A147" t="str">
        <f t="shared" si="2"/>
        <v>2015Visited GP in past 12 months FemaleMaori</v>
      </c>
      <c r="B147">
        <v>2015</v>
      </c>
      <c r="C147" t="s">
        <v>18</v>
      </c>
      <c r="D147" t="s">
        <v>8</v>
      </c>
      <c r="E147" t="s">
        <v>11</v>
      </c>
      <c r="F147">
        <v>70.659000000000006</v>
      </c>
      <c r="G147">
        <v>75.611017000000004</v>
      </c>
      <c r="H147">
        <v>79.963999999999999</v>
      </c>
      <c r="I147">
        <v>0.90310000000000001</v>
      </c>
      <c r="J147">
        <v>0.97989999999999999</v>
      </c>
      <c r="K147">
        <v>1.0629999999999999</v>
      </c>
    </row>
    <row r="148" spans="1:11" x14ac:dyDescent="0.25">
      <c r="A148" t="str">
        <f t="shared" si="2"/>
        <v>2015Visited practise nurse (without seeing GP) in past 12 months FemaleMaori</v>
      </c>
      <c r="B148">
        <v>2015</v>
      </c>
      <c r="C148" t="s">
        <v>19</v>
      </c>
      <c r="D148" t="s">
        <v>8</v>
      </c>
      <c r="E148" t="s">
        <v>11</v>
      </c>
      <c r="F148">
        <v>24.622</v>
      </c>
      <c r="G148">
        <v>28.846091999999999</v>
      </c>
      <c r="H148">
        <v>33.472999999999999</v>
      </c>
      <c r="I148">
        <v>0.83169999999999999</v>
      </c>
      <c r="J148">
        <v>1.0089999999999999</v>
      </c>
      <c r="K148">
        <v>1.2230000000000001</v>
      </c>
    </row>
    <row r="149" spans="1:11" x14ac:dyDescent="0.25">
      <c r="A149" t="str">
        <f t="shared" si="2"/>
        <v>2015Visited after-hours medical centre in past 12 months FemaleMaori</v>
      </c>
      <c r="B149">
        <v>2015</v>
      </c>
      <c r="C149" t="s">
        <v>20</v>
      </c>
      <c r="D149" t="s">
        <v>8</v>
      </c>
      <c r="E149" t="s">
        <v>11</v>
      </c>
      <c r="F149">
        <v>20.702999999999999</v>
      </c>
      <c r="G149">
        <v>24.172046999999999</v>
      </c>
      <c r="H149">
        <v>28.016999999999999</v>
      </c>
      <c r="I149">
        <v>0.75109999999999999</v>
      </c>
      <c r="J149">
        <v>0.91120000000000001</v>
      </c>
      <c r="K149">
        <v>1.105</v>
      </c>
    </row>
    <row r="150" spans="1:11" x14ac:dyDescent="0.25">
      <c r="A150" t="str">
        <f t="shared" si="2"/>
        <v>2015Any unmet need in the past 12 monthsFemaleMaori</v>
      </c>
      <c r="B150">
        <v>2015</v>
      </c>
      <c r="C150" t="s">
        <v>21</v>
      </c>
      <c r="D150" t="s">
        <v>8</v>
      </c>
      <c r="E150" t="s">
        <v>11</v>
      </c>
      <c r="F150">
        <v>24.986999999999998</v>
      </c>
      <c r="G150">
        <v>29.580428000000001</v>
      </c>
      <c r="H150">
        <v>34.628</v>
      </c>
      <c r="I150">
        <v>1.0289999999999999</v>
      </c>
      <c r="J150">
        <v>1.28</v>
      </c>
      <c r="K150">
        <v>1.591</v>
      </c>
    </row>
    <row r="151" spans="1:11" x14ac:dyDescent="0.25">
      <c r="A151" t="str">
        <f t="shared" si="2"/>
        <v>2015Unfilled prescription due to cost in past 12 months FemaleMaori</v>
      </c>
      <c r="B151">
        <v>2015</v>
      </c>
      <c r="C151" t="s">
        <v>22</v>
      </c>
      <c r="D151" t="s">
        <v>8</v>
      </c>
      <c r="E151" t="s">
        <v>11</v>
      </c>
      <c r="F151">
        <v>5.1100000000000003</v>
      </c>
      <c r="G151">
        <v>6.8534040000000003</v>
      </c>
      <c r="H151">
        <v>9.1340000000000003</v>
      </c>
      <c r="I151">
        <v>1.569</v>
      </c>
      <c r="J151">
        <v>2.5950000000000002</v>
      </c>
      <c r="K151">
        <v>4.2930000000000001</v>
      </c>
    </row>
    <row r="152" spans="1:11" x14ac:dyDescent="0.25">
      <c r="A152" t="str">
        <f t="shared" si="2"/>
        <v>2016Has GP clinic or medical centre that usually goes to when unwell or injured FemaleMaori</v>
      </c>
      <c r="B152">
        <v>2016</v>
      </c>
      <c r="C152" t="s">
        <v>17</v>
      </c>
      <c r="D152" t="s">
        <v>8</v>
      </c>
      <c r="E152" t="s">
        <v>11</v>
      </c>
      <c r="F152">
        <v>96.754999999999995</v>
      </c>
      <c r="G152">
        <v>98.260407999999998</v>
      </c>
      <c r="H152">
        <v>99.19</v>
      </c>
      <c r="I152">
        <v>0.98799999999999999</v>
      </c>
      <c r="J152">
        <v>1.002</v>
      </c>
      <c r="K152">
        <v>1.0149999999999999</v>
      </c>
    </row>
    <row r="153" spans="1:11" x14ac:dyDescent="0.25">
      <c r="A153" t="str">
        <f t="shared" si="2"/>
        <v>2016Visited GP in past 12 months FemaleMaori</v>
      </c>
      <c r="B153">
        <v>2016</v>
      </c>
      <c r="C153" t="s">
        <v>18</v>
      </c>
      <c r="D153" t="s">
        <v>8</v>
      </c>
      <c r="E153" t="s">
        <v>11</v>
      </c>
      <c r="F153">
        <v>67.620999999999995</v>
      </c>
      <c r="G153">
        <v>72.226898000000006</v>
      </c>
      <c r="H153">
        <v>76.406000000000006</v>
      </c>
      <c r="I153">
        <v>0.91359999999999997</v>
      </c>
      <c r="J153">
        <v>0.98850000000000005</v>
      </c>
      <c r="K153">
        <v>1.069</v>
      </c>
    </row>
    <row r="154" spans="1:11" x14ac:dyDescent="0.25">
      <c r="A154" t="str">
        <f t="shared" si="2"/>
        <v>2016Visited practise nurse (without seeing GP) in past 12 months FemaleMaori</v>
      </c>
      <c r="B154">
        <v>2016</v>
      </c>
      <c r="C154" t="s">
        <v>19</v>
      </c>
      <c r="D154" t="s">
        <v>8</v>
      </c>
      <c r="E154" t="s">
        <v>11</v>
      </c>
      <c r="F154">
        <v>21.939</v>
      </c>
      <c r="G154">
        <v>26.159569999999999</v>
      </c>
      <c r="H154">
        <v>30.870999999999999</v>
      </c>
      <c r="I154">
        <v>0.85009999999999997</v>
      </c>
      <c r="J154">
        <v>1.056</v>
      </c>
      <c r="K154">
        <v>1.3120000000000001</v>
      </c>
    </row>
    <row r="155" spans="1:11" x14ac:dyDescent="0.25">
      <c r="A155" t="str">
        <f t="shared" si="2"/>
        <v>2016Visited after-hours medical centre in past 12 months FemaleMaori</v>
      </c>
      <c r="B155">
        <v>2016</v>
      </c>
      <c r="C155" t="s">
        <v>20</v>
      </c>
      <c r="D155" t="s">
        <v>8</v>
      </c>
      <c r="E155" t="s">
        <v>11</v>
      </c>
      <c r="F155">
        <v>17.059000000000001</v>
      </c>
      <c r="G155">
        <v>20.924803000000001</v>
      </c>
      <c r="H155">
        <v>25.398</v>
      </c>
      <c r="I155">
        <v>0.7339</v>
      </c>
      <c r="J155">
        <v>0.93269999999999997</v>
      </c>
      <c r="K155">
        <v>1.1850000000000001</v>
      </c>
    </row>
    <row r="156" spans="1:11" x14ac:dyDescent="0.25">
      <c r="A156" t="str">
        <f t="shared" si="2"/>
        <v>2016Any unmet need in the past 12 monthsFemaleMaori</v>
      </c>
      <c r="B156">
        <v>2016</v>
      </c>
      <c r="C156" t="s">
        <v>21</v>
      </c>
      <c r="D156" t="s">
        <v>8</v>
      </c>
      <c r="E156" t="s">
        <v>11</v>
      </c>
      <c r="F156">
        <v>21.446999999999999</v>
      </c>
      <c r="G156">
        <v>25.383528999999999</v>
      </c>
      <c r="H156">
        <v>29.768999999999998</v>
      </c>
      <c r="I156">
        <v>1.103</v>
      </c>
      <c r="J156">
        <v>1.3680000000000001</v>
      </c>
      <c r="K156">
        <v>1.698</v>
      </c>
    </row>
    <row r="157" spans="1:11" x14ac:dyDescent="0.25">
      <c r="A157" t="str">
        <f t="shared" si="2"/>
        <v>2016Unfilled prescription due to cost in past 12 months FemaleMaori</v>
      </c>
      <c r="B157">
        <v>2016</v>
      </c>
      <c r="C157" t="s">
        <v>22</v>
      </c>
      <c r="D157" t="s">
        <v>8</v>
      </c>
      <c r="E157" t="s">
        <v>11</v>
      </c>
      <c r="F157">
        <v>5.2809999999999997</v>
      </c>
      <c r="G157">
        <v>7.5502209999999996</v>
      </c>
      <c r="H157">
        <v>10.685</v>
      </c>
      <c r="I157">
        <v>1.9330000000000001</v>
      </c>
      <c r="J157">
        <v>3.0630000000000002</v>
      </c>
      <c r="K157">
        <v>4.8529999999999998</v>
      </c>
    </row>
    <row r="158" spans="1:11" x14ac:dyDescent="0.25">
      <c r="A158" t="str">
        <f t="shared" si="2"/>
        <v>2006Has GP clinic or medical centre that usually goes to when unwell or injured FemaleNon-Maori</v>
      </c>
      <c r="B158">
        <v>2006</v>
      </c>
      <c r="C158" t="s">
        <v>17</v>
      </c>
      <c r="D158" t="s">
        <v>8</v>
      </c>
      <c r="E158" t="s">
        <v>12</v>
      </c>
      <c r="F158">
        <v>96.034999999999997</v>
      </c>
      <c r="G158">
        <v>97.160690000000002</v>
      </c>
      <c r="H158">
        <v>98.037999999999997</v>
      </c>
    </row>
    <row r="159" spans="1:11" x14ac:dyDescent="0.25">
      <c r="A159" t="str">
        <f t="shared" si="2"/>
        <v>2006Visited GP in past 12 months FemaleNon-Maori</v>
      </c>
      <c r="B159">
        <v>2006</v>
      </c>
      <c r="C159" t="s">
        <v>18</v>
      </c>
      <c r="D159" t="s">
        <v>8</v>
      </c>
      <c r="E159" t="s">
        <v>12</v>
      </c>
      <c r="F159">
        <v>74.653999999999996</v>
      </c>
      <c r="G159">
        <v>77.365262000000001</v>
      </c>
      <c r="H159">
        <v>79.864999999999995</v>
      </c>
    </row>
    <row r="160" spans="1:11" x14ac:dyDescent="0.25">
      <c r="A160" t="str">
        <f t="shared" si="2"/>
        <v>2006Visited practise nurse (without seeing GP) in past 12 months FemaleNon-Maori</v>
      </c>
      <c r="B160">
        <v>2006</v>
      </c>
      <c r="C160" t="s">
        <v>19</v>
      </c>
      <c r="D160" t="s">
        <v>8</v>
      </c>
      <c r="E160" t="s">
        <v>12</v>
      </c>
      <c r="F160">
        <v>19.591000000000001</v>
      </c>
      <c r="G160">
        <v>22.165934</v>
      </c>
      <c r="H160">
        <v>24.974</v>
      </c>
    </row>
    <row r="161" spans="1:8" x14ac:dyDescent="0.25">
      <c r="A161" t="str">
        <f t="shared" si="2"/>
        <v>2011Has GP clinic or medical centre that usually goes to when unwell or injured FemaleNon-Maori</v>
      </c>
      <c r="B161">
        <v>2011</v>
      </c>
      <c r="C161" t="s">
        <v>17</v>
      </c>
      <c r="D161" t="s">
        <v>8</v>
      </c>
      <c r="E161" t="s">
        <v>12</v>
      </c>
      <c r="F161">
        <v>95.474000000000004</v>
      </c>
      <c r="G161">
        <v>96.778266000000002</v>
      </c>
      <c r="H161">
        <v>97.790999999999997</v>
      </c>
    </row>
    <row r="162" spans="1:8" x14ac:dyDescent="0.25">
      <c r="A162" t="str">
        <f t="shared" si="2"/>
        <v>2011Visited GP in past 12 months FemaleNon-Maori</v>
      </c>
      <c r="B162">
        <v>2011</v>
      </c>
      <c r="C162" t="s">
        <v>18</v>
      </c>
      <c r="D162" t="s">
        <v>8</v>
      </c>
      <c r="E162" t="s">
        <v>12</v>
      </c>
      <c r="F162">
        <v>70.948999999999998</v>
      </c>
      <c r="G162">
        <v>74.445502000000005</v>
      </c>
      <c r="H162">
        <v>77.653999999999996</v>
      </c>
    </row>
    <row r="163" spans="1:8" x14ac:dyDescent="0.25">
      <c r="A163" t="str">
        <f t="shared" si="2"/>
        <v>2011Visited practise nurse (without seeing GP) in past 12 months FemaleNon-Maori</v>
      </c>
      <c r="B163">
        <v>2011</v>
      </c>
      <c r="C163" t="s">
        <v>19</v>
      </c>
      <c r="D163" t="s">
        <v>8</v>
      </c>
      <c r="E163" t="s">
        <v>12</v>
      </c>
      <c r="F163">
        <v>26.891999999999999</v>
      </c>
      <c r="G163">
        <v>30.153986</v>
      </c>
      <c r="H163">
        <v>33.630000000000003</v>
      </c>
    </row>
    <row r="164" spans="1:8" x14ac:dyDescent="0.25">
      <c r="A164" t="str">
        <f t="shared" si="2"/>
        <v>2011Visited after-hours medical centre in past 12 months FemaleNon-Maori</v>
      </c>
      <c r="B164">
        <v>2011</v>
      </c>
      <c r="C164" t="s">
        <v>20</v>
      </c>
      <c r="D164" t="s">
        <v>8</v>
      </c>
      <c r="E164" t="s">
        <v>12</v>
      </c>
      <c r="F164">
        <v>18.602</v>
      </c>
      <c r="G164">
        <v>21.220317999999999</v>
      </c>
      <c r="H164">
        <v>24.099</v>
      </c>
    </row>
    <row r="165" spans="1:8" x14ac:dyDescent="0.25">
      <c r="A165" t="str">
        <f t="shared" si="2"/>
        <v>2011Any unmet need in the past 12 monthsFemaleNon-Maori</v>
      </c>
      <c r="B165">
        <v>2011</v>
      </c>
      <c r="C165" t="s">
        <v>21</v>
      </c>
      <c r="D165" t="s">
        <v>8</v>
      </c>
      <c r="E165" t="s">
        <v>12</v>
      </c>
      <c r="F165">
        <v>16.029</v>
      </c>
      <c r="G165">
        <v>18.514133999999999</v>
      </c>
      <c r="H165">
        <v>21.286999999999999</v>
      </c>
    </row>
    <row r="166" spans="1:8" x14ac:dyDescent="0.25">
      <c r="A166" t="str">
        <f t="shared" si="2"/>
        <v>2011Unfilled prescription due to cost in past 12 months FemaleNon-Maori</v>
      </c>
      <c r="B166">
        <v>2011</v>
      </c>
      <c r="C166" t="s">
        <v>22</v>
      </c>
      <c r="D166" t="s">
        <v>8</v>
      </c>
      <c r="E166" t="s">
        <v>12</v>
      </c>
      <c r="F166">
        <v>3.6869999999999998</v>
      </c>
      <c r="G166">
        <v>5.0979640000000002</v>
      </c>
      <c r="H166">
        <v>7.0090000000000003</v>
      </c>
    </row>
    <row r="167" spans="1:8" x14ac:dyDescent="0.25">
      <c r="A167" t="str">
        <f t="shared" si="2"/>
        <v>2012Has GP clinic or medical centre that usually goes to when unwell or injured FemaleNon-Maori</v>
      </c>
      <c r="B167">
        <v>2012</v>
      </c>
      <c r="C167" t="s">
        <v>17</v>
      </c>
      <c r="D167" t="s">
        <v>8</v>
      </c>
      <c r="E167" t="s">
        <v>12</v>
      </c>
      <c r="F167">
        <v>95.156000000000006</v>
      </c>
      <c r="G167">
        <v>96.609776999999994</v>
      </c>
      <c r="H167">
        <v>97.724000000000004</v>
      </c>
    </row>
    <row r="168" spans="1:8" x14ac:dyDescent="0.25">
      <c r="A168" t="str">
        <f t="shared" si="2"/>
        <v>2012Visited GP in past 12 months FemaleNon-Maori</v>
      </c>
      <c r="B168">
        <v>2012</v>
      </c>
      <c r="C168" t="s">
        <v>18</v>
      </c>
      <c r="D168" t="s">
        <v>8</v>
      </c>
      <c r="E168" t="s">
        <v>12</v>
      </c>
      <c r="F168">
        <v>72.120999999999995</v>
      </c>
      <c r="G168">
        <v>75.561680999999993</v>
      </c>
      <c r="H168">
        <v>78.703000000000003</v>
      </c>
    </row>
    <row r="169" spans="1:8" x14ac:dyDescent="0.25">
      <c r="A169" t="str">
        <f t="shared" si="2"/>
        <v>2012Visited practise nurse (without seeing GP) in past 12 months FemaleNon-Maori</v>
      </c>
      <c r="B169">
        <v>2012</v>
      </c>
      <c r="C169" t="s">
        <v>19</v>
      </c>
      <c r="D169" t="s">
        <v>8</v>
      </c>
      <c r="E169" t="s">
        <v>12</v>
      </c>
      <c r="F169">
        <v>22.908999999999999</v>
      </c>
      <c r="G169">
        <v>25.58699</v>
      </c>
      <c r="H169">
        <v>28.463000000000001</v>
      </c>
    </row>
    <row r="170" spans="1:8" x14ac:dyDescent="0.25">
      <c r="A170" t="str">
        <f t="shared" si="2"/>
        <v>2012Visited after-hours medical centre in past 12 months FemaleNon-Maori</v>
      </c>
      <c r="B170">
        <v>2012</v>
      </c>
      <c r="C170" t="s">
        <v>20</v>
      </c>
      <c r="D170" t="s">
        <v>8</v>
      </c>
      <c r="E170" t="s">
        <v>12</v>
      </c>
      <c r="F170">
        <v>18.207999999999998</v>
      </c>
      <c r="G170">
        <v>20.916948999999999</v>
      </c>
      <c r="H170">
        <v>23.911999999999999</v>
      </c>
    </row>
    <row r="171" spans="1:8" x14ac:dyDescent="0.25">
      <c r="A171" t="str">
        <f t="shared" si="2"/>
        <v>2012Any unmet need in the past 12 monthsFemaleNon-Maori</v>
      </c>
      <c r="B171">
        <v>2012</v>
      </c>
      <c r="C171" t="s">
        <v>21</v>
      </c>
      <c r="D171" t="s">
        <v>8</v>
      </c>
      <c r="E171" t="s">
        <v>12</v>
      </c>
      <c r="F171">
        <v>15.14</v>
      </c>
      <c r="G171">
        <v>17.870511</v>
      </c>
      <c r="H171">
        <v>20.972000000000001</v>
      </c>
    </row>
    <row r="172" spans="1:8" x14ac:dyDescent="0.25">
      <c r="A172" t="str">
        <f t="shared" si="2"/>
        <v>2012Unfilled prescription due to cost in past 12 months FemaleNon-Maori</v>
      </c>
      <c r="B172">
        <v>2012</v>
      </c>
      <c r="C172" t="s">
        <v>22</v>
      </c>
      <c r="D172" t="s">
        <v>8</v>
      </c>
      <c r="E172" t="s">
        <v>12</v>
      </c>
      <c r="F172">
        <v>1.917</v>
      </c>
      <c r="G172">
        <v>3.0827840000000002</v>
      </c>
      <c r="H172">
        <v>4.6760000000000002</v>
      </c>
    </row>
    <row r="173" spans="1:8" x14ac:dyDescent="0.25">
      <c r="A173" t="str">
        <f t="shared" si="2"/>
        <v>2013Has GP clinic or medical centre that usually goes to when unwell or injured FemaleNon-Maori</v>
      </c>
      <c r="B173">
        <v>2013</v>
      </c>
      <c r="C173" t="s">
        <v>17</v>
      </c>
      <c r="D173" t="s">
        <v>8</v>
      </c>
      <c r="E173" t="s">
        <v>12</v>
      </c>
      <c r="F173">
        <v>95.784999999999997</v>
      </c>
      <c r="G173">
        <v>97.284177</v>
      </c>
      <c r="H173">
        <v>98.36</v>
      </c>
    </row>
    <row r="174" spans="1:8" x14ac:dyDescent="0.25">
      <c r="A174" t="str">
        <f t="shared" si="2"/>
        <v>2013Visited GP in past 12 months FemaleNon-Maori</v>
      </c>
      <c r="B174">
        <v>2013</v>
      </c>
      <c r="C174" t="s">
        <v>18</v>
      </c>
      <c r="D174" t="s">
        <v>8</v>
      </c>
      <c r="E174" t="s">
        <v>12</v>
      </c>
      <c r="F174">
        <v>71.606999999999999</v>
      </c>
      <c r="G174">
        <v>74.785123999999996</v>
      </c>
      <c r="H174">
        <v>77.718000000000004</v>
      </c>
    </row>
    <row r="175" spans="1:8" x14ac:dyDescent="0.25">
      <c r="A175" t="str">
        <f t="shared" si="2"/>
        <v>2013Visited practise nurse (without seeing GP) in past 12 months FemaleNon-Maori</v>
      </c>
      <c r="B175">
        <v>2013</v>
      </c>
      <c r="C175" t="s">
        <v>19</v>
      </c>
      <c r="D175" t="s">
        <v>8</v>
      </c>
      <c r="E175" t="s">
        <v>12</v>
      </c>
      <c r="F175">
        <v>21.238</v>
      </c>
      <c r="G175">
        <v>24.207720999999999</v>
      </c>
      <c r="H175">
        <v>27.448</v>
      </c>
    </row>
    <row r="176" spans="1:8" x14ac:dyDescent="0.25">
      <c r="A176" t="str">
        <f t="shared" si="2"/>
        <v>2013Visited after-hours medical centre in past 12 months FemaleNon-Maori</v>
      </c>
      <c r="B176">
        <v>2013</v>
      </c>
      <c r="C176" t="s">
        <v>20</v>
      </c>
      <c r="D176" t="s">
        <v>8</v>
      </c>
      <c r="E176" t="s">
        <v>12</v>
      </c>
      <c r="F176">
        <v>20.190000000000001</v>
      </c>
      <c r="G176">
        <v>23.043689000000001</v>
      </c>
      <c r="H176">
        <v>26.167999999999999</v>
      </c>
    </row>
    <row r="177" spans="1:8" x14ac:dyDescent="0.25">
      <c r="A177" t="str">
        <f t="shared" si="2"/>
        <v>2013Any unmet need in the past 12 monthsFemaleNon-Maori</v>
      </c>
      <c r="B177">
        <v>2013</v>
      </c>
      <c r="C177" t="s">
        <v>21</v>
      </c>
      <c r="D177" t="s">
        <v>8</v>
      </c>
      <c r="E177" t="s">
        <v>12</v>
      </c>
      <c r="F177">
        <v>18.204000000000001</v>
      </c>
      <c r="G177">
        <v>21.459606000000001</v>
      </c>
      <c r="H177">
        <v>25.119</v>
      </c>
    </row>
    <row r="178" spans="1:8" x14ac:dyDescent="0.25">
      <c r="A178" t="str">
        <f t="shared" si="2"/>
        <v>2013Unfilled prescription due to cost in past 12 months FemaleNon-Maori</v>
      </c>
      <c r="B178">
        <v>2013</v>
      </c>
      <c r="C178" t="s">
        <v>22</v>
      </c>
      <c r="D178" t="s">
        <v>8</v>
      </c>
      <c r="E178" t="s">
        <v>12</v>
      </c>
      <c r="F178">
        <v>1.946</v>
      </c>
      <c r="G178">
        <v>2.9910839999999999</v>
      </c>
      <c r="H178">
        <v>4.3819999999999997</v>
      </c>
    </row>
    <row r="179" spans="1:8" x14ac:dyDescent="0.25">
      <c r="A179" t="str">
        <f t="shared" si="2"/>
        <v>2014Has GP clinic or medical centre that usually goes to when unwell or injured FemaleNon-Maori</v>
      </c>
      <c r="B179">
        <v>2014</v>
      </c>
      <c r="C179" t="s">
        <v>17</v>
      </c>
      <c r="D179" t="s">
        <v>8</v>
      </c>
      <c r="E179" t="s">
        <v>12</v>
      </c>
      <c r="F179">
        <v>96.352999999999994</v>
      </c>
      <c r="G179">
        <v>97.386032</v>
      </c>
      <c r="H179">
        <v>98.191000000000003</v>
      </c>
    </row>
    <row r="180" spans="1:8" x14ac:dyDescent="0.25">
      <c r="A180" t="str">
        <f t="shared" si="2"/>
        <v>2014Visited GP in past 12 months FemaleNon-Maori</v>
      </c>
      <c r="B180">
        <v>2014</v>
      </c>
      <c r="C180" t="s">
        <v>18</v>
      </c>
      <c r="D180" t="s">
        <v>8</v>
      </c>
      <c r="E180" t="s">
        <v>12</v>
      </c>
      <c r="F180">
        <v>72.356999999999999</v>
      </c>
      <c r="G180">
        <v>75.181166000000005</v>
      </c>
      <c r="H180">
        <v>77.805000000000007</v>
      </c>
    </row>
    <row r="181" spans="1:8" x14ac:dyDescent="0.25">
      <c r="A181" t="str">
        <f t="shared" si="2"/>
        <v>2014Visited practise nurse (without seeing GP) in past 12 months FemaleNon-Maori</v>
      </c>
      <c r="B181">
        <v>2014</v>
      </c>
      <c r="C181" t="s">
        <v>19</v>
      </c>
      <c r="D181" t="s">
        <v>8</v>
      </c>
      <c r="E181" t="s">
        <v>12</v>
      </c>
      <c r="F181">
        <v>24.280999999999999</v>
      </c>
      <c r="G181">
        <v>26.923698000000002</v>
      </c>
      <c r="H181">
        <v>29.741</v>
      </c>
    </row>
    <row r="182" spans="1:8" x14ac:dyDescent="0.25">
      <c r="A182" t="str">
        <f t="shared" si="2"/>
        <v>2014Visited after-hours medical centre in past 12 months FemaleNon-Maori</v>
      </c>
      <c r="B182">
        <v>2014</v>
      </c>
      <c r="C182" t="s">
        <v>20</v>
      </c>
      <c r="D182" t="s">
        <v>8</v>
      </c>
      <c r="E182" t="s">
        <v>12</v>
      </c>
      <c r="F182">
        <v>19.765000000000001</v>
      </c>
      <c r="G182">
        <v>22.617106</v>
      </c>
      <c r="H182">
        <v>25.748000000000001</v>
      </c>
    </row>
    <row r="183" spans="1:8" x14ac:dyDescent="0.25">
      <c r="A183" t="str">
        <f t="shared" si="2"/>
        <v>2014Any unmet need in the past 12 monthsFemaleNon-Maori</v>
      </c>
      <c r="B183">
        <v>2014</v>
      </c>
      <c r="C183" t="s">
        <v>21</v>
      </c>
      <c r="D183" t="s">
        <v>8</v>
      </c>
      <c r="E183" t="s">
        <v>12</v>
      </c>
      <c r="F183">
        <v>17.218</v>
      </c>
      <c r="G183">
        <v>20.036496</v>
      </c>
      <c r="H183">
        <v>23.187000000000001</v>
      </c>
    </row>
    <row r="184" spans="1:8" x14ac:dyDescent="0.25">
      <c r="A184" t="str">
        <f t="shared" si="2"/>
        <v>2014Unfilled prescription due to cost in past 12 months FemaleNon-Maori</v>
      </c>
      <c r="B184">
        <v>2014</v>
      </c>
      <c r="C184" t="s">
        <v>22</v>
      </c>
      <c r="D184" t="s">
        <v>8</v>
      </c>
      <c r="E184" t="s">
        <v>12</v>
      </c>
      <c r="F184">
        <v>2.11</v>
      </c>
      <c r="G184">
        <v>3.1881759999999999</v>
      </c>
      <c r="H184">
        <v>4.6070000000000002</v>
      </c>
    </row>
    <row r="185" spans="1:8" x14ac:dyDescent="0.25">
      <c r="A185" t="str">
        <f t="shared" si="2"/>
        <v>2015Has GP clinic or medical centre that usually goes to when unwell or injured FemaleNon-Maori</v>
      </c>
      <c r="B185">
        <v>2015</v>
      </c>
      <c r="C185" t="s">
        <v>17</v>
      </c>
      <c r="D185" t="s">
        <v>8</v>
      </c>
      <c r="E185" t="s">
        <v>12</v>
      </c>
      <c r="F185">
        <v>96.896000000000001</v>
      </c>
      <c r="G185">
        <v>97.978731999999994</v>
      </c>
      <c r="H185">
        <v>98.760999999999996</v>
      </c>
    </row>
    <row r="186" spans="1:8" x14ac:dyDescent="0.25">
      <c r="A186" t="str">
        <f t="shared" si="2"/>
        <v>2015Visited GP in past 12 months FemaleNon-Maori</v>
      </c>
      <c r="B186">
        <v>2015</v>
      </c>
      <c r="C186" t="s">
        <v>18</v>
      </c>
      <c r="D186" t="s">
        <v>8</v>
      </c>
      <c r="E186" t="s">
        <v>12</v>
      </c>
      <c r="F186">
        <v>73.936000000000007</v>
      </c>
      <c r="G186">
        <v>77.136454999999998</v>
      </c>
      <c r="H186">
        <v>80.05</v>
      </c>
    </row>
    <row r="187" spans="1:8" x14ac:dyDescent="0.25">
      <c r="A187" t="str">
        <f t="shared" si="2"/>
        <v>2015Visited practise nurse (without seeing GP) in past 12 months FemaleNon-Maori</v>
      </c>
      <c r="B187">
        <v>2015</v>
      </c>
      <c r="C187" t="s">
        <v>19</v>
      </c>
      <c r="D187" t="s">
        <v>8</v>
      </c>
      <c r="E187" t="s">
        <v>12</v>
      </c>
      <c r="F187">
        <v>25.725000000000001</v>
      </c>
      <c r="G187">
        <v>28.817799000000001</v>
      </c>
      <c r="H187">
        <v>32.121000000000002</v>
      </c>
    </row>
    <row r="188" spans="1:8" x14ac:dyDescent="0.25">
      <c r="A188" t="str">
        <f t="shared" si="2"/>
        <v>2015Visited after-hours medical centre in past 12 months FemaleNon-Maori</v>
      </c>
      <c r="B188">
        <v>2015</v>
      </c>
      <c r="C188" t="s">
        <v>20</v>
      </c>
      <c r="D188" t="s">
        <v>8</v>
      </c>
      <c r="E188" t="s">
        <v>12</v>
      </c>
      <c r="F188">
        <v>23.442</v>
      </c>
      <c r="G188">
        <v>26.482683999999999</v>
      </c>
      <c r="H188">
        <v>29.763999999999999</v>
      </c>
    </row>
    <row r="189" spans="1:8" x14ac:dyDescent="0.25">
      <c r="A189" t="str">
        <f t="shared" si="2"/>
        <v>2015Any unmet need in the past 12 monthsFemaleNon-Maori</v>
      </c>
      <c r="B189">
        <v>2015</v>
      </c>
      <c r="C189" t="s">
        <v>21</v>
      </c>
      <c r="D189" t="s">
        <v>8</v>
      </c>
      <c r="E189" t="s">
        <v>12</v>
      </c>
      <c r="F189">
        <v>20.355</v>
      </c>
      <c r="G189">
        <v>23.091383</v>
      </c>
      <c r="H189">
        <v>26.074999999999999</v>
      </c>
    </row>
    <row r="190" spans="1:8" x14ac:dyDescent="0.25">
      <c r="A190" t="str">
        <f t="shared" si="2"/>
        <v>2015Unfilled prescription due to cost in past 12 months FemaleNon-Maori</v>
      </c>
      <c r="B190">
        <v>2015</v>
      </c>
      <c r="C190" t="s">
        <v>22</v>
      </c>
      <c r="D190" t="s">
        <v>8</v>
      </c>
      <c r="E190" t="s">
        <v>12</v>
      </c>
      <c r="F190">
        <v>1.742</v>
      </c>
      <c r="G190">
        <v>2.651853</v>
      </c>
      <c r="H190">
        <v>3.8570000000000002</v>
      </c>
    </row>
    <row r="191" spans="1:8" x14ac:dyDescent="0.25">
      <c r="A191" t="str">
        <f t="shared" si="2"/>
        <v>2016Has GP clinic or medical centre that usually goes to when unwell or injured FemaleNon-Maori</v>
      </c>
      <c r="B191">
        <v>2016</v>
      </c>
      <c r="C191" t="s">
        <v>17</v>
      </c>
      <c r="D191" t="s">
        <v>8</v>
      </c>
      <c r="E191" t="s">
        <v>12</v>
      </c>
      <c r="F191">
        <v>97.236999999999995</v>
      </c>
      <c r="G191">
        <v>98.130414999999999</v>
      </c>
      <c r="H191">
        <v>98.795000000000002</v>
      </c>
    </row>
    <row r="192" spans="1:8" x14ac:dyDescent="0.25">
      <c r="A192" t="str">
        <f t="shared" si="2"/>
        <v>2016Visited GP in past 12 months FemaleNon-Maori</v>
      </c>
      <c r="B192">
        <v>2016</v>
      </c>
      <c r="C192" t="s">
        <v>18</v>
      </c>
      <c r="D192" t="s">
        <v>8</v>
      </c>
      <c r="E192" t="s">
        <v>12</v>
      </c>
      <c r="F192">
        <v>69.445999999999998</v>
      </c>
      <c r="G192">
        <v>73.239452</v>
      </c>
      <c r="H192">
        <v>76.718999999999994</v>
      </c>
    </row>
    <row r="193" spans="1:8" x14ac:dyDescent="0.25">
      <c r="A193" t="str">
        <f t="shared" si="2"/>
        <v>2016Visited practise nurse (without seeing GP) in past 12 months FemaleNon-Maori</v>
      </c>
      <c r="B193">
        <v>2016</v>
      </c>
      <c r="C193" t="s">
        <v>19</v>
      </c>
      <c r="D193" t="s">
        <v>8</v>
      </c>
      <c r="E193" t="s">
        <v>12</v>
      </c>
      <c r="F193">
        <v>21.986000000000001</v>
      </c>
      <c r="G193">
        <v>24.798421999999999</v>
      </c>
      <c r="H193">
        <v>27.843</v>
      </c>
    </row>
    <row r="194" spans="1:8" x14ac:dyDescent="0.25">
      <c r="A194" t="str">
        <f t="shared" si="2"/>
        <v>2016Visited after-hours medical centre in past 12 months FemaleNon-Maori</v>
      </c>
      <c r="B194">
        <v>2016</v>
      </c>
      <c r="C194" t="s">
        <v>20</v>
      </c>
      <c r="D194" t="s">
        <v>8</v>
      </c>
      <c r="E194" t="s">
        <v>12</v>
      </c>
      <c r="F194">
        <v>19.786999999999999</v>
      </c>
      <c r="G194">
        <v>22.394062000000002</v>
      </c>
      <c r="H194">
        <v>25.236000000000001</v>
      </c>
    </row>
    <row r="195" spans="1:8" x14ac:dyDescent="0.25">
      <c r="A195" t="str">
        <f t="shared" ref="A195:A258" si="3">B195&amp;C195&amp;D195&amp;E195</f>
        <v>2016Any unmet need in the past 12 monthsFemaleNon-Maori</v>
      </c>
      <c r="B195">
        <v>2016</v>
      </c>
      <c r="C195" t="s">
        <v>21</v>
      </c>
      <c r="D195" t="s">
        <v>8</v>
      </c>
      <c r="E195" t="s">
        <v>12</v>
      </c>
      <c r="F195">
        <v>16.032</v>
      </c>
      <c r="G195">
        <v>18.563438000000001</v>
      </c>
      <c r="H195">
        <v>21.393000000000001</v>
      </c>
    </row>
    <row r="196" spans="1:8" x14ac:dyDescent="0.25">
      <c r="A196" t="str">
        <f t="shared" si="3"/>
        <v>2016Unfilled prescription due to cost in past 12 months FemaleNon-Maori</v>
      </c>
      <c r="B196">
        <v>2016</v>
      </c>
      <c r="C196" t="s">
        <v>22</v>
      </c>
      <c r="D196" t="s">
        <v>8</v>
      </c>
      <c r="E196" t="s">
        <v>12</v>
      </c>
      <c r="F196">
        <v>1.637</v>
      </c>
      <c r="G196">
        <v>2.4406910000000002</v>
      </c>
      <c r="H196">
        <v>3.4929999999999999</v>
      </c>
    </row>
    <row r="197" spans="1:8" x14ac:dyDescent="0.25">
      <c r="A197" t="str">
        <f t="shared" si="3"/>
        <v>2006Has GP clinic or medical centre that usually goes to when unwell or injured MaleAllEth</v>
      </c>
      <c r="B197">
        <v>2006</v>
      </c>
      <c r="C197" t="s">
        <v>17</v>
      </c>
      <c r="D197" t="s">
        <v>7</v>
      </c>
      <c r="E197" t="s">
        <v>6</v>
      </c>
      <c r="F197">
        <v>96.191999999999993</v>
      </c>
      <c r="G197">
        <v>97.168616</v>
      </c>
      <c r="H197">
        <v>97.951999999999998</v>
      </c>
    </row>
    <row r="198" spans="1:8" x14ac:dyDescent="0.25">
      <c r="A198" t="str">
        <f t="shared" si="3"/>
        <v>2006Visited GP in past 12 months MaleAllEth</v>
      </c>
      <c r="B198">
        <v>2006</v>
      </c>
      <c r="C198" t="s">
        <v>18</v>
      </c>
      <c r="D198" t="s">
        <v>7</v>
      </c>
      <c r="E198" t="s">
        <v>6</v>
      </c>
      <c r="F198">
        <v>79.192999999999998</v>
      </c>
      <c r="G198">
        <v>81.037470999999996</v>
      </c>
      <c r="H198">
        <v>82.754000000000005</v>
      </c>
    </row>
    <row r="199" spans="1:8" x14ac:dyDescent="0.25">
      <c r="A199" t="str">
        <f t="shared" si="3"/>
        <v>2006Visited practise nurse (without seeing GP) in past 12 months MaleAllEth</v>
      </c>
      <c r="B199">
        <v>2006</v>
      </c>
      <c r="C199" t="s">
        <v>19</v>
      </c>
      <c r="D199" t="s">
        <v>7</v>
      </c>
      <c r="E199" t="s">
        <v>6</v>
      </c>
      <c r="F199">
        <v>21.818999999999999</v>
      </c>
      <c r="G199">
        <v>23.819738999999998</v>
      </c>
      <c r="H199">
        <v>25.943000000000001</v>
      </c>
    </row>
    <row r="200" spans="1:8" x14ac:dyDescent="0.25">
      <c r="A200" t="str">
        <f t="shared" si="3"/>
        <v>2011Has GP clinic or medical centre that usually goes to when unwell or injured MaleAllEth</v>
      </c>
      <c r="B200">
        <v>2011</v>
      </c>
      <c r="C200" t="s">
        <v>17</v>
      </c>
      <c r="D200" t="s">
        <v>7</v>
      </c>
      <c r="E200" t="s">
        <v>6</v>
      </c>
      <c r="F200">
        <v>94.638000000000005</v>
      </c>
      <c r="G200">
        <v>96.021784999999994</v>
      </c>
      <c r="H200">
        <v>97.132999999999996</v>
      </c>
    </row>
    <row r="201" spans="1:8" x14ac:dyDescent="0.25">
      <c r="A201" t="str">
        <f t="shared" si="3"/>
        <v>2011Visited GP in past 12 months MaleAllEth</v>
      </c>
      <c r="B201">
        <v>2011</v>
      </c>
      <c r="C201" t="s">
        <v>18</v>
      </c>
      <c r="D201" t="s">
        <v>7</v>
      </c>
      <c r="E201" t="s">
        <v>6</v>
      </c>
      <c r="F201">
        <v>70.802000000000007</v>
      </c>
      <c r="G201">
        <v>73.541301000000004</v>
      </c>
      <c r="H201">
        <v>76.111000000000004</v>
      </c>
    </row>
    <row r="202" spans="1:8" x14ac:dyDescent="0.25">
      <c r="A202" t="str">
        <f t="shared" si="3"/>
        <v>2011Visited practise nurse (without seeing GP) in past 12 months MaleAllEth</v>
      </c>
      <c r="B202">
        <v>2011</v>
      </c>
      <c r="C202" t="s">
        <v>19</v>
      </c>
      <c r="D202" t="s">
        <v>7</v>
      </c>
      <c r="E202" t="s">
        <v>6</v>
      </c>
      <c r="F202">
        <v>21.196999999999999</v>
      </c>
      <c r="G202">
        <v>23.600849</v>
      </c>
      <c r="H202">
        <v>26.187000000000001</v>
      </c>
    </row>
    <row r="203" spans="1:8" x14ac:dyDescent="0.25">
      <c r="A203" t="str">
        <f t="shared" si="3"/>
        <v>2011Visited after-hours medical centre in past 12 months MaleAllEth</v>
      </c>
      <c r="B203">
        <v>2011</v>
      </c>
      <c r="C203" t="s">
        <v>20</v>
      </c>
      <c r="D203" t="s">
        <v>7</v>
      </c>
      <c r="E203" t="s">
        <v>6</v>
      </c>
      <c r="F203">
        <v>19.596</v>
      </c>
      <c r="G203">
        <v>21.9375</v>
      </c>
      <c r="H203">
        <v>24.472999999999999</v>
      </c>
    </row>
    <row r="204" spans="1:8" x14ac:dyDescent="0.25">
      <c r="A204" t="str">
        <f t="shared" si="3"/>
        <v>2011Any unmet need in the past 12 monthsMaleAllEth</v>
      </c>
      <c r="B204">
        <v>2011</v>
      </c>
      <c r="C204" t="s">
        <v>21</v>
      </c>
      <c r="D204" t="s">
        <v>7</v>
      </c>
      <c r="E204" t="s">
        <v>6</v>
      </c>
      <c r="F204">
        <v>16.597999999999999</v>
      </c>
      <c r="G204">
        <v>18.921285999999998</v>
      </c>
      <c r="H204">
        <v>21.486000000000001</v>
      </c>
    </row>
    <row r="205" spans="1:8" x14ac:dyDescent="0.25">
      <c r="A205" t="str">
        <f t="shared" si="3"/>
        <v>2011Unfilled prescription due to cost in past 12 months MaleAllEth</v>
      </c>
      <c r="B205">
        <v>2011</v>
      </c>
      <c r="C205" t="s">
        <v>22</v>
      </c>
      <c r="D205" t="s">
        <v>7</v>
      </c>
      <c r="E205" t="s">
        <v>6</v>
      </c>
      <c r="F205">
        <v>4.9249999999999998</v>
      </c>
      <c r="G205">
        <v>6.1570369999999999</v>
      </c>
      <c r="H205">
        <v>7.6719999999999997</v>
      </c>
    </row>
    <row r="206" spans="1:8" x14ac:dyDescent="0.25">
      <c r="A206" t="str">
        <f t="shared" si="3"/>
        <v>2012Has GP clinic or medical centre that usually goes to when unwell or injured MaleAllEth</v>
      </c>
      <c r="B206">
        <v>2012</v>
      </c>
      <c r="C206" t="s">
        <v>17</v>
      </c>
      <c r="D206" t="s">
        <v>7</v>
      </c>
      <c r="E206" t="s">
        <v>6</v>
      </c>
      <c r="F206">
        <v>96.061999999999998</v>
      </c>
      <c r="G206">
        <v>96.987206999999998</v>
      </c>
      <c r="H206">
        <v>97.745999999999995</v>
      </c>
    </row>
    <row r="207" spans="1:8" x14ac:dyDescent="0.25">
      <c r="A207" t="str">
        <f t="shared" si="3"/>
        <v>2012Visited GP in past 12 months MaleAllEth</v>
      </c>
      <c r="B207">
        <v>2012</v>
      </c>
      <c r="C207" t="s">
        <v>18</v>
      </c>
      <c r="D207" t="s">
        <v>7</v>
      </c>
      <c r="E207" t="s">
        <v>6</v>
      </c>
      <c r="F207">
        <v>71.978999999999999</v>
      </c>
      <c r="G207">
        <v>74.380410999999995</v>
      </c>
      <c r="H207">
        <v>76.641999999999996</v>
      </c>
    </row>
    <row r="208" spans="1:8" x14ac:dyDescent="0.25">
      <c r="A208" t="str">
        <f t="shared" si="3"/>
        <v>2012Visited practise nurse (without seeing GP) in past 12 months MaleAllEth</v>
      </c>
      <c r="B208">
        <v>2012</v>
      </c>
      <c r="C208" t="s">
        <v>19</v>
      </c>
      <c r="D208" t="s">
        <v>7</v>
      </c>
      <c r="E208" t="s">
        <v>6</v>
      </c>
      <c r="F208">
        <v>21.745000000000001</v>
      </c>
      <c r="G208">
        <v>24.069367</v>
      </c>
      <c r="H208">
        <v>26.558</v>
      </c>
    </row>
    <row r="209" spans="1:8" x14ac:dyDescent="0.25">
      <c r="A209" t="str">
        <f t="shared" si="3"/>
        <v>2012Visited after-hours medical centre in past 12 months MaleAllEth</v>
      </c>
      <c r="B209">
        <v>2012</v>
      </c>
      <c r="C209" t="s">
        <v>20</v>
      </c>
      <c r="D209" t="s">
        <v>7</v>
      </c>
      <c r="E209" t="s">
        <v>6</v>
      </c>
      <c r="F209">
        <v>19.335000000000001</v>
      </c>
      <c r="G209">
        <v>21.553225000000001</v>
      </c>
      <c r="H209">
        <v>23.951000000000001</v>
      </c>
    </row>
    <row r="210" spans="1:8" x14ac:dyDescent="0.25">
      <c r="A210" t="str">
        <f t="shared" si="3"/>
        <v>2012Any unmet need in the past 12 monthsMaleAllEth</v>
      </c>
      <c r="B210">
        <v>2012</v>
      </c>
      <c r="C210" t="s">
        <v>21</v>
      </c>
      <c r="D210" t="s">
        <v>7</v>
      </c>
      <c r="E210" t="s">
        <v>6</v>
      </c>
      <c r="F210">
        <v>18.538</v>
      </c>
      <c r="G210">
        <v>20.746880999999998</v>
      </c>
      <c r="H210">
        <v>23.143999999999998</v>
      </c>
    </row>
    <row r="211" spans="1:8" x14ac:dyDescent="0.25">
      <c r="A211" t="str">
        <f t="shared" si="3"/>
        <v>2012Unfilled prescription due to cost in past 12 months MaleAllEth</v>
      </c>
      <c r="B211">
        <v>2012</v>
      </c>
      <c r="C211" t="s">
        <v>22</v>
      </c>
      <c r="D211" t="s">
        <v>7</v>
      </c>
      <c r="E211" t="s">
        <v>6</v>
      </c>
      <c r="F211">
        <v>2.9649999999999999</v>
      </c>
      <c r="G211">
        <v>3.8709370000000001</v>
      </c>
      <c r="H211">
        <v>4.9569999999999999</v>
      </c>
    </row>
    <row r="212" spans="1:8" x14ac:dyDescent="0.25">
      <c r="A212" t="str">
        <f t="shared" si="3"/>
        <v>2013Has GP clinic or medical centre that usually goes to when unwell or injured MaleAllEth</v>
      </c>
      <c r="B212">
        <v>2013</v>
      </c>
      <c r="C212" t="s">
        <v>17</v>
      </c>
      <c r="D212" t="s">
        <v>7</v>
      </c>
      <c r="E212" t="s">
        <v>6</v>
      </c>
      <c r="F212">
        <v>96.721999999999994</v>
      </c>
      <c r="G212">
        <v>97.767414000000002</v>
      </c>
      <c r="H212">
        <v>98.55</v>
      </c>
    </row>
    <row r="213" spans="1:8" x14ac:dyDescent="0.25">
      <c r="A213" t="str">
        <f t="shared" si="3"/>
        <v>2013Visited GP in past 12 months MaleAllEth</v>
      </c>
      <c r="B213">
        <v>2013</v>
      </c>
      <c r="C213" t="s">
        <v>18</v>
      </c>
      <c r="D213" t="s">
        <v>7</v>
      </c>
      <c r="E213" t="s">
        <v>6</v>
      </c>
      <c r="F213">
        <v>73.114000000000004</v>
      </c>
      <c r="G213">
        <v>75.558845000000005</v>
      </c>
      <c r="H213">
        <v>77.849000000000004</v>
      </c>
    </row>
    <row r="214" spans="1:8" x14ac:dyDescent="0.25">
      <c r="A214" t="str">
        <f t="shared" si="3"/>
        <v>2013Visited practise nurse (without seeing GP) in past 12 months MaleAllEth</v>
      </c>
      <c r="B214">
        <v>2013</v>
      </c>
      <c r="C214" t="s">
        <v>19</v>
      </c>
      <c r="D214" t="s">
        <v>7</v>
      </c>
      <c r="E214" t="s">
        <v>6</v>
      </c>
      <c r="F214">
        <v>19.72</v>
      </c>
      <c r="G214">
        <v>22.092766999999998</v>
      </c>
      <c r="H214">
        <v>24.663</v>
      </c>
    </row>
    <row r="215" spans="1:8" x14ac:dyDescent="0.25">
      <c r="A215" t="str">
        <f t="shared" si="3"/>
        <v>2013Visited after-hours medical centre in past 12 months MaleAllEth</v>
      </c>
      <c r="B215">
        <v>2013</v>
      </c>
      <c r="C215" t="s">
        <v>20</v>
      </c>
      <c r="D215" t="s">
        <v>7</v>
      </c>
      <c r="E215" t="s">
        <v>6</v>
      </c>
      <c r="F215">
        <v>19.038</v>
      </c>
      <c r="G215">
        <v>21.457159000000001</v>
      </c>
      <c r="H215">
        <v>24.091999999999999</v>
      </c>
    </row>
    <row r="216" spans="1:8" x14ac:dyDescent="0.25">
      <c r="A216" t="str">
        <f t="shared" si="3"/>
        <v>2013Any unmet need in the past 12 monthsMaleAllEth</v>
      </c>
      <c r="B216">
        <v>2013</v>
      </c>
      <c r="C216" t="s">
        <v>21</v>
      </c>
      <c r="D216" t="s">
        <v>7</v>
      </c>
      <c r="E216" t="s">
        <v>6</v>
      </c>
      <c r="F216">
        <v>17.161999999999999</v>
      </c>
      <c r="G216">
        <v>19.466431</v>
      </c>
      <c r="H216">
        <v>21.998999999999999</v>
      </c>
    </row>
    <row r="217" spans="1:8" x14ac:dyDescent="0.25">
      <c r="A217" t="str">
        <f t="shared" si="3"/>
        <v>2013Unfilled prescription due to cost in past 12 months MaleAllEth</v>
      </c>
      <c r="B217">
        <v>2013</v>
      </c>
      <c r="C217" t="s">
        <v>22</v>
      </c>
      <c r="D217" t="s">
        <v>7</v>
      </c>
      <c r="E217" t="s">
        <v>6</v>
      </c>
      <c r="F217">
        <v>2.9670000000000001</v>
      </c>
      <c r="G217">
        <v>3.9530780000000001</v>
      </c>
      <c r="H217">
        <v>5.1509999999999998</v>
      </c>
    </row>
    <row r="218" spans="1:8" x14ac:dyDescent="0.25">
      <c r="A218" t="str">
        <f t="shared" si="3"/>
        <v>2014Has GP clinic or medical centre that usually goes to when unwell or injured MaleAllEth</v>
      </c>
      <c r="B218">
        <v>2014</v>
      </c>
      <c r="C218" t="s">
        <v>17</v>
      </c>
      <c r="D218" t="s">
        <v>7</v>
      </c>
      <c r="E218" t="s">
        <v>6</v>
      </c>
      <c r="F218">
        <v>97.108999999999995</v>
      </c>
      <c r="G218">
        <v>97.894690999999995</v>
      </c>
      <c r="H218">
        <v>98.513999999999996</v>
      </c>
    </row>
    <row r="219" spans="1:8" x14ac:dyDescent="0.25">
      <c r="A219" t="str">
        <f t="shared" si="3"/>
        <v>2014Visited GP in past 12 months MaleAllEth</v>
      </c>
      <c r="B219">
        <v>2014</v>
      </c>
      <c r="C219" t="s">
        <v>18</v>
      </c>
      <c r="D219" t="s">
        <v>7</v>
      </c>
      <c r="E219" t="s">
        <v>6</v>
      </c>
      <c r="F219">
        <v>74.843000000000004</v>
      </c>
      <c r="G219">
        <v>77.181985999999995</v>
      </c>
      <c r="H219">
        <v>79.363</v>
      </c>
    </row>
    <row r="220" spans="1:8" x14ac:dyDescent="0.25">
      <c r="A220" t="str">
        <f t="shared" si="3"/>
        <v>2014Visited practise nurse (without seeing GP) in past 12 months MaleAllEth</v>
      </c>
      <c r="B220">
        <v>2014</v>
      </c>
      <c r="C220" t="s">
        <v>19</v>
      </c>
      <c r="D220" t="s">
        <v>7</v>
      </c>
      <c r="E220" t="s">
        <v>6</v>
      </c>
      <c r="F220">
        <v>22.030999999999999</v>
      </c>
      <c r="G220">
        <v>24.215436</v>
      </c>
      <c r="H220">
        <v>26.542999999999999</v>
      </c>
    </row>
    <row r="221" spans="1:8" x14ac:dyDescent="0.25">
      <c r="A221" t="str">
        <f t="shared" si="3"/>
        <v>2014Visited after-hours medical centre in past 12 months MaleAllEth</v>
      </c>
      <c r="B221">
        <v>2014</v>
      </c>
      <c r="C221" t="s">
        <v>20</v>
      </c>
      <c r="D221" t="s">
        <v>7</v>
      </c>
      <c r="E221" t="s">
        <v>6</v>
      </c>
      <c r="F221">
        <v>24.173999999999999</v>
      </c>
      <c r="G221">
        <v>26.812584000000001</v>
      </c>
      <c r="H221">
        <v>29.626999999999999</v>
      </c>
    </row>
    <row r="222" spans="1:8" x14ac:dyDescent="0.25">
      <c r="A222" t="str">
        <f t="shared" si="3"/>
        <v>2014Any unmet need in the past 12 monthsMaleAllEth</v>
      </c>
      <c r="B222">
        <v>2014</v>
      </c>
      <c r="C222" t="s">
        <v>21</v>
      </c>
      <c r="D222" t="s">
        <v>7</v>
      </c>
      <c r="E222" t="s">
        <v>6</v>
      </c>
      <c r="F222">
        <v>18.890999999999998</v>
      </c>
      <c r="G222">
        <v>21.489419999999999</v>
      </c>
      <c r="H222">
        <v>24.338000000000001</v>
      </c>
    </row>
    <row r="223" spans="1:8" x14ac:dyDescent="0.25">
      <c r="A223" t="str">
        <f t="shared" si="3"/>
        <v>2014Unfilled prescription due to cost in past 12 months MaleAllEth</v>
      </c>
      <c r="B223">
        <v>2014</v>
      </c>
      <c r="C223" t="s">
        <v>22</v>
      </c>
      <c r="D223" t="s">
        <v>7</v>
      </c>
      <c r="E223" t="s">
        <v>6</v>
      </c>
      <c r="F223">
        <v>4.351</v>
      </c>
      <c r="G223">
        <v>5.6400449999999998</v>
      </c>
      <c r="H223">
        <v>7.282</v>
      </c>
    </row>
    <row r="224" spans="1:8" x14ac:dyDescent="0.25">
      <c r="A224" t="str">
        <f t="shared" si="3"/>
        <v>2015Has GP clinic or medical centre that usually goes to when unwell or injured MaleAllEth</v>
      </c>
      <c r="B224">
        <v>2015</v>
      </c>
      <c r="C224" t="s">
        <v>17</v>
      </c>
      <c r="D224" t="s">
        <v>7</v>
      </c>
      <c r="E224" t="s">
        <v>6</v>
      </c>
      <c r="F224">
        <v>97.161000000000001</v>
      </c>
      <c r="G224">
        <v>98.039530999999997</v>
      </c>
      <c r="H224">
        <v>98.703999999999994</v>
      </c>
    </row>
    <row r="225" spans="1:11" x14ac:dyDescent="0.25">
      <c r="A225" t="str">
        <f t="shared" si="3"/>
        <v>2015Visited GP in past 12 months MaleAllEth</v>
      </c>
      <c r="B225">
        <v>2015</v>
      </c>
      <c r="C225" t="s">
        <v>18</v>
      </c>
      <c r="D225" t="s">
        <v>7</v>
      </c>
      <c r="E225" t="s">
        <v>6</v>
      </c>
      <c r="F225">
        <v>73.709000000000003</v>
      </c>
      <c r="G225">
        <v>75.979135999999997</v>
      </c>
      <c r="H225">
        <v>78.111000000000004</v>
      </c>
    </row>
    <row r="226" spans="1:11" x14ac:dyDescent="0.25">
      <c r="A226" t="str">
        <f t="shared" si="3"/>
        <v>2015Visited practise nurse (without seeing GP) in past 12 months MaleAllEth</v>
      </c>
      <c r="B226">
        <v>2015</v>
      </c>
      <c r="C226" t="s">
        <v>19</v>
      </c>
      <c r="D226" t="s">
        <v>7</v>
      </c>
      <c r="E226" t="s">
        <v>6</v>
      </c>
      <c r="F226">
        <v>23.222000000000001</v>
      </c>
      <c r="G226">
        <v>25.243725999999999</v>
      </c>
      <c r="H226">
        <v>27.379000000000001</v>
      </c>
    </row>
    <row r="227" spans="1:11" x14ac:dyDescent="0.25">
      <c r="A227" t="str">
        <f t="shared" si="3"/>
        <v>2015Visited after-hours medical centre in past 12 months MaleAllEth</v>
      </c>
      <c r="B227">
        <v>2015</v>
      </c>
      <c r="C227" t="s">
        <v>20</v>
      </c>
      <c r="D227" t="s">
        <v>7</v>
      </c>
      <c r="E227" t="s">
        <v>6</v>
      </c>
      <c r="F227">
        <v>23.44</v>
      </c>
      <c r="G227">
        <v>25.634965999999999</v>
      </c>
      <c r="H227">
        <v>27.96</v>
      </c>
    </row>
    <row r="228" spans="1:11" x14ac:dyDescent="0.25">
      <c r="A228" t="str">
        <f t="shared" si="3"/>
        <v>2015Any unmet need in the past 12 monthsMaleAllEth</v>
      </c>
      <c r="B228">
        <v>2015</v>
      </c>
      <c r="C228" t="s">
        <v>21</v>
      </c>
      <c r="D228" t="s">
        <v>7</v>
      </c>
      <c r="E228" t="s">
        <v>6</v>
      </c>
      <c r="F228">
        <v>20.722999999999999</v>
      </c>
      <c r="G228">
        <v>23.024277000000001</v>
      </c>
      <c r="H228">
        <v>25.498999999999999</v>
      </c>
    </row>
    <row r="229" spans="1:11" x14ac:dyDescent="0.25">
      <c r="A229" t="str">
        <f t="shared" si="3"/>
        <v>2015Unfilled prescription due to cost in past 12 months MaleAllEth</v>
      </c>
      <c r="B229">
        <v>2015</v>
      </c>
      <c r="C229" t="s">
        <v>22</v>
      </c>
      <c r="D229" t="s">
        <v>7</v>
      </c>
      <c r="E229" t="s">
        <v>6</v>
      </c>
      <c r="F229">
        <v>2.7090000000000001</v>
      </c>
      <c r="G229">
        <v>3.7544050000000002</v>
      </c>
      <c r="H229">
        <v>5.056</v>
      </c>
    </row>
    <row r="230" spans="1:11" x14ac:dyDescent="0.25">
      <c r="A230" t="str">
        <f t="shared" si="3"/>
        <v>2016Has GP clinic or medical centre that usually goes to when unwell or injured MaleAllEth</v>
      </c>
      <c r="B230">
        <v>2016</v>
      </c>
      <c r="C230" t="s">
        <v>17</v>
      </c>
      <c r="D230" t="s">
        <v>7</v>
      </c>
      <c r="E230" t="s">
        <v>6</v>
      </c>
      <c r="F230">
        <v>96.313999999999993</v>
      </c>
      <c r="G230">
        <v>97.175340000000006</v>
      </c>
      <c r="H230">
        <v>97.882000000000005</v>
      </c>
    </row>
    <row r="231" spans="1:11" x14ac:dyDescent="0.25">
      <c r="A231" t="str">
        <f t="shared" si="3"/>
        <v>2016Visited GP in past 12 months MaleAllEth</v>
      </c>
      <c r="B231">
        <v>2016</v>
      </c>
      <c r="C231" t="s">
        <v>18</v>
      </c>
      <c r="D231" t="s">
        <v>7</v>
      </c>
      <c r="E231" t="s">
        <v>6</v>
      </c>
      <c r="F231">
        <v>69.585999999999999</v>
      </c>
      <c r="G231">
        <v>72.467213000000001</v>
      </c>
      <c r="H231">
        <v>75.173000000000002</v>
      </c>
    </row>
    <row r="232" spans="1:11" x14ac:dyDescent="0.25">
      <c r="A232" t="str">
        <f t="shared" si="3"/>
        <v>2016Visited practise nurse (without seeing GP) in past 12 months MaleAllEth</v>
      </c>
      <c r="B232">
        <v>2016</v>
      </c>
      <c r="C232" t="s">
        <v>19</v>
      </c>
      <c r="D232" t="s">
        <v>7</v>
      </c>
      <c r="E232" t="s">
        <v>6</v>
      </c>
      <c r="F232">
        <v>21.54</v>
      </c>
      <c r="G232">
        <v>23.724381000000001</v>
      </c>
      <c r="H232">
        <v>26.056999999999999</v>
      </c>
    </row>
    <row r="233" spans="1:11" x14ac:dyDescent="0.25">
      <c r="A233" t="str">
        <f t="shared" si="3"/>
        <v>2016Visited after-hours medical centre in past 12 months MaleAllEth</v>
      </c>
      <c r="B233">
        <v>2016</v>
      </c>
      <c r="C233" t="s">
        <v>20</v>
      </c>
      <c r="D233" t="s">
        <v>7</v>
      </c>
      <c r="E233" t="s">
        <v>6</v>
      </c>
      <c r="F233">
        <v>22.414999999999999</v>
      </c>
      <c r="G233">
        <v>24.654993999999999</v>
      </c>
      <c r="H233">
        <v>27.041</v>
      </c>
    </row>
    <row r="234" spans="1:11" x14ac:dyDescent="0.25">
      <c r="A234" t="str">
        <f t="shared" si="3"/>
        <v>2016Any unmet need in the past 12 monthsMaleAllEth</v>
      </c>
      <c r="B234">
        <v>2016</v>
      </c>
      <c r="C234" t="s">
        <v>21</v>
      </c>
      <c r="D234" t="s">
        <v>7</v>
      </c>
      <c r="E234" t="s">
        <v>6</v>
      </c>
      <c r="F234">
        <v>17.951000000000001</v>
      </c>
      <c r="G234">
        <v>20.228570999999999</v>
      </c>
      <c r="H234">
        <v>22.715</v>
      </c>
    </row>
    <row r="235" spans="1:11" x14ac:dyDescent="0.25">
      <c r="A235" t="str">
        <f t="shared" si="3"/>
        <v>2016Unfilled prescription due to cost in past 12 months MaleAllEth</v>
      </c>
      <c r="B235">
        <v>2016</v>
      </c>
      <c r="C235" t="s">
        <v>22</v>
      </c>
      <c r="D235" t="s">
        <v>7</v>
      </c>
      <c r="E235" t="s">
        <v>6</v>
      </c>
      <c r="F235">
        <v>2.9849999999999999</v>
      </c>
      <c r="G235">
        <v>4.1107279999999999</v>
      </c>
      <c r="H235">
        <v>5.5049999999999999</v>
      </c>
    </row>
    <row r="236" spans="1:11" x14ac:dyDescent="0.25">
      <c r="A236" t="str">
        <f t="shared" si="3"/>
        <v>2006Has GP clinic or medical centre that usually goes to when unwell or injured MaleMaori</v>
      </c>
      <c r="B236">
        <v>2006</v>
      </c>
      <c r="C236" t="s">
        <v>17</v>
      </c>
      <c r="D236" t="s">
        <v>7</v>
      </c>
      <c r="E236" t="s">
        <v>11</v>
      </c>
      <c r="F236">
        <v>96.747</v>
      </c>
      <c r="G236">
        <v>97.850809999999996</v>
      </c>
      <c r="H236">
        <v>98.656999999999996</v>
      </c>
      <c r="I236">
        <v>0.99470000000000003</v>
      </c>
      <c r="J236">
        <v>1.0089999999999999</v>
      </c>
      <c r="K236">
        <v>1.024</v>
      </c>
    </row>
    <row r="237" spans="1:11" x14ac:dyDescent="0.25">
      <c r="A237" t="str">
        <f t="shared" si="3"/>
        <v>2006Visited GP in past 12 months MaleMaori</v>
      </c>
      <c r="B237">
        <v>2006</v>
      </c>
      <c r="C237" t="s">
        <v>18</v>
      </c>
      <c r="D237" t="s">
        <v>7</v>
      </c>
      <c r="E237" t="s">
        <v>11</v>
      </c>
      <c r="F237">
        <v>75.777000000000001</v>
      </c>
      <c r="G237">
        <v>79.467630999999997</v>
      </c>
      <c r="H237">
        <v>82.724000000000004</v>
      </c>
      <c r="I237">
        <v>0.92459999999999998</v>
      </c>
      <c r="J237">
        <v>0.97409999999999997</v>
      </c>
      <c r="K237">
        <v>1.026</v>
      </c>
    </row>
    <row r="238" spans="1:11" x14ac:dyDescent="0.25">
      <c r="A238" t="str">
        <f t="shared" si="3"/>
        <v>2006Visited practise nurse (without seeing GP) in past 12 months MaleMaori</v>
      </c>
      <c r="B238">
        <v>2006</v>
      </c>
      <c r="C238" t="s">
        <v>19</v>
      </c>
      <c r="D238" t="s">
        <v>7</v>
      </c>
      <c r="E238" t="s">
        <v>11</v>
      </c>
      <c r="F238">
        <v>22.3</v>
      </c>
      <c r="G238">
        <v>25.716381999999999</v>
      </c>
      <c r="H238">
        <v>29.457999999999998</v>
      </c>
      <c r="I238">
        <v>0.92700000000000005</v>
      </c>
      <c r="J238">
        <v>1.109</v>
      </c>
      <c r="K238">
        <v>1.327</v>
      </c>
    </row>
    <row r="239" spans="1:11" x14ac:dyDescent="0.25">
      <c r="A239" t="str">
        <f t="shared" si="3"/>
        <v>2011Has GP clinic or medical centre that usually goes to when unwell or injured MaleMaori</v>
      </c>
      <c r="B239">
        <v>2011</v>
      </c>
      <c r="C239" t="s">
        <v>17</v>
      </c>
      <c r="D239" t="s">
        <v>7</v>
      </c>
      <c r="E239" t="s">
        <v>11</v>
      </c>
      <c r="F239">
        <v>91.53</v>
      </c>
      <c r="G239">
        <v>94.875922000000003</v>
      </c>
      <c r="H239">
        <v>96.944000000000003</v>
      </c>
      <c r="I239">
        <v>0.95299999999999996</v>
      </c>
      <c r="J239">
        <v>0.98319999999999996</v>
      </c>
      <c r="K239">
        <v>1.014</v>
      </c>
    </row>
    <row r="240" spans="1:11" x14ac:dyDescent="0.25">
      <c r="A240" t="str">
        <f t="shared" si="3"/>
        <v>2011Visited GP in past 12 months MaleMaori</v>
      </c>
      <c r="B240">
        <v>2011</v>
      </c>
      <c r="C240" t="s">
        <v>18</v>
      </c>
      <c r="D240" t="s">
        <v>7</v>
      </c>
      <c r="E240" t="s">
        <v>11</v>
      </c>
      <c r="F240">
        <v>68.019000000000005</v>
      </c>
      <c r="G240">
        <v>72.149657000000005</v>
      </c>
      <c r="H240">
        <v>75.935000000000002</v>
      </c>
      <c r="I240">
        <v>0.90749999999999997</v>
      </c>
      <c r="J240">
        <v>0.97660000000000002</v>
      </c>
      <c r="K240">
        <v>1.0509999999999999</v>
      </c>
    </row>
    <row r="241" spans="1:11" x14ac:dyDescent="0.25">
      <c r="A241" t="str">
        <f t="shared" si="3"/>
        <v>2011Visited practise nurse (without seeing GP) in past 12 months MaleMaori</v>
      </c>
      <c r="B241">
        <v>2011</v>
      </c>
      <c r="C241" t="s">
        <v>19</v>
      </c>
      <c r="D241" t="s">
        <v>7</v>
      </c>
      <c r="E241" t="s">
        <v>11</v>
      </c>
      <c r="F241">
        <v>18.125</v>
      </c>
      <c r="G241">
        <v>21.675688999999998</v>
      </c>
      <c r="H241">
        <v>25.702999999999999</v>
      </c>
      <c r="I241">
        <v>0.7137</v>
      </c>
      <c r="J241">
        <v>0.88749999999999996</v>
      </c>
      <c r="K241">
        <v>1.1040000000000001</v>
      </c>
    </row>
    <row r="242" spans="1:11" x14ac:dyDescent="0.25">
      <c r="A242" t="str">
        <f t="shared" si="3"/>
        <v>2011Visited after-hours medical centre in past 12 months MaleMaori</v>
      </c>
      <c r="B242">
        <v>2011</v>
      </c>
      <c r="C242" t="s">
        <v>20</v>
      </c>
      <c r="D242" t="s">
        <v>7</v>
      </c>
      <c r="E242" t="s">
        <v>11</v>
      </c>
      <c r="F242">
        <v>16.414000000000001</v>
      </c>
      <c r="G242">
        <v>20.014424000000002</v>
      </c>
      <c r="H242">
        <v>24.175999999999998</v>
      </c>
      <c r="I242">
        <v>0.71450000000000002</v>
      </c>
      <c r="J242">
        <v>0.89290000000000003</v>
      </c>
      <c r="K242">
        <v>1.1160000000000001</v>
      </c>
    </row>
    <row r="243" spans="1:11" x14ac:dyDescent="0.25">
      <c r="A243" t="str">
        <f t="shared" si="3"/>
        <v>2011Any unmet need in the past 12 monthsMaleMaori</v>
      </c>
      <c r="B243">
        <v>2011</v>
      </c>
      <c r="C243" t="s">
        <v>21</v>
      </c>
      <c r="D243" t="s">
        <v>7</v>
      </c>
      <c r="E243" t="s">
        <v>11</v>
      </c>
      <c r="F243">
        <v>23.286000000000001</v>
      </c>
      <c r="G243">
        <v>27.457991</v>
      </c>
      <c r="H243">
        <v>32.066000000000003</v>
      </c>
      <c r="I243">
        <v>1.375</v>
      </c>
      <c r="J243">
        <v>1.7250000000000001</v>
      </c>
      <c r="K243">
        <v>2.1629999999999998</v>
      </c>
    </row>
    <row r="244" spans="1:11" x14ac:dyDescent="0.25">
      <c r="A244" t="str">
        <f t="shared" si="3"/>
        <v>2011Unfilled prescription due to cost in past 12 months MaleMaori</v>
      </c>
      <c r="B244">
        <v>2011</v>
      </c>
      <c r="C244" t="s">
        <v>22</v>
      </c>
      <c r="D244" t="s">
        <v>7</v>
      </c>
      <c r="E244" t="s">
        <v>11</v>
      </c>
      <c r="F244">
        <v>8.9009999999999998</v>
      </c>
      <c r="G244">
        <v>11.831173</v>
      </c>
      <c r="H244">
        <v>15.561</v>
      </c>
      <c r="I244">
        <v>1.897</v>
      </c>
      <c r="J244">
        <v>2.7160000000000002</v>
      </c>
      <c r="K244">
        <v>3.8889999999999998</v>
      </c>
    </row>
    <row r="245" spans="1:11" x14ac:dyDescent="0.25">
      <c r="A245" t="str">
        <f t="shared" si="3"/>
        <v>2012Has GP clinic or medical centre that usually goes to when unwell or injured MaleMaori</v>
      </c>
      <c r="B245">
        <v>2012</v>
      </c>
      <c r="C245" t="s">
        <v>17</v>
      </c>
      <c r="D245" t="s">
        <v>7</v>
      </c>
      <c r="E245" t="s">
        <v>11</v>
      </c>
      <c r="F245">
        <v>94.903999999999996</v>
      </c>
      <c r="G245">
        <v>96.863149000000007</v>
      </c>
      <c r="H245">
        <v>98.221999999999994</v>
      </c>
      <c r="I245">
        <v>0.97960000000000003</v>
      </c>
      <c r="J245">
        <v>0.99860000000000004</v>
      </c>
      <c r="K245">
        <v>1.018</v>
      </c>
    </row>
    <row r="246" spans="1:11" x14ac:dyDescent="0.25">
      <c r="A246" t="str">
        <f t="shared" si="3"/>
        <v>2012Visited GP in past 12 months MaleMaori</v>
      </c>
      <c r="B246">
        <v>2012</v>
      </c>
      <c r="C246" t="s">
        <v>18</v>
      </c>
      <c r="D246" t="s">
        <v>7</v>
      </c>
      <c r="E246" t="s">
        <v>11</v>
      </c>
      <c r="F246">
        <v>71.489999999999995</v>
      </c>
      <c r="G246">
        <v>75.483671999999999</v>
      </c>
      <c r="H246">
        <v>79.081000000000003</v>
      </c>
      <c r="I246">
        <v>0.95299999999999996</v>
      </c>
      <c r="J246">
        <v>1.0189999999999999</v>
      </c>
      <c r="K246">
        <v>1.089</v>
      </c>
    </row>
    <row r="247" spans="1:11" x14ac:dyDescent="0.25">
      <c r="A247" t="str">
        <f t="shared" si="3"/>
        <v>2012Visited practise nurse (without seeing GP) in past 12 months MaleMaori</v>
      </c>
      <c r="B247">
        <v>2012</v>
      </c>
      <c r="C247" t="s">
        <v>19</v>
      </c>
      <c r="D247" t="s">
        <v>7</v>
      </c>
      <c r="E247" t="s">
        <v>11</v>
      </c>
      <c r="F247">
        <v>19.013999999999999</v>
      </c>
      <c r="G247">
        <v>22.183351999999999</v>
      </c>
      <c r="H247">
        <v>25.713000000000001</v>
      </c>
      <c r="I247">
        <v>0.74239999999999995</v>
      </c>
      <c r="J247">
        <v>0.89510000000000001</v>
      </c>
      <c r="K247">
        <v>1.079</v>
      </c>
    </row>
    <row r="248" spans="1:11" x14ac:dyDescent="0.25">
      <c r="A248" t="str">
        <f t="shared" si="3"/>
        <v>2012Visited after-hours medical centre in past 12 months MaleMaori</v>
      </c>
      <c r="B248">
        <v>2012</v>
      </c>
      <c r="C248" t="s">
        <v>20</v>
      </c>
      <c r="D248" t="s">
        <v>7</v>
      </c>
      <c r="E248" t="s">
        <v>11</v>
      </c>
      <c r="F248">
        <v>16.634</v>
      </c>
      <c r="G248">
        <v>19.896156999999999</v>
      </c>
      <c r="H248">
        <v>23.617000000000001</v>
      </c>
      <c r="I248">
        <v>0.71860000000000002</v>
      </c>
      <c r="J248">
        <v>0.89990000000000003</v>
      </c>
      <c r="K248">
        <v>1.127</v>
      </c>
    </row>
    <row r="249" spans="1:11" x14ac:dyDescent="0.25">
      <c r="A249" t="str">
        <f t="shared" si="3"/>
        <v>2012Any unmet need in the past 12 monthsMaleMaori</v>
      </c>
      <c r="B249">
        <v>2012</v>
      </c>
      <c r="C249" t="s">
        <v>21</v>
      </c>
      <c r="D249" t="s">
        <v>7</v>
      </c>
      <c r="E249" t="s">
        <v>11</v>
      </c>
      <c r="F249">
        <v>23.893999999999998</v>
      </c>
      <c r="G249">
        <v>27.604927</v>
      </c>
      <c r="H249">
        <v>31.652000000000001</v>
      </c>
      <c r="I249">
        <v>1.2</v>
      </c>
      <c r="J249">
        <v>1.494</v>
      </c>
      <c r="K249">
        <v>1.861</v>
      </c>
    </row>
    <row r="250" spans="1:11" x14ac:dyDescent="0.25">
      <c r="A250" t="str">
        <f t="shared" si="3"/>
        <v>2012Unfilled prescription due to cost in past 12 months MaleMaori</v>
      </c>
      <c r="B250">
        <v>2012</v>
      </c>
      <c r="C250" t="s">
        <v>22</v>
      </c>
      <c r="D250" t="s">
        <v>7</v>
      </c>
      <c r="E250" t="s">
        <v>11</v>
      </c>
      <c r="F250">
        <v>5.665</v>
      </c>
      <c r="G250">
        <v>7.9398220000000004</v>
      </c>
      <c r="H250">
        <v>11.022</v>
      </c>
      <c r="I250">
        <v>1.8879999999999999</v>
      </c>
      <c r="J250">
        <v>3.1829999999999998</v>
      </c>
      <c r="K250">
        <v>5.3650000000000002</v>
      </c>
    </row>
    <row r="251" spans="1:11" x14ac:dyDescent="0.25">
      <c r="A251" t="str">
        <f t="shared" si="3"/>
        <v>2013Has GP clinic or medical centre that usually goes to when unwell or injured MaleMaori</v>
      </c>
      <c r="B251">
        <v>2013</v>
      </c>
      <c r="C251" t="s">
        <v>17</v>
      </c>
      <c r="D251" t="s">
        <v>7</v>
      </c>
      <c r="E251" t="s">
        <v>11</v>
      </c>
      <c r="F251">
        <v>96.085999999999999</v>
      </c>
      <c r="G251">
        <v>97.853110000000001</v>
      </c>
      <c r="H251">
        <v>98.965999999999994</v>
      </c>
      <c r="I251">
        <v>0.98260000000000003</v>
      </c>
      <c r="J251">
        <v>1.0009999999999999</v>
      </c>
      <c r="K251">
        <v>1.0189999999999999</v>
      </c>
    </row>
    <row r="252" spans="1:11" x14ac:dyDescent="0.25">
      <c r="A252" t="str">
        <f t="shared" si="3"/>
        <v>2013Visited GP in past 12 months MaleMaori</v>
      </c>
      <c r="B252">
        <v>2013</v>
      </c>
      <c r="C252" t="s">
        <v>18</v>
      </c>
      <c r="D252" t="s">
        <v>7</v>
      </c>
      <c r="E252" t="s">
        <v>11</v>
      </c>
      <c r="F252">
        <v>69.465999999999994</v>
      </c>
      <c r="G252">
        <v>73.932545000000005</v>
      </c>
      <c r="H252">
        <v>77.953000000000003</v>
      </c>
      <c r="I252">
        <v>0.90680000000000005</v>
      </c>
      <c r="J252">
        <v>0.97060000000000002</v>
      </c>
      <c r="K252">
        <v>1.0389999999999999</v>
      </c>
    </row>
    <row r="253" spans="1:11" x14ac:dyDescent="0.25">
      <c r="A253" t="str">
        <f t="shared" si="3"/>
        <v>2013Visited practise nurse (without seeing GP) in past 12 months MaleMaori</v>
      </c>
      <c r="B253">
        <v>2013</v>
      </c>
      <c r="C253" t="s">
        <v>19</v>
      </c>
      <c r="D253" t="s">
        <v>7</v>
      </c>
      <c r="E253" t="s">
        <v>11</v>
      </c>
      <c r="F253">
        <v>17.39</v>
      </c>
      <c r="G253">
        <v>20.871569000000001</v>
      </c>
      <c r="H253">
        <v>24.84</v>
      </c>
      <c r="I253">
        <v>0.75280000000000002</v>
      </c>
      <c r="J253">
        <v>0.92579999999999996</v>
      </c>
      <c r="K253">
        <v>1.139</v>
      </c>
    </row>
    <row r="254" spans="1:11" x14ac:dyDescent="0.25">
      <c r="A254" t="str">
        <f t="shared" si="3"/>
        <v>2013Visited after-hours medical centre in past 12 months MaleMaori</v>
      </c>
      <c r="B254">
        <v>2013</v>
      </c>
      <c r="C254" t="s">
        <v>20</v>
      </c>
      <c r="D254" t="s">
        <v>7</v>
      </c>
      <c r="E254" t="s">
        <v>11</v>
      </c>
      <c r="F254">
        <v>15.111000000000001</v>
      </c>
      <c r="G254">
        <v>18.646652</v>
      </c>
      <c r="H254">
        <v>22.786999999999999</v>
      </c>
      <c r="I254">
        <v>0.64929999999999999</v>
      </c>
      <c r="J254">
        <v>0.83399999999999996</v>
      </c>
      <c r="K254">
        <v>1.071</v>
      </c>
    </row>
    <row r="255" spans="1:11" x14ac:dyDescent="0.25">
      <c r="A255" t="str">
        <f t="shared" si="3"/>
        <v>2013Any unmet need in the past 12 monthsMaleMaori</v>
      </c>
      <c r="B255">
        <v>2013</v>
      </c>
      <c r="C255" t="s">
        <v>21</v>
      </c>
      <c r="D255" t="s">
        <v>7</v>
      </c>
      <c r="E255" t="s">
        <v>11</v>
      </c>
      <c r="F255">
        <v>21.052</v>
      </c>
      <c r="G255">
        <v>24.990824</v>
      </c>
      <c r="H255">
        <v>29.391999999999999</v>
      </c>
      <c r="I255">
        <v>1.1359999999999999</v>
      </c>
      <c r="J255">
        <v>1.425</v>
      </c>
      <c r="K255">
        <v>1.788</v>
      </c>
    </row>
    <row r="256" spans="1:11" x14ac:dyDescent="0.25">
      <c r="A256" t="str">
        <f t="shared" si="3"/>
        <v>2013Unfilled prescription due to cost in past 12 months MaleMaori</v>
      </c>
      <c r="B256">
        <v>2013</v>
      </c>
      <c r="C256" t="s">
        <v>22</v>
      </c>
      <c r="D256" t="s">
        <v>7</v>
      </c>
      <c r="E256" t="s">
        <v>11</v>
      </c>
      <c r="F256">
        <v>5.6580000000000004</v>
      </c>
      <c r="G256">
        <v>7.9391340000000001</v>
      </c>
      <c r="H256">
        <v>11.032</v>
      </c>
      <c r="I256">
        <v>1.881</v>
      </c>
      <c r="J256">
        <v>3.06</v>
      </c>
      <c r="K256">
        <v>4.9770000000000003</v>
      </c>
    </row>
    <row r="257" spans="1:11" x14ac:dyDescent="0.25">
      <c r="A257" t="str">
        <f t="shared" si="3"/>
        <v>2014Has GP clinic or medical centre that usually goes to when unwell or injured MaleMaori</v>
      </c>
      <c r="B257">
        <v>2014</v>
      </c>
      <c r="C257" t="s">
        <v>17</v>
      </c>
      <c r="D257" t="s">
        <v>7</v>
      </c>
      <c r="E257" t="s">
        <v>11</v>
      </c>
      <c r="F257">
        <v>94.968999999999994</v>
      </c>
      <c r="G257">
        <v>96.797729000000004</v>
      </c>
      <c r="H257">
        <v>98.1</v>
      </c>
      <c r="I257">
        <v>0.96799999999999997</v>
      </c>
      <c r="J257">
        <v>0.98460000000000003</v>
      </c>
      <c r="K257">
        <v>1.002</v>
      </c>
    </row>
    <row r="258" spans="1:11" x14ac:dyDescent="0.25">
      <c r="A258" t="str">
        <f t="shared" si="3"/>
        <v>2014Visited GP in past 12 months MaleMaori</v>
      </c>
      <c r="B258">
        <v>2014</v>
      </c>
      <c r="C258" t="s">
        <v>18</v>
      </c>
      <c r="D258" t="s">
        <v>7</v>
      </c>
      <c r="E258" t="s">
        <v>11</v>
      </c>
      <c r="F258">
        <v>68.760999999999996</v>
      </c>
      <c r="G258">
        <v>72.795375000000007</v>
      </c>
      <c r="H258">
        <v>76.486000000000004</v>
      </c>
      <c r="I258">
        <v>0.86350000000000005</v>
      </c>
      <c r="J258">
        <v>0.92390000000000005</v>
      </c>
      <c r="K258">
        <v>0.98850000000000005</v>
      </c>
    </row>
    <row r="259" spans="1:11" x14ac:dyDescent="0.25">
      <c r="A259" t="str">
        <f t="shared" ref="A259:A313" si="4">B259&amp;C259&amp;D259&amp;E259</f>
        <v>2014Visited practise nurse (without seeing GP) in past 12 months MaleMaori</v>
      </c>
      <c r="B259">
        <v>2014</v>
      </c>
      <c r="C259" t="s">
        <v>19</v>
      </c>
      <c r="D259" t="s">
        <v>7</v>
      </c>
      <c r="E259" t="s">
        <v>11</v>
      </c>
      <c r="F259">
        <v>22.106000000000002</v>
      </c>
      <c r="G259">
        <v>25.438457</v>
      </c>
      <c r="H259">
        <v>29.085999999999999</v>
      </c>
      <c r="I259">
        <v>0.89770000000000005</v>
      </c>
      <c r="J259">
        <v>1.0680000000000001</v>
      </c>
      <c r="K259">
        <v>1.272</v>
      </c>
    </row>
    <row r="260" spans="1:11" x14ac:dyDescent="0.25">
      <c r="A260" t="str">
        <f t="shared" si="4"/>
        <v>2014Visited after-hours medical centre in past 12 months MaleMaori</v>
      </c>
      <c r="B260">
        <v>2014</v>
      </c>
      <c r="C260" t="s">
        <v>20</v>
      </c>
      <c r="D260" t="s">
        <v>7</v>
      </c>
      <c r="E260" t="s">
        <v>11</v>
      </c>
      <c r="F260">
        <v>18.571999999999999</v>
      </c>
      <c r="G260">
        <v>22.437346999999999</v>
      </c>
      <c r="H260">
        <v>26.841999999999999</v>
      </c>
      <c r="I260">
        <v>0.63649999999999995</v>
      </c>
      <c r="J260">
        <v>0.78979999999999995</v>
      </c>
      <c r="K260">
        <v>0.98009999999999997</v>
      </c>
    </row>
    <row r="261" spans="1:11" x14ac:dyDescent="0.25">
      <c r="A261" t="str">
        <f t="shared" si="4"/>
        <v>2014Any unmet need in the past 12 monthsMaleMaori</v>
      </c>
      <c r="B261">
        <v>2014</v>
      </c>
      <c r="C261" t="s">
        <v>21</v>
      </c>
      <c r="D261" t="s">
        <v>7</v>
      </c>
      <c r="E261" t="s">
        <v>11</v>
      </c>
      <c r="F261">
        <v>24.481999999999999</v>
      </c>
      <c r="G261">
        <v>28.352499000000002</v>
      </c>
      <c r="H261">
        <v>32.57</v>
      </c>
      <c r="I261">
        <v>1.2170000000000001</v>
      </c>
      <c r="J261">
        <v>1.4850000000000001</v>
      </c>
      <c r="K261">
        <v>1.8120000000000001</v>
      </c>
    </row>
    <row r="262" spans="1:11" x14ac:dyDescent="0.25">
      <c r="A262" t="str">
        <f t="shared" si="4"/>
        <v>2014Unfilled prescription due to cost in past 12 months MaleMaori</v>
      </c>
      <c r="B262">
        <v>2014</v>
      </c>
      <c r="C262" t="s">
        <v>22</v>
      </c>
      <c r="D262" t="s">
        <v>7</v>
      </c>
      <c r="E262" t="s">
        <v>11</v>
      </c>
      <c r="F262">
        <v>6.5579999999999998</v>
      </c>
      <c r="G262">
        <v>9.0728749999999998</v>
      </c>
      <c r="H262">
        <v>12.423999999999999</v>
      </c>
      <c r="I262">
        <v>1.1839999999999999</v>
      </c>
      <c r="J262">
        <v>2.0009999999999999</v>
      </c>
      <c r="K262">
        <v>3.3820000000000001</v>
      </c>
    </row>
    <row r="263" spans="1:11" x14ac:dyDescent="0.25">
      <c r="A263" t="str">
        <f t="shared" si="4"/>
        <v>2015Has GP clinic or medical centre that usually goes to when unwell or injured MaleMaori</v>
      </c>
      <c r="B263">
        <v>2015</v>
      </c>
      <c r="C263" t="s">
        <v>17</v>
      </c>
      <c r="D263" t="s">
        <v>7</v>
      </c>
      <c r="E263" t="s">
        <v>11</v>
      </c>
      <c r="F263">
        <v>95.463999999999999</v>
      </c>
      <c r="G263">
        <v>97.741936999999993</v>
      </c>
      <c r="H263">
        <v>99.066999999999993</v>
      </c>
      <c r="I263">
        <v>0.97650000000000003</v>
      </c>
      <c r="J263">
        <v>0.99560000000000004</v>
      </c>
      <c r="K263">
        <v>1.0149999999999999</v>
      </c>
    </row>
    <row r="264" spans="1:11" x14ac:dyDescent="0.25">
      <c r="A264" t="str">
        <f t="shared" si="4"/>
        <v>2015Visited GP in past 12 months MaleMaori</v>
      </c>
      <c r="B264">
        <v>2015</v>
      </c>
      <c r="C264" t="s">
        <v>18</v>
      </c>
      <c r="D264" t="s">
        <v>7</v>
      </c>
      <c r="E264" t="s">
        <v>11</v>
      </c>
      <c r="F264">
        <v>71.394999999999996</v>
      </c>
      <c r="G264">
        <v>75.549187000000003</v>
      </c>
      <c r="H264">
        <v>79.275000000000006</v>
      </c>
      <c r="I264">
        <v>0.92830000000000001</v>
      </c>
      <c r="J264">
        <v>0.9909</v>
      </c>
      <c r="K264">
        <v>1.0580000000000001</v>
      </c>
    </row>
    <row r="265" spans="1:11" x14ac:dyDescent="0.25">
      <c r="A265" t="str">
        <f t="shared" si="4"/>
        <v>2015Visited practise nurse (without seeing GP) in past 12 months MaleMaori</v>
      </c>
      <c r="B265">
        <v>2015</v>
      </c>
      <c r="C265" t="s">
        <v>19</v>
      </c>
      <c r="D265" t="s">
        <v>7</v>
      </c>
      <c r="E265" t="s">
        <v>11</v>
      </c>
      <c r="F265">
        <v>21.437000000000001</v>
      </c>
      <c r="G265">
        <v>24.790507999999999</v>
      </c>
      <c r="H265">
        <v>28.478999999999999</v>
      </c>
      <c r="I265">
        <v>0.82179999999999997</v>
      </c>
      <c r="J265">
        <v>0.97870000000000001</v>
      </c>
      <c r="K265">
        <v>1.165</v>
      </c>
    </row>
    <row r="266" spans="1:11" x14ac:dyDescent="0.25">
      <c r="A266" t="str">
        <f t="shared" si="4"/>
        <v>2015Visited after-hours medical centre in past 12 months MaleMaori</v>
      </c>
      <c r="B266">
        <v>2015</v>
      </c>
      <c r="C266" t="s">
        <v>20</v>
      </c>
      <c r="D266" t="s">
        <v>7</v>
      </c>
      <c r="E266" t="s">
        <v>11</v>
      </c>
      <c r="F266">
        <v>18.512</v>
      </c>
      <c r="G266">
        <v>22.182327999999998</v>
      </c>
      <c r="H266">
        <v>26.344999999999999</v>
      </c>
      <c r="I266">
        <v>0.66410000000000002</v>
      </c>
      <c r="J266">
        <v>0.82750000000000001</v>
      </c>
      <c r="K266">
        <v>1.0309999999999999</v>
      </c>
    </row>
    <row r="267" spans="1:11" x14ac:dyDescent="0.25">
      <c r="A267" t="str">
        <f t="shared" si="4"/>
        <v>2015Any unmet need in the past 12 monthsMaleMaori</v>
      </c>
      <c r="B267">
        <v>2015</v>
      </c>
      <c r="C267" t="s">
        <v>21</v>
      </c>
      <c r="D267" t="s">
        <v>7</v>
      </c>
      <c r="E267" t="s">
        <v>11</v>
      </c>
      <c r="F267">
        <v>23.16</v>
      </c>
      <c r="G267">
        <v>26.702662</v>
      </c>
      <c r="H267">
        <v>30.571000000000002</v>
      </c>
      <c r="I267">
        <v>1.0129999999999999</v>
      </c>
      <c r="J267">
        <v>1.228</v>
      </c>
      <c r="K267">
        <v>1.4890000000000001</v>
      </c>
    </row>
    <row r="268" spans="1:11" x14ac:dyDescent="0.25">
      <c r="A268" t="str">
        <f t="shared" si="4"/>
        <v>2015Unfilled prescription due to cost in past 12 months MaleMaori</v>
      </c>
      <c r="B268">
        <v>2015</v>
      </c>
      <c r="C268" t="s">
        <v>22</v>
      </c>
      <c r="D268" t="s">
        <v>7</v>
      </c>
      <c r="E268" t="s">
        <v>11</v>
      </c>
      <c r="F268">
        <v>5.585</v>
      </c>
      <c r="G268">
        <v>7.4279089999999997</v>
      </c>
      <c r="H268">
        <v>9.8160000000000007</v>
      </c>
      <c r="I268">
        <v>1.879</v>
      </c>
      <c r="J268">
        <v>3.0139999999999998</v>
      </c>
      <c r="K268">
        <v>4.8369999999999997</v>
      </c>
    </row>
    <row r="269" spans="1:11" x14ac:dyDescent="0.25">
      <c r="A269" t="str">
        <f t="shared" si="4"/>
        <v>2016Has GP clinic or medical centre that usually goes to when unwell or injured MaleMaori</v>
      </c>
      <c r="B269">
        <v>2016</v>
      </c>
      <c r="C269" t="s">
        <v>17</v>
      </c>
      <c r="D269" t="s">
        <v>7</v>
      </c>
      <c r="E269" t="s">
        <v>11</v>
      </c>
      <c r="F269">
        <v>95.105999999999995</v>
      </c>
      <c r="G269">
        <v>97.034526</v>
      </c>
      <c r="H269">
        <v>98.355000000000004</v>
      </c>
      <c r="I269">
        <v>0.97960000000000003</v>
      </c>
      <c r="J269">
        <v>0.99819999999999998</v>
      </c>
      <c r="K269">
        <v>1.0169999999999999</v>
      </c>
    </row>
    <row r="270" spans="1:11" x14ac:dyDescent="0.25">
      <c r="A270" t="str">
        <f t="shared" si="4"/>
        <v>2016Visited GP in past 12 months MaleMaori</v>
      </c>
      <c r="B270">
        <v>2016</v>
      </c>
      <c r="C270" t="s">
        <v>18</v>
      </c>
      <c r="D270" t="s">
        <v>7</v>
      </c>
      <c r="E270" t="s">
        <v>11</v>
      </c>
      <c r="F270">
        <v>66.783000000000001</v>
      </c>
      <c r="G270">
        <v>70.800629999999998</v>
      </c>
      <c r="H270">
        <v>74.518000000000001</v>
      </c>
      <c r="I270">
        <v>0.90369999999999995</v>
      </c>
      <c r="J270">
        <v>0.96879999999999999</v>
      </c>
      <c r="K270">
        <v>1.0389999999999999</v>
      </c>
    </row>
    <row r="271" spans="1:11" x14ac:dyDescent="0.25">
      <c r="A271" t="str">
        <f t="shared" si="4"/>
        <v>2016Visited practise nurse (without seeing GP) in past 12 months MaleMaori</v>
      </c>
      <c r="B271">
        <v>2016</v>
      </c>
      <c r="C271" t="s">
        <v>19</v>
      </c>
      <c r="D271" t="s">
        <v>7</v>
      </c>
      <c r="E271" t="s">
        <v>11</v>
      </c>
      <c r="F271">
        <v>20.125</v>
      </c>
      <c r="G271">
        <v>23.487732000000001</v>
      </c>
      <c r="H271">
        <v>27.22</v>
      </c>
      <c r="I271">
        <v>0.82720000000000005</v>
      </c>
      <c r="J271">
        <v>0.99209999999999998</v>
      </c>
      <c r="K271">
        <v>1.19</v>
      </c>
    </row>
    <row r="272" spans="1:11" x14ac:dyDescent="0.25">
      <c r="A272" t="str">
        <f t="shared" si="4"/>
        <v>2016Visited after-hours medical centre in past 12 months MaleMaori</v>
      </c>
      <c r="B272">
        <v>2016</v>
      </c>
      <c r="C272" t="s">
        <v>20</v>
      </c>
      <c r="D272" t="s">
        <v>7</v>
      </c>
      <c r="E272" t="s">
        <v>11</v>
      </c>
      <c r="F272">
        <v>17.535</v>
      </c>
      <c r="G272">
        <v>21.31363</v>
      </c>
      <c r="H272">
        <v>25.652999999999999</v>
      </c>
      <c r="I272">
        <v>0.65529999999999999</v>
      </c>
      <c r="J272">
        <v>0.82350000000000001</v>
      </c>
      <c r="K272">
        <v>1.0349999999999999</v>
      </c>
    </row>
    <row r="273" spans="1:11" x14ac:dyDescent="0.25">
      <c r="A273" t="str">
        <f t="shared" si="4"/>
        <v>2016Any unmet need in the past 12 monthsMaleMaori</v>
      </c>
      <c r="B273">
        <v>2016</v>
      </c>
      <c r="C273" t="s">
        <v>21</v>
      </c>
      <c r="D273" t="s">
        <v>7</v>
      </c>
      <c r="E273" t="s">
        <v>11</v>
      </c>
      <c r="F273">
        <v>20.593</v>
      </c>
      <c r="G273">
        <v>24.244790999999999</v>
      </c>
      <c r="H273">
        <v>28.312999999999999</v>
      </c>
      <c r="I273">
        <v>1.042</v>
      </c>
      <c r="J273">
        <v>1.2869999999999999</v>
      </c>
      <c r="K273">
        <v>1.59</v>
      </c>
    </row>
    <row r="274" spans="1:11" x14ac:dyDescent="0.25">
      <c r="A274" t="str">
        <f t="shared" si="4"/>
        <v>2016Unfilled prescription due to cost in past 12 months MaleMaori</v>
      </c>
      <c r="B274">
        <v>2016</v>
      </c>
      <c r="C274" t="s">
        <v>22</v>
      </c>
      <c r="D274" t="s">
        <v>7</v>
      </c>
      <c r="E274" t="s">
        <v>11</v>
      </c>
      <c r="F274">
        <v>4.9329999999999998</v>
      </c>
      <c r="G274">
        <v>6.9210609999999999</v>
      </c>
      <c r="H274">
        <v>9.6300000000000008</v>
      </c>
      <c r="I274">
        <v>1.339</v>
      </c>
      <c r="J274">
        <v>2.1960000000000002</v>
      </c>
      <c r="K274">
        <v>3.601</v>
      </c>
    </row>
    <row r="275" spans="1:11" x14ac:dyDescent="0.25">
      <c r="A275" t="str">
        <f t="shared" si="4"/>
        <v>2006Has GP clinic or medical centre that usually goes to when unwell or injured MaleNon-Maori</v>
      </c>
      <c r="B275">
        <v>2006</v>
      </c>
      <c r="C275" t="s">
        <v>17</v>
      </c>
      <c r="D275" t="s">
        <v>7</v>
      </c>
      <c r="E275" t="s">
        <v>12</v>
      </c>
      <c r="F275">
        <v>95.665999999999997</v>
      </c>
      <c r="G275">
        <v>96.942390000000003</v>
      </c>
      <c r="H275">
        <v>97.926000000000002</v>
      </c>
    </row>
    <row r="276" spans="1:11" x14ac:dyDescent="0.25">
      <c r="A276" t="str">
        <f t="shared" si="4"/>
        <v>2006Visited GP in past 12 months MaleNon-Maori</v>
      </c>
      <c r="B276">
        <v>2006</v>
      </c>
      <c r="C276" t="s">
        <v>18</v>
      </c>
      <c r="D276" t="s">
        <v>7</v>
      </c>
      <c r="E276" t="s">
        <v>12</v>
      </c>
      <c r="F276">
        <v>79.369</v>
      </c>
      <c r="G276">
        <v>81.547516000000002</v>
      </c>
      <c r="H276">
        <v>83.543999999999997</v>
      </c>
    </row>
    <row r="277" spans="1:11" x14ac:dyDescent="0.25">
      <c r="A277" t="str">
        <f t="shared" si="4"/>
        <v>2006Visited practise nurse (without seeing GP) in past 12 months MaleNon-Maori</v>
      </c>
      <c r="B277">
        <v>2006</v>
      </c>
      <c r="C277" t="s">
        <v>19</v>
      </c>
      <c r="D277" t="s">
        <v>7</v>
      </c>
      <c r="E277" t="s">
        <v>12</v>
      </c>
      <c r="F277">
        <v>20.748000000000001</v>
      </c>
      <c r="G277">
        <v>23.139581</v>
      </c>
      <c r="H277">
        <v>25.716999999999999</v>
      </c>
    </row>
    <row r="278" spans="1:11" x14ac:dyDescent="0.25">
      <c r="A278" t="str">
        <f t="shared" si="4"/>
        <v>2011Has GP clinic or medical centre that usually goes to when unwell or injured MaleNon-Maori</v>
      </c>
      <c r="B278">
        <v>2011</v>
      </c>
      <c r="C278" t="s">
        <v>17</v>
      </c>
      <c r="D278" t="s">
        <v>7</v>
      </c>
      <c r="E278" t="s">
        <v>12</v>
      </c>
      <c r="F278">
        <v>94.817999999999998</v>
      </c>
      <c r="G278">
        <v>96.414474999999996</v>
      </c>
      <c r="H278">
        <v>97.629000000000005</v>
      </c>
    </row>
    <row r="279" spans="1:11" x14ac:dyDescent="0.25">
      <c r="A279" t="str">
        <f t="shared" si="4"/>
        <v>2011Visited GP in past 12 months MaleNon-Maori</v>
      </c>
      <c r="B279">
        <v>2011</v>
      </c>
      <c r="C279" t="s">
        <v>18</v>
      </c>
      <c r="D279" t="s">
        <v>7</v>
      </c>
      <c r="E279" t="s">
        <v>12</v>
      </c>
      <c r="F279">
        <v>70.436999999999998</v>
      </c>
      <c r="G279">
        <v>73.975181000000006</v>
      </c>
      <c r="H279">
        <v>77.227000000000004</v>
      </c>
    </row>
    <row r="280" spans="1:11" x14ac:dyDescent="0.25">
      <c r="A280" t="str">
        <f t="shared" si="4"/>
        <v>2011Visited practise nurse (without seeing GP) in past 12 months MaleNon-Maori</v>
      </c>
      <c r="B280">
        <v>2011</v>
      </c>
      <c r="C280" t="s">
        <v>19</v>
      </c>
      <c r="D280" t="s">
        <v>7</v>
      </c>
      <c r="E280" t="s">
        <v>12</v>
      </c>
      <c r="F280">
        <v>21.36</v>
      </c>
      <c r="G280">
        <v>24.316302</v>
      </c>
      <c r="H280">
        <v>27.538</v>
      </c>
    </row>
    <row r="281" spans="1:11" x14ac:dyDescent="0.25">
      <c r="A281" t="str">
        <f t="shared" si="4"/>
        <v>2011Visited after-hours medical centre in past 12 months MaleNon-Maori</v>
      </c>
      <c r="B281">
        <v>2011</v>
      </c>
      <c r="C281" t="s">
        <v>20</v>
      </c>
      <c r="D281" t="s">
        <v>7</v>
      </c>
      <c r="E281" t="s">
        <v>12</v>
      </c>
      <c r="F281">
        <v>19.8</v>
      </c>
      <c r="G281">
        <v>22.553941999999999</v>
      </c>
      <c r="H281">
        <v>25.568999999999999</v>
      </c>
    </row>
    <row r="282" spans="1:11" x14ac:dyDescent="0.25">
      <c r="A282" t="str">
        <f t="shared" si="4"/>
        <v>2011Any unmet need in the past 12 monthsMaleNon-Maori</v>
      </c>
      <c r="B282">
        <v>2011</v>
      </c>
      <c r="C282" t="s">
        <v>21</v>
      </c>
      <c r="D282" t="s">
        <v>7</v>
      </c>
      <c r="E282" t="s">
        <v>12</v>
      </c>
      <c r="F282">
        <v>13.393000000000001</v>
      </c>
      <c r="G282">
        <v>15.95867</v>
      </c>
      <c r="H282">
        <v>18.908999999999999</v>
      </c>
    </row>
    <row r="283" spans="1:11" x14ac:dyDescent="0.25">
      <c r="A283" t="str">
        <f t="shared" si="4"/>
        <v>2011Unfilled prescription due to cost in past 12 months MaleNon-Maori</v>
      </c>
      <c r="B283">
        <v>2011</v>
      </c>
      <c r="C283" t="s">
        <v>22</v>
      </c>
      <c r="D283" t="s">
        <v>7</v>
      </c>
      <c r="E283" t="s">
        <v>12</v>
      </c>
      <c r="F283">
        <v>3.1539999999999999</v>
      </c>
      <c r="G283">
        <v>4.2938780000000003</v>
      </c>
      <c r="H283">
        <v>5.6970000000000001</v>
      </c>
    </row>
    <row r="284" spans="1:11" x14ac:dyDescent="0.25">
      <c r="A284" t="str">
        <f t="shared" si="4"/>
        <v>2012Has GP clinic or medical centre that usually goes to when unwell or injured MaleNon-Maori</v>
      </c>
      <c r="B284">
        <v>2012</v>
      </c>
      <c r="C284" t="s">
        <v>17</v>
      </c>
      <c r="D284" t="s">
        <v>7</v>
      </c>
      <c r="E284" t="s">
        <v>12</v>
      </c>
      <c r="F284">
        <v>95.906999999999996</v>
      </c>
      <c r="G284">
        <v>97.027107000000001</v>
      </c>
      <c r="H284">
        <v>97.91</v>
      </c>
    </row>
    <row r="285" spans="1:11" x14ac:dyDescent="0.25">
      <c r="A285" t="str">
        <f t="shared" si="4"/>
        <v>2012Visited GP in past 12 months MaleNon-Maori</v>
      </c>
      <c r="B285">
        <v>2012</v>
      </c>
      <c r="C285" t="s">
        <v>18</v>
      </c>
      <c r="D285" t="s">
        <v>7</v>
      </c>
      <c r="E285" t="s">
        <v>12</v>
      </c>
      <c r="F285">
        <v>71.009</v>
      </c>
      <c r="G285">
        <v>74.055813999999998</v>
      </c>
      <c r="H285">
        <v>76.887</v>
      </c>
    </row>
    <row r="286" spans="1:11" x14ac:dyDescent="0.25">
      <c r="A286" t="str">
        <f t="shared" si="4"/>
        <v>2012Visited practise nurse (without seeing GP) in past 12 months MaleNon-Maori</v>
      </c>
      <c r="B286">
        <v>2012</v>
      </c>
      <c r="C286" t="s">
        <v>19</v>
      </c>
      <c r="D286" t="s">
        <v>7</v>
      </c>
      <c r="E286" t="s">
        <v>12</v>
      </c>
      <c r="F286">
        <v>21.890999999999998</v>
      </c>
      <c r="G286">
        <v>24.729047000000001</v>
      </c>
      <c r="H286">
        <v>27.803999999999998</v>
      </c>
    </row>
    <row r="287" spans="1:11" x14ac:dyDescent="0.25">
      <c r="A287" t="str">
        <f t="shared" si="4"/>
        <v>2012Visited after-hours medical centre in past 12 months MaleNon-Maori</v>
      </c>
      <c r="B287">
        <v>2012</v>
      </c>
      <c r="C287" t="s">
        <v>20</v>
      </c>
      <c r="D287" t="s">
        <v>7</v>
      </c>
      <c r="E287" t="s">
        <v>12</v>
      </c>
      <c r="F287">
        <v>19.318000000000001</v>
      </c>
      <c r="G287">
        <v>22.123322000000002</v>
      </c>
      <c r="H287">
        <v>25.207999999999998</v>
      </c>
    </row>
    <row r="288" spans="1:11" x14ac:dyDescent="0.25">
      <c r="A288" t="str">
        <f t="shared" si="4"/>
        <v>2012Any unmet need in the past 12 monthsMaleNon-Maori</v>
      </c>
      <c r="B288">
        <v>2012</v>
      </c>
      <c r="C288" t="s">
        <v>21</v>
      </c>
      <c r="D288" t="s">
        <v>7</v>
      </c>
      <c r="E288" t="s">
        <v>12</v>
      </c>
      <c r="F288">
        <v>15.734</v>
      </c>
      <c r="G288">
        <v>18.455252999999999</v>
      </c>
      <c r="H288">
        <v>21.526</v>
      </c>
    </row>
    <row r="289" spans="1:8" x14ac:dyDescent="0.25">
      <c r="A289" t="str">
        <f t="shared" si="4"/>
        <v>2012Unfilled prescription due to cost in past 12 months MaleNon-Maori</v>
      </c>
      <c r="B289">
        <v>2012</v>
      </c>
      <c r="C289" t="s">
        <v>22</v>
      </c>
      <c r="D289" t="s">
        <v>7</v>
      </c>
      <c r="E289" t="s">
        <v>12</v>
      </c>
      <c r="F289">
        <v>1.66</v>
      </c>
      <c r="G289">
        <v>2.494011</v>
      </c>
      <c r="H289">
        <v>3.5910000000000002</v>
      </c>
    </row>
    <row r="290" spans="1:8" x14ac:dyDescent="0.25">
      <c r="A290" t="str">
        <f t="shared" si="4"/>
        <v>2013Has GP clinic or medical centre that usually goes to when unwell or injured MaleNon-Maori</v>
      </c>
      <c r="B290">
        <v>2013</v>
      </c>
      <c r="C290" t="s">
        <v>17</v>
      </c>
      <c r="D290" t="s">
        <v>7</v>
      </c>
      <c r="E290" t="s">
        <v>12</v>
      </c>
      <c r="F290">
        <v>96.358000000000004</v>
      </c>
      <c r="G290">
        <v>97.753609999999995</v>
      </c>
      <c r="H290">
        <v>98.72</v>
      </c>
    </row>
    <row r="291" spans="1:8" x14ac:dyDescent="0.25">
      <c r="A291" t="str">
        <f t="shared" si="4"/>
        <v>2013Visited GP in past 12 months MaleNon-Maori</v>
      </c>
      <c r="B291">
        <v>2013</v>
      </c>
      <c r="C291" t="s">
        <v>18</v>
      </c>
      <c r="D291" t="s">
        <v>7</v>
      </c>
      <c r="E291" t="s">
        <v>12</v>
      </c>
      <c r="F291">
        <v>73.215999999999994</v>
      </c>
      <c r="G291">
        <v>76.125429999999994</v>
      </c>
      <c r="H291">
        <v>78.81</v>
      </c>
    </row>
    <row r="292" spans="1:8" x14ac:dyDescent="0.25">
      <c r="A292" t="str">
        <f t="shared" si="4"/>
        <v>2013Visited practise nurse (without seeing GP) in past 12 months MaleNon-Maori</v>
      </c>
      <c r="B292">
        <v>2013</v>
      </c>
      <c r="C292" t="s">
        <v>19</v>
      </c>
      <c r="D292" t="s">
        <v>7</v>
      </c>
      <c r="E292" t="s">
        <v>12</v>
      </c>
      <c r="F292">
        <v>19.748999999999999</v>
      </c>
      <c r="G292">
        <v>22.528258000000001</v>
      </c>
      <c r="H292">
        <v>25.574999999999999</v>
      </c>
    </row>
    <row r="293" spans="1:8" x14ac:dyDescent="0.25">
      <c r="A293" t="str">
        <f t="shared" si="4"/>
        <v>2013Visited after-hours medical centre in past 12 months MaleNon-Maori</v>
      </c>
      <c r="B293">
        <v>2013</v>
      </c>
      <c r="C293" t="s">
        <v>20</v>
      </c>
      <c r="D293" t="s">
        <v>7</v>
      </c>
      <c r="E293" t="s">
        <v>12</v>
      </c>
      <c r="F293">
        <v>19.417000000000002</v>
      </c>
      <c r="G293">
        <v>22.405711</v>
      </c>
      <c r="H293">
        <v>25.707000000000001</v>
      </c>
    </row>
    <row r="294" spans="1:8" x14ac:dyDescent="0.25">
      <c r="A294" t="str">
        <f t="shared" si="4"/>
        <v>2013Any unmet need in the past 12 monthsMaleNon-Maori</v>
      </c>
      <c r="B294">
        <v>2013</v>
      </c>
      <c r="C294" t="s">
        <v>21</v>
      </c>
      <c r="D294" t="s">
        <v>7</v>
      </c>
      <c r="E294" t="s">
        <v>12</v>
      </c>
      <c r="F294">
        <v>14.859</v>
      </c>
      <c r="G294">
        <v>17.528416</v>
      </c>
      <c r="H294">
        <v>20.561</v>
      </c>
    </row>
    <row r="295" spans="1:8" x14ac:dyDescent="0.25">
      <c r="A295" t="str">
        <f t="shared" si="4"/>
        <v>2013Unfilled prescription due to cost in past 12 months MaleNon-Maori</v>
      </c>
      <c r="B295">
        <v>2013</v>
      </c>
      <c r="C295" t="s">
        <v>22</v>
      </c>
      <c r="D295" t="s">
        <v>7</v>
      </c>
      <c r="E295" t="s">
        <v>12</v>
      </c>
      <c r="F295">
        <v>1.706</v>
      </c>
      <c r="G295">
        <v>2.5925099999999999</v>
      </c>
      <c r="H295">
        <v>3.7650000000000001</v>
      </c>
    </row>
    <row r="296" spans="1:8" x14ac:dyDescent="0.25">
      <c r="A296" t="str">
        <f t="shared" si="4"/>
        <v>2014Has GP clinic or medical centre that usually goes to when unwell or injured MaleNon-Maori</v>
      </c>
      <c r="B296">
        <v>2014</v>
      </c>
      <c r="C296" t="s">
        <v>17</v>
      </c>
      <c r="D296" t="s">
        <v>7</v>
      </c>
      <c r="E296" t="s">
        <v>12</v>
      </c>
      <c r="F296">
        <v>97.382000000000005</v>
      </c>
      <c r="G296">
        <v>98.2881</v>
      </c>
      <c r="H296">
        <v>98.944000000000003</v>
      </c>
    </row>
    <row r="297" spans="1:8" x14ac:dyDescent="0.25">
      <c r="A297" t="str">
        <f t="shared" si="4"/>
        <v>2014Visited GP in past 12 months MaleNon-Maori</v>
      </c>
      <c r="B297">
        <v>2014</v>
      </c>
      <c r="C297" t="s">
        <v>18</v>
      </c>
      <c r="D297" t="s">
        <v>7</v>
      </c>
      <c r="E297" t="s">
        <v>12</v>
      </c>
      <c r="F297">
        <v>75.721000000000004</v>
      </c>
      <c r="G297">
        <v>78.723493000000005</v>
      </c>
      <c r="H297">
        <v>81.445999999999998</v>
      </c>
    </row>
    <row r="298" spans="1:8" x14ac:dyDescent="0.25">
      <c r="A298" t="str">
        <f t="shared" si="4"/>
        <v>2014Visited practise nurse (without seeing GP) in past 12 months MaleNon-Maori</v>
      </c>
      <c r="B298">
        <v>2014</v>
      </c>
      <c r="C298" t="s">
        <v>19</v>
      </c>
      <c r="D298" t="s">
        <v>7</v>
      </c>
      <c r="E298" t="s">
        <v>12</v>
      </c>
      <c r="F298">
        <v>21.161000000000001</v>
      </c>
      <c r="G298">
        <v>23.78734</v>
      </c>
      <c r="H298">
        <v>26.629000000000001</v>
      </c>
    </row>
    <row r="299" spans="1:8" x14ac:dyDescent="0.25">
      <c r="A299" t="str">
        <f t="shared" si="4"/>
        <v>2014Visited after-hours medical centre in past 12 months MaleNon-Maori</v>
      </c>
      <c r="B299">
        <v>2014</v>
      </c>
      <c r="C299" t="s">
        <v>20</v>
      </c>
      <c r="D299" t="s">
        <v>7</v>
      </c>
      <c r="E299" t="s">
        <v>12</v>
      </c>
      <c r="F299">
        <v>25.111000000000001</v>
      </c>
      <c r="G299">
        <v>28.342614000000001</v>
      </c>
      <c r="H299">
        <v>31.812999999999999</v>
      </c>
    </row>
    <row r="300" spans="1:8" x14ac:dyDescent="0.25">
      <c r="A300" t="str">
        <f t="shared" si="4"/>
        <v>2014Any unmet need in the past 12 monthsMaleNon-Maori</v>
      </c>
      <c r="B300">
        <v>2014</v>
      </c>
      <c r="C300" t="s">
        <v>21</v>
      </c>
      <c r="D300" t="s">
        <v>7</v>
      </c>
      <c r="E300" t="s">
        <v>12</v>
      </c>
      <c r="F300">
        <v>16.152999999999999</v>
      </c>
      <c r="G300">
        <v>19.098852000000001</v>
      </c>
      <c r="H300">
        <v>22.439</v>
      </c>
    </row>
    <row r="301" spans="1:8" x14ac:dyDescent="0.25">
      <c r="A301" t="str">
        <f t="shared" si="4"/>
        <v>2014Unfilled prescription due to cost in past 12 months MaleNon-Maori</v>
      </c>
      <c r="B301">
        <v>2014</v>
      </c>
      <c r="C301" t="s">
        <v>22</v>
      </c>
      <c r="D301" t="s">
        <v>7</v>
      </c>
      <c r="E301" t="s">
        <v>12</v>
      </c>
      <c r="F301">
        <v>2.9620000000000002</v>
      </c>
      <c r="G301">
        <v>4.4996679999999998</v>
      </c>
      <c r="H301">
        <v>6.52</v>
      </c>
    </row>
    <row r="302" spans="1:8" x14ac:dyDescent="0.25">
      <c r="A302" t="str">
        <f t="shared" si="4"/>
        <v>2015Has GP clinic or medical centre that usually goes to when unwell or injured MaleNon-Maori</v>
      </c>
      <c r="B302">
        <v>2015</v>
      </c>
      <c r="C302" t="s">
        <v>17</v>
      </c>
      <c r="D302" t="s">
        <v>7</v>
      </c>
      <c r="E302" t="s">
        <v>12</v>
      </c>
      <c r="F302">
        <v>97.096999999999994</v>
      </c>
      <c r="G302">
        <v>98.141810000000007</v>
      </c>
      <c r="H302">
        <v>98.885999999999996</v>
      </c>
    </row>
    <row r="303" spans="1:8" x14ac:dyDescent="0.25">
      <c r="A303" t="str">
        <f t="shared" si="4"/>
        <v>2016Has GP clinic or medical centre that usually goes to when unwell or injured MaleNon-Maori</v>
      </c>
      <c r="B303">
        <v>2016</v>
      </c>
      <c r="C303" t="s">
        <v>17</v>
      </c>
      <c r="D303" t="s">
        <v>7</v>
      </c>
      <c r="E303" t="s">
        <v>12</v>
      </c>
      <c r="F303">
        <v>96.168999999999997</v>
      </c>
      <c r="G303">
        <v>97.222420999999997</v>
      </c>
      <c r="H303">
        <v>98.051000000000002</v>
      </c>
    </row>
    <row r="304" spans="1:8" x14ac:dyDescent="0.25">
      <c r="A304" t="str">
        <f t="shared" si="4"/>
        <v>2015Visited GP in past 12 months MaleNon-Maori</v>
      </c>
      <c r="B304">
        <v>2015</v>
      </c>
      <c r="C304" t="s">
        <v>18</v>
      </c>
      <c r="D304" t="s">
        <v>7</v>
      </c>
      <c r="E304" t="s">
        <v>12</v>
      </c>
      <c r="F304">
        <v>73.373999999999995</v>
      </c>
      <c r="G304">
        <v>76.168932999999996</v>
      </c>
      <c r="H304">
        <v>78.756</v>
      </c>
    </row>
    <row r="305" spans="1:8" x14ac:dyDescent="0.25">
      <c r="A305" t="str">
        <f t="shared" si="4"/>
        <v>2016Visited GP in past 12 months MaleNon-Maori</v>
      </c>
      <c r="B305">
        <v>2016</v>
      </c>
      <c r="C305" t="s">
        <v>18</v>
      </c>
      <c r="D305" t="s">
        <v>7</v>
      </c>
      <c r="E305" t="s">
        <v>12</v>
      </c>
      <c r="F305">
        <v>69.510000000000005</v>
      </c>
      <c r="G305">
        <v>73.050568999999996</v>
      </c>
      <c r="H305">
        <v>76.319999999999993</v>
      </c>
    </row>
    <row r="306" spans="1:8" x14ac:dyDescent="0.25">
      <c r="A306" t="str">
        <f t="shared" si="4"/>
        <v>2015Visited practise nurse (without seeing GP) in past 12 months MaleNon-Maori</v>
      </c>
      <c r="B306">
        <v>2015</v>
      </c>
      <c r="C306" t="s">
        <v>19</v>
      </c>
      <c r="D306" t="s">
        <v>7</v>
      </c>
      <c r="E306" t="s">
        <v>12</v>
      </c>
      <c r="F306">
        <v>22.966999999999999</v>
      </c>
      <c r="G306">
        <v>25.404326000000001</v>
      </c>
      <c r="H306">
        <v>28.007000000000001</v>
      </c>
    </row>
    <row r="307" spans="1:8" x14ac:dyDescent="0.25">
      <c r="A307" t="str">
        <f t="shared" si="4"/>
        <v>2016Visited practise nurse (without seeing GP) in past 12 months MaleNon-Maori</v>
      </c>
      <c r="B307">
        <v>2016</v>
      </c>
      <c r="C307" t="s">
        <v>19</v>
      </c>
      <c r="D307" t="s">
        <v>7</v>
      </c>
      <c r="E307" t="s">
        <v>12</v>
      </c>
      <c r="F307">
        <v>21.222000000000001</v>
      </c>
      <c r="G307">
        <v>23.804041000000002</v>
      </c>
      <c r="H307">
        <v>26.594000000000001</v>
      </c>
    </row>
    <row r="308" spans="1:8" x14ac:dyDescent="0.25">
      <c r="A308" t="str">
        <f t="shared" si="4"/>
        <v>2015Visited after-hours medical centre in past 12 months MaleNon-Maori</v>
      </c>
      <c r="B308">
        <v>2015</v>
      </c>
      <c r="C308" t="s">
        <v>20</v>
      </c>
      <c r="D308" t="s">
        <v>7</v>
      </c>
      <c r="E308" t="s">
        <v>12</v>
      </c>
      <c r="F308">
        <v>24.047000000000001</v>
      </c>
      <c r="G308">
        <v>26.844467999999999</v>
      </c>
      <c r="H308">
        <v>29.838999999999999</v>
      </c>
    </row>
    <row r="309" spans="1:8" x14ac:dyDescent="0.25">
      <c r="A309" t="str">
        <f t="shared" si="4"/>
        <v>2016Visited after-hours medical centre in past 12 months MaleNon-Maori</v>
      </c>
      <c r="B309">
        <v>2016</v>
      </c>
      <c r="C309" t="s">
        <v>20</v>
      </c>
      <c r="D309" t="s">
        <v>7</v>
      </c>
      <c r="E309" t="s">
        <v>12</v>
      </c>
      <c r="F309">
        <v>23.056000000000001</v>
      </c>
      <c r="G309">
        <v>25.834078000000002</v>
      </c>
      <c r="H309">
        <v>28.821000000000002</v>
      </c>
    </row>
    <row r="310" spans="1:8" x14ac:dyDescent="0.25">
      <c r="A310" t="str">
        <f t="shared" si="4"/>
        <v>2015Any unmet need in the past 12 monthsMaleNon-Maori</v>
      </c>
      <c r="B310">
        <v>2015</v>
      </c>
      <c r="C310" t="s">
        <v>21</v>
      </c>
      <c r="D310" t="s">
        <v>7</v>
      </c>
      <c r="E310" t="s">
        <v>12</v>
      </c>
      <c r="F310">
        <v>18.97</v>
      </c>
      <c r="G310">
        <v>21.755859000000001</v>
      </c>
      <c r="H310">
        <v>24.824999999999999</v>
      </c>
    </row>
    <row r="311" spans="1:8" x14ac:dyDescent="0.25">
      <c r="A311" t="str">
        <f t="shared" si="4"/>
        <v>2016Any unmet need in the past 12 monthsMaleNon-Maori</v>
      </c>
      <c r="B311">
        <v>2016</v>
      </c>
      <c r="C311" t="s">
        <v>21</v>
      </c>
      <c r="D311" t="s">
        <v>7</v>
      </c>
      <c r="E311" t="s">
        <v>12</v>
      </c>
      <c r="F311">
        <v>16.167999999999999</v>
      </c>
      <c r="G311">
        <v>18.81371</v>
      </c>
      <c r="H311">
        <v>21.78</v>
      </c>
    </row>
    <row r="312" spans="1:8" x14ac:dyDescent="0.25">
      <c r="A312" t="str">
        <f t="shared" si="4"/>
        <v>2015Unfilled prescription due to cost in past 12 months MaleNon-Maori</v>
      </c>
      <c r="B312">
        <v>2015</v>
      </c>
      <c r="C312" t="s">
        <v>22</v>
      </c>
      <c r="D312" t="s">
        <v>7</v>
      </c>
      <c r="E312" t="s">
        <v>12</v>
      </c>
      <c r="F312">
        <v>1.488</v>
      </c>
      <c r="G312">
        <v>2.466593</v>
      </c>
      <c r="H312">
        <v>3.831</v>
      </c>
    </row>
    <row r="313" spans="1:8" x14ac:dyDescent="0.25">
      <c r="A313" t="str">
        <f t="shared" si="4"/>
        <v>2016Unfilled prescription due to cost in past 12 months MaleNon-Maori</v>
      </c>
      <c r="B313">
        <v>2016</v>
      </c>
      <c r="C313" t="s">
        <v>22</v>
      </c>
      <c r="D313" t="s">
        <v>7</v>
      </c>
      <c r="E313" t="s">
        <v>12</v>
      </c>
      <c r="F313">
        <v>2.0059999999999998</v>
      </c>
      <c r="G313">
        <v>3.148075</v>
      </c>
      <c r="H313">
        <v>4.6859999999999999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1"/>
  <sheetViews>
    <sheetView workbookViewId="0">
      <selection activeCell="L236" sqref="L236:V274"/>
    </sheetView>
  </sheetViews>
  <sheetFormatPr defaultRowHeight="13.2" x14ac:dyDescent="0.25"/>
  <cols>
    <col min="10" max="10" width="20.6640625" customWidth="1"/>
  </cols>
  <sheetData>
    <row r="1" spans="1:10" x14ac:dyDescent="0.25">
      <c r="A1">
        <v>1</v>
      </c>
      <c r="C1" s="1" t="s">
        <v>17</v>
      </c>
      <c r="J1" s="1" t="s">
        <v>10</v>
      </c>
    </row>
    <row r="2" spans="1:10" x14ac:dyDescent="0.25">
      <c r="A2">
        <v>2</v>
      </c>
      <c r="C2" s="1" t="s">
        <v>18</v>
      </c>
      <c r="J2" s="3" t="s">
        <v>65</v>
      </c>
    </row>
    <row r="3" spans="1:10" x14ac:dyDescent="0.25">
      <c r="A3">
        <v>3</v>
      </c>
      <c r="C3" s="1" t="s">
        <v>19</v>
      </c>
      <c r="J3" s="3" t="s">
        <v>66</v>
      </c>
    </row>
    <row r="4" spans="1:10" x14ac:dyDescent="0.25">
      <c r="A4">
        <v>4</v>
      </c>
      <c r="C4" s="1" t="s">
        <v>20</v>
      </c>
      <c r="J4" s="2"/>
    </row>
    <row r="5" spans="1:10" x14ac:dyDescent="0.25">
      <c r="A5">
        <v>5</v>
      </c>
      <c r="C5" s="1" t="s">
        <v>21</v>
      </c>
      <c r="J5" s="2" t="s">
        <v>14</v>
      </c>
    </row>
    <row r="6" spans="1:10" x14ac:dyDescent="0.25">
      <c r="A6">
        <v>6</v>
      </c>
      <c r="C6" s="1" t="s">
        <v>22</v>
      </c>
      <c r="J6" s="2" t="s">
        <v>15</v>
      </c>
    </row>
    <row r="7" spans="1:10" x14ac:dyDescent="0.25">
      <c r="A7">
        <v>7</v>
      </c>
      <c r="C7" s="1"/>
      <c r="J7" s="2"/>
    </row>
    <row r="8" spans="1:10" x14ac:dyDescent="0.25">
      <c r="A8">
        <v>8</v>
      </c>
      <c r="C8" s="1"/>
      <c r="J8" s="2"/>
    </row>
    <row r="9" spans="1:10" x14ac:dyDescent="0.25">
      <c r="A9">
        <v>9</v>
      </c>
      <c r="C9" s="1"/>
      <c r="J9" s="2"/>
    </row>
    <row r="10" spans="1:10" x14ac:dyDescent="0.25">
      <c r="A10">
        <v>10</v>
      </c>
      <c r="C10" s="1"/>
      <c r="J10" s="2"/>
    </row>
    <row r="11" spans="1:10" x14ac:dyDescent="0.25">
      <c r="A11">
        <v>11</v>
      </c>
      <c r="C11" s="1"/>
    </row>
  </sheetData>
  <sortState xmlns:xlrd2="http://schemas.microsoft.com/office/spreadsheetml/2017/richdata2" ref="A1:C11">
    <sortCondition ref="C1:C11"/>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Notes</vt:lpstr>
      <vt:lpstr>Māori vs Non-Māori</vt:lpstr>
      <vt:lpstr>Māori vs Non-Māori by sex</vt:lpstr>
      <vt:lpstr>Māori_Non-Māori historic data</vt:lpstr>
      <vt:lpstr>ref</vt:lpstr>
      <vt:lpstr>Notes!_Toc258933390</vt:lpstr>
      <vt:lpstr>Notes!_Toc429494623</vt:lpstr>
      <vt:lpstr>ethnicdata</vt:lpstr>
      <vt:lpstr>'Māori vs Non-Māori'!Print_Area</vt:lpstr>
      <vt:lpstr>'Māori vs Non-Māori by sex'!Print_Area</vt:lpstr>
      <vt:lpstr>RefCauseofDeath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Perks</dc:creator>
  <cp:lastModifiedBy>Li-Chia Yeh</cp:lastModifiedBy>
  <cp:lastPrinted>2017-10-08T22:45:18Z</cp:lastPrinted>
  <dcterms:created xsi:type="dcterms:W3CDTF">2017-03-05T22:29:50Z</dcterms:created>
  <dcterms:modified xsi:type="dcterms:W3CDTF">2019-08-08T02:12:56Z</dcterms:modified>
</cp:coreProperties>
</file>