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F7A8B329-CDB8-4E93-8BDA-4A360073482B}"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data'!$A$1:$K$799</definedName>
    <definedName name="abc">[1]DataAnnualUpdate!$L:$R</definedName>
    <definedName name="ethnicdata">'Māori_Non-Māori historic data'!$A:$K</definedName>
    <definedName name="joinhistrefresh">#REF!</definedName>
    <definedName name="_xlnm.Print_Area" localSheetId="1">'Māori vs Non-Māori'!$A$1:$AC$52</definedName>
    <definedName name="_xlnm.Print_Area" localSheetId="2">'Māori vs Non-Māori by sex'!$A$1:$AC$54</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3" l="1"/>
  <c r="Q33" i="13"/>
  <c r="C36" i="16"/>
  <c r="R36" i="16"/>
  <c r="A799" i="11" l="1"/>
  <c r="A798" i="11"/>
  <c r="A797" i="11"/>
  <c r="A796" i="11"/>
  <c r="A795" i="11"/>
  <c r="A794" i="11"/>
  <c r="A793" i="11"/>
  <c r="A792" i="11"/>
  <c r="A791" i="11"/>
  <c r="A790" i="11"/>
  <c r="A789" i="11"/>
  <c r="A788" i="11"/>
  <c r="A787" i="11"/>
  <c r="A786" i="11"/>
  <c r="A785" i="11"/>
  <c r="A784" i="11"/>
  <c r="A783" i="11"/>
  <c r="A782" i="11"/>
  <c r="A781" i="11"/>
  <c r="A780" i="11"/>
  <c r="A779" i="11"/>
  <c r="A778" i="11"/>
  <c r="A777" i="11"/>
  <c r="A776" i="11"/>
  <c r="A775" i="11"/>
  <c r="A774" i="11"/>
  <c r="A773" i="11"/>
  <c r="A772" i="11"/>
  <c r="A771" i="11"/>
  <c r="A770" i="11"/>
  <c r="A769" i="11"/>
  <c r="A768" i="11"/>
  <c r="A767" i="11"/>
  <c r="A766" i="11"/>
  <c r="A765" i="11"/>
  <c r="A764" i="11"/>
  <c r="A763" i="11"/>
  <c r="A762" i="11"/>
  <c r="A761" i="11"/>
  <c r="A760" i="11"/>
  <c r="A759" i="11"/>
  <c r="A758" i="11"/>
  <c r="A757" i="11"/>
  <c r="A756" i="11"/>
  <c r="A755" i="11"/>
  <c r="A754" i="11"/>
  <c r="A753" i="11"/>
  <c r="A752" i="11"/>
  <c r="A751" i="11"/>
  <c r="A750" i="11"/>
  <c r="A749" i="11"/>
  <c r="A748" i="11"/>
  <c r="A747" i="11"/>
  <c r="A746" i="11"/>
  <c r="A745" i="11"/>
  <c r="A744" i="11"/>
  <c r="A743" i="11"/>
  <c r="A742" i="11"/>
  <c r="A741" i="11"/>
  <c r="A740" i="11"/>
  <c r="A739" i="11"/>
  <c r="A738" i="11"/>
  <c r="A737" i="11"/>
  <c r="A736" i="11"/>
  <c r="A735" i="11"/>
  <c r="A734" i="11"/>
  <c r="A733" i="11"/>
  <c r="A732" i="11"/>
  <c r="A731" i="11"/>
  <c r="A730" i="11"/>
  <c r="A729" i="11"/>
  <c r="A728" i="11"/>
  <c r="A727" i="11"/>
  <c r="A726" i="11"/>
  <c r="A725" i="11"/>
  <c r="A724" i="11"/>
  <c r="A723" i="11"/>
  <c r="A722" i="11"/>
  <c r="A721" i="11"/>
  <c r="A720" i="11"/>
  <c r="A719" i="11"/>
  <c r="A718" i="11"/>
  <c r="A717" i="11"/>
  <c r="A716" i="11"/>
  <c r="A715" i="11"/>
  <c r="A714" i="11"/>
  <c r="A713" i="11"/>
  <c r="A712" i="11"/>
  <c r="A711" i="11"/>
  <c r="A710" i="11"/>
  <c r="A709" i="11"/>
  <c r="A708" i="11"/>
  <c r="A707" i="11"/>
  <c r="A706" i="11"/>
  <c r="A705" i="11"/>
  <c r="A704" i="11"/>
  <c r="A703" i="11"/>
  <c r="A702" i="11"/>
  <c r="A701" i="11"/>
  <c r="A700" i="11"/>
  <c r="A699" i="11"/>
  <c r="A698" i="11"/>
  <c r="A697" i="11"/>
  <c r="A696" i="11"/>
  <c r="A695" i="11"/>
  <c r="A694" i="11"/>
  <c r="A693" i="11"/>
  <c r="A692" i="11"/>
  <c r="A691" i="11"/>
  <c r="A690" i="11"/>
  <c r="A689" i="11"/>
  <c r="A688" i="11"/>
  <c r="A687" i="11"/>
  <c r="A686" i="11"/>
  <c r="A116" i="11" l="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E40" i="13" l="1"/>
  <c r="BG10" i="13"/>
  <c r="BG10" i="16" l="1"/>
  <c r="R57" i="13" l="1"/>
  <c r="T58" i="13"/>
  <c r="S57" i="13"/>
  <c r="S56" i="13"/>
  <c r="T55" i="13"/>
  <c r="R53" i="13"/>
  <c r="S52" i="13"/>
  <c r="T51" i="13"/>
  <c r="R49" i="13"/>
  <c r="S48" i="13"/>
  <c r="T47" i="13"/>
  <c r="R45" i="13"/>
  <c r="S44" i="13"/>
  <c r="T43" i="13"/>
  <c r="R41" i="13"/>
  <c r="S40" i="13"/>
  <c r="S58" i="13"/>
  <c r="R56" i="13"/>
  <c r="S55" i="13"/>
  <c r="T54" i="13"/>
  <c r="R52" i="13"/>
  <c r="S51" i="13"/>
  <c r="T50" i="13"/>
  <c r="R48" i="13"/>
  <c r="S47" i="13"/>
  <c r="T46" i="13"/>
  <c r="R44" i="13"/>
  <c r="S43" i="13"/>
  <c r="T42" i="13"/>
  <c r="R40" i="13"/>
  <c r="BV104" i="13"/>
  <c r="BV100" i="13"/>
  <c r="BV96" i="13"/>
  <c r="BV92" i="13"/>
  <c r="R58" i="13"/>
  <c r="BZ54" i="13" s="1"/>
  <c r="R55" i="13"/>
  <c r="S54" i="13"/>
  <c r="T53" i="13"/>
  <c r="R51" i="13"/>
  <c r="S50" i="13"/>
  <c r="T49" i="13"/>
  <c r="R47" i="13"/>
  <c r="S46" i="13"/>
  <c r="T45" i="13"/>
  <c r="R43" i="13"/>
  <c r="S42" i="13"/>
  <c r="T41" i="13"/>
  <c r="BV101" i="13"/>
  <c r="BV97" i="13"/>
  <c r="S53" i="13"/>
  <c r="R46" i="13"/>
  <c r="T44" i="13"/>
  <c r="BV102" i="13"/>
  <c r="BV95" i="13"/>
  <c r="BV93" i="13"/>
  <c r="BV90" i="13"/>
  <c r="BV86" i="13"/>
  <c r="BV82" i="13"/>
  <c r="BV77" i="13"/>
  <c r="BV73" i="13"/>
  <c r="BV69" i="13"/>
  <c r="BV65" i="13"/>
  <c r="BV61" i="13"/>
  <c r="BV57" i="13"/>
  <c r="BV54" i="13"/>
  <c r="BV50" i="13"/>
  <c r="BV44" i="13"/>
  <c r="BV40" i="13"/>
  <c r="BV36" i="13"/>
  <c r="R50" i="13"/>
  <c r="S41" i="13"/>
  <c r="BV43" i="13"/>
  <c r="BV39" i="13"/>
  <c r="T56" i="13"/>
  <c r="S49" i="13"/>
  <c r="BZ45" i="13" s="1"/>
  <c r="R42" i="13"/>
  <c r="CA38" i="13" s="1"/>
  <c r="T40" i="13"/>
  <c r="BV99" i="13"/>
  <c r="BV91" i="13"/>
  <c r="BV87" i="13"/>
  <c r="BV83" i="13"/>
  <c r="BV78" i="13"/>
  <c r="BV74" i="13"/>
  <c r="BV70" i="13"/>
  <c r="BV66" i="13"/>
  <c r="BV62" i="13"/>
  <c r="BV58" i="13"/>
  <c r="BV51" i="13"/>
  <c r="BV45" i="13"/>
  <c r="BV41" i="13"/>
  <c r="BV37" i="13"/>
  <c r="T57" i="13"/>
  <c r="T48" i="13"/>
  <c r="BV103" i="13"/>
  <c r="BV89" i="13"/>
  <c r="BV85" i="13"/>
  <c r="BV68" i="13"/>
  <c r="BV60" i="13"/>
  <c r="BV56" i="13"/>
  <c r="BV47" i="13"/>
  <c r="BV35" i="13"/>
  <c r="R54" i="13"/>
  <c r="T52" i="13"/>
  <c r="CA48" i="13" s="1"/>
  <c r="S45" i="13"/>
  <c r="BV98" i="13"/>
  <c r="BV94" i="13"/>
  <c r="BV88" i="13"/>
  <c r="BV84" i="13"/>
  <c r="BV79" i="13"/>
  <c r="BV75" i="13"/>
  <c r="BV71" i="13"/>
  <c r="BV67" i="13"/>
  <c r="BV63" i="13"/>
  <c r="BV59" i="13"/>
  <c r="BV53" i="13"/>
  <c r="BV52" i="13"/>
  <c r="BV49" i="13"/>
  <c r="BV48" i="13"/>
  <c r="BV46" i="13"/>
  <c r="BV42" i="13"/>
  <c r="BV38" i="13"/>
  <c r="BV81" i="13"/>
  <c r="BV76" i="13"/>
  <c r="BV72" i="13"/>
  <c r="BV64" i="13"/>
  <c r="BV85" i="16"/>
  <c r="BV61" i="16"/>
  <c r="BV36" i="16"/>
  <c r="BV86" i="16"/>
  <c r="BV82" i="16"/>
  <c r="BV62" i="16"/>
  <c r="BV58" i="16"/>
  <c r="BV37" i="16"/>
  <c r="BV33" i="16"/>
  <c r="BV83" i="16"/>
  <c r="BV59" i="16"/>
  <c r="BV34" i="16"/>
  <c r="BV60" i="16"/>
  <c r="BV35" i="16"/>
  <c r="BV84" i="16"/>
  <c r="I58" i="13"/>
  <c r="E58" i="13"/>
  <c r="F57" i="13"/>
  <c r="H55" i="13"/>
  <c r="I54" i="13"/>
  <c r="E54" i="13"/>
  <c r="F53" i="13"/>
  <c r="H51" i="13"/>
  <c r="I50" i="13"/>
  <c r="E50" i="13"/>
  <c r="F49" i="13"/>
  <c r="H47" i="13"/>
  <c r="I46" i="13"/>
  <c r="E46" i="13"/>
  <c r="F45" i="13"/>
  <c r="H43" i="13"/>
  <c r="I42" i="13"/>
  <c r="E42" i="13"/>
  <c r="F41" i="13"/>
  <c r="F58" i="13"/>
  <c r="I57" i="13"/>
  <c r="E57" i="13"/>
  <c r="F56" i="13"/>
  <c r="H54" i="13"/>
  <c r="I53" i="13"/>
  <c r="E53" i="13"/>
  <c r="F52" i="13"/>
  <c r="H50" i="13"/>
  <c r="I49" i="13"/>
  <c r="E49" i="13"/>
  <c r="F48" i="13"/>
  <c r="H46" i="13"/>
  <c r="I45" i="13"/>
  <c r="E45" i="13"/>
  <c r="F44" i="13"/>
  <c r="H42" i="13"/>
  <c r="I41" i="13"/>
  <c r="E41" i="13"/>
  <c r="F40" i="13"/>
  <c r="H57" i="13"/>
  <c r="I56" i="13"/>
  <c r="E56" i="13"/>
  <c r="F55" i="13"/>
  <c r="H53" i="13"/>
  <c r="I52" i="13"/>
  <c r="E52" i="13"/>
  <c r="F51" i="13"/>
  <c r="H49" i="13"/>
  <c r="I48" i="13"/>
  <c r="E48" i="13"/>
  <c r="F47" i="13"/>
  <c r="H45" i="13"/>
  <c r="I44" i="13"/>
  <c r="E44" i="13"/>
  <c r="F43" i="13"/>
  <c r="H41" i="13"/>
  <c r="I40" i="13"/>
  <c r="I55" i="13"/>
  <c r="F50" i="13"/>
  <c r="H48" i="13"/>
  <c r="E43" i="13"/>
  <c r="E55" i="13"/>
  <c r="I51" i="13"/>
  <c r="F46" i="13"/>
  <c r="H44" i="13"/>
  <c r="F54" i="13"/>
  <c r="H58" i="13"/>
  <c r="H56" i="13"/>
  <c r="E51" i="13"/>
  <c r="I47" i="13"/>
  <c r="F42" i="13"/>
  <c r="H40" i="13"/>
  <c r="H52" i="13"/>
  <c r="E47" i="13"/>
  <c r="I43" i="13"/>
  <c r="CA39" i="13"/>
  <c r="CA35" i="13"/>
  <c r="BZ46" i="13" l="1"/>
  <c r="BX36" i="13"/>
  <c r="BX35" i="13"/>
  <c r="CA36" i="13"/>
  <c r="BZ44" i="13"/>
  <c r="BZ35" i="13"/>
  <c r="BZ50" i="13"/>
  <c r="CA37" i="13"/>
  <c r="BZ47" i="13"/>
  <c r="CA40" i="13"/>
  <c r="BZ36" i="13"/>
  <c r="CA41" i="13"/>
  <c r="CA52" i="13"/>
  <c r="BZ48" i="13"/>
  <c r="BZ51" i="13"/>
  <c r="BZ84" i="16"/>
  <c r="CA82" i="16"/>
  <c r="CA58" i="16"/>
  <c r="CA62" i="16"/>
  <c r="CA86" i="16"/>
  <c r="BZ52" i="13"/>
  <c r="BZ59" i="16"/>
  <c r="BZ82" i="16"/>
  <c r="BZ61" i="16"/>
  <c r="BZ83" i="16"/>
  <c r="CA85" i="16"/>
  <c r="CA60" i="16"/>
  <c r="BZ86" i="16"/>
  <c r="CA61" i="16"/>
  <c r="CA84" i="16"/>
  <c r="CA59" i="16"/>
  <c r="BZ62" i="16"/>
  <c r="BZ85" i="16"/>
  <c r="BZ60" i="16"/>
  <c r="CA49" i="13"/>
  <c r="BZ49" i="13"/>
  <c r="CA54" i="13"/>
  <c r="CA83" i="16"/>
  <c r="BZ58" i="16"/>
  <c r="CA50" i="13"/>
  <c r="CA51" i="13"/>
  <c r="CA53" i="13"/>
  <c r="BZ53" i="13"/>
  <c r="BZ42" i="13"/>
  <c r="BZ40" i="13"/>
  <c r="CA46" i="13"/>
  <c r="BZ43" i="13"/>
  <c r="BZ41" i="13"/>
  <c r="CA47" i="13"/>
  <c r="CA42" i="13"/>
  <c r="CA45" i="13"/>
  <c r="BZ37" i="13"/>
  <c r="CA43" i="13"/>
  <c r="BZ39" i="13"/>
  <c r="BZ38" i="13"/>
  <c r="CA44"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3" i="16"/>
  <c r="X44" i="16"/>
  <c r="V46" i="16"/>
  <c r="W47" i="16"/>
  <c r="X48" i="16"/>
  <c r="V50" i="16"/>
  <c r="W51" i="16"/>
  <c r="X52" i="16"/>
  <c r="V54" i="16"/>
  <c r="W55" i="16"/>
  <c r="X56" i="16"/>
  <c r="V58" i="16"/>
  <c r="W59" i="16"/>
  <c r="X60" i="16"/>
  <c r="S42" i="16"/>
  <c r="U44" i="16"/>
  <c r="U46" i="16"/>
  <c r="U48" i="16"/>
  <c r="U50" i="16"/>
  <c r="U52" i="16"/>
  <c r="U54" i="16"/>
  <c r="U56" i="16"/>
  <c r="U58" i="16"/>
  <c r="U60" i="16"/>
  <c r="S44" i="16"/>
  <c r="S48" i="16"/>
  <c r="S52" i="16"/>
  <c r="S56" i="16"/>
  <c r="S60" i="16"/>
  <c r="N44" i="16"/>
  <c r="N46" i="16"/>
  <c r="BP91" i="16" s="1"/>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3" i="16"/>
  <c r="V45" i="16"/>
  <c r="W46" i="16"/>
  <c r="X47" i="16"/>
  <c r="V49" i="16"/>
  <c r="W50" i="16"/>
  <c r="X51" i="16"/>
  <c r="V53" i="16"/>
  <c r="W54" i="16"/>
  <c r="X55" i="16"/>
  <c r="V57" i="16"/>
  <c r="W58" i="16"/>
  <c r="X59" i="16"/>
  <c r="X42" i="16"/>
  <c r="T43" i="16"/>
  <c r="T45" i="16"/>
  <c r="T47" i="16"/>
  <c r="T49" i="16"/>
  <c r="T51" i="16"/>
  <c r="T53" i="16"/>
  <c r="T55" i="16"/>
  <c r="T57" i="16"/>
  <c r="T59" i="16"/>
  <c r="U42" i="16"/>
  <c r="S45" i="16"/>
  <c r="S49" i="16"/>
  <c r="BZ70" i="16" s="1"/>
  <c r="S53" i="16"/>
  <c r="S57" i="16"/>
  <c r="M42" i="16"/>
  <c r="O44" i="16"/>
  <c r="O46"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V44" i="16"/>
  <c r="W45" i="16"/>
  <c r="X46" i="16"/>
  <c r="CA91" i="16" s="1"/>
  <c r="V48" i="16"/>
  <c r="W49" i="16"/>
  <c r="X50" i="16"/>
  <c r="V52" i="16"/>
  <c r="W53" i="16"/>
  <c r="X54" i="16"/>
  <c r="CA99" i="16" s="1"/>
  <c r="V56" i="16"/>
  <c r="W57" i="16"/>
  <c r="X58" i="16"/>
  <c r="V60" i="16"/>
  <c r="W42" i="16"/>
  <c r="U43" i="16"/>
  <c r="U45" i="16"/>
  <c r="CA66" i="16" s="1"/>
  <c r="U47" i="16"/>
  <c r="U49" i="16"/>
  <c r="CA70" i="16" s="1"/>
  <c r="U51" i="16"/>
  <c r="U53" i="16"/>
  <c r="U55" i="16"/>
  <c r="U57" i="16"/>
  <c r="U59" i="16"/>
  <c r="T42" i="16"/>
  <c r="S46" i="16"/>
  <c r="S50" i="16"/>
  <c r="S54" i="16"/>
  <c r="S58" i="16"/>
  <c r="N43" i="16"/>
  <c r="N45" i="16"/>
  <c r="N47" i="16"/>
  <c r="N49" i="16"/>
  <c r="BJ84" i="16"/>
  <c r="BJ92" i="16"/>
  <c r="BJ100" i="16"/>
  <c r="BJ60" i="16"/>
  <c r="BJ68" i="16"/>
  <c r="BJ76" i="16"/>
  <c r="BJ35" i="16"/>
  <c r="BJ43" i="16"/>
  <c r="BJ51" i="16"/>
  <c r="BV89" i="16"/>
  <c r="BV105" i="16"/>
  <c r="BV78" i="16"/>
  <c r="BV50" i="16"/>
  <c r="X45" i="16"/>
  <c r="CA90" i="16" s="1"/>
  <c r="V51" i="16"/>
  <c r="BZ96" i="16" s="1"/>
  <c r="W56" i="16"/>
  <c r="V42" i="16"/>
  <c r="T50" i="16"/>
  <c r="T58" i="16"/>
  <c r="S51" i="16"/>
  <c r="O45" i="16"/>
  <c r="O51" i="16"/>
  <c r="BQ96" i="16" s="1"/>
  <c r="N54" i="16"/>
  <c r="N56" i="16"/>
  <c r="N58" i="16"/>
  <c r="N60" i="16"/>
  <c r="M43" i="16"/>
  <c r="M47" i="16"/>
  <c r="M51" i="16"/>
  <c r="M55" i="16"/>
  <c r="BQ100" i="16" s="1"/>
  <c r="M59" i="16"/>
  <c r="K44" i="16"/>
  <c r="K46" i="16"/>
  <c r="K48" i="16"/>
  <c r="K50" i="16"/>
  <c r="K52" i="16"/>
  <c r="K54" i="16"/>
  <c r="K56" i="16"/>
  <c r="K58" i="16"/>
  <c r="K60" i="16"/>
  <c r="J42" i="16"/>
  <c r="J46" i="16"/>
  <c r="BP67" i="16" s="1"/>
  <c r="J50" i="16"/>
  <c r="BP71" i="16" s="1"/>
  <c r="J54" i="16"/>
  <c r="J58" i="16"/>
  <c r="I44" i="16"/>
  <c r="BN89" i="16" s="1"/>
  <c r="I48" i="16"/>
  <c r="I52" i="16"/>
  <c r="I56" i="16"/>
  <c r="I60" i="16"/>
  <c r="BN105" i="16" s="1"/>
  <c r="H45" i="16"/>
  <c r="H49" i="16"/>
  <c r="BM94" i="16" s="1"/>
  <c r="H53" i="16"/>
  <c r="H57" i="16"/>
  <c r="H42" i="16"/>
  <c r="G45" i="16"/>
  <c r="G49" i="16"/>
  <c r="G53" i="16"/>
  <c r="BM98" i="16" s="1"/>
  <c r="G57" i="16"/>
  <c r="F43" i="16"/>
  <c r="F47" i="16"/>
  <c r="F51" i="16"/>
  <c r="F55" i="16"/>
  <c r="F59" i="16"/>
  <c r="E44" i="16"/>
  <c r="E48" i="16"/>
  <c r="E52" i="16"/>
  <c r="E56" i="16"/>
  <c r="E60" i="16"/>
  <c r="D44" i="16"/>
  <c r="BM65" i="16" s="1"/>
  <c r="D48" i="16"/>
  <c r="D52" i="16"/>
  <c r="D56" i="16"/>
  <c r="D60" i="16"/>
  <c r="BM81" i="16" s="1"/>
  <c r="BJ90" i="16"/>
  <c r="BJ98" i="16"/>
  <c r="BI82" i="16"/>
  <c r="BJ66" i="16"/>
  <c r="BJ74" i="16"/>
  <c r="BI58" i="16"/>
  <c r="BJ41" i="16"/>
  <c r="BJ49" i="16"/>
  <c r="BI33" i="16"/>
  <c r="BV101" i="16"/>
  <c r="BV74" i="16"/>
  <c r="BV46" i="16"/>
  <c r="W44" i="16"/>
  <c r="X49" i="16"/>
  <c r="CA94" i="16" s="1"/>
  <c r="V55" i="16"/>
  <c r="W60" i="16"/>
  <c r="T48" i="16"/>
  <c r="T56" i="16"/>
  <c r="S47" i="16"/>
  <c r="BZ68" i="16" s="1"/>
  <c r="O43" i="16"/>
  <c r="N51" i="16"/>
  <c r="O53" i="16"/>
  <c r="O55" i="16"/>
  <c r="O57" i="16"/>
  <c r="O59" i="16"/>
  <c r="BQ104" i="16" s="1"/>
  <c r="N42" i="16"/>
  <c r="BP87" i="16" s="1"/>
  <c r="M46" i="16"/>
  <c r="M50" i="16"/>
  <c r="BP95" i="16" s="1"/>
  <c r="M54" i="16"/>
  <c r="BP99" i="16" s="1"/>
  <c r="M58" i="16"/>
  <c r="L43" i="16"/>
  <c r="L45" i="16"/>
  <c r="L47" i="16"/>
  <c r="L49" i="16"/>
  <c r="L51" i="16"/>
  <c r="L53" i="16"/>
  <c r="L55" i="16"/>
  <c r="L57" i="16"/>
  <c r="L59" i="16"/>
  <c r="K42" i="16"/>
  <c r="BP63" i="16" s="1"/>
  <c r="J45" i="16"/>
  <c r="J49" i="16"/>
  <c r="J53" i="16"/>
  <c r="J57" i="16"/>
  <c r="I43" i="16"/>
  <c r="I47" i="16"/>
  <c r="I51" i="16"/>
  <c r="I55" i="16"/>
  <c r="I59" i="16"/>
  <c r="H44" i="16"/>
  <c r="H48" i="16"/>
  <c r="H52" i="16"/>
  <c r="H56" i="16"/>
  <c r="H60" i="16"/>
  <c r="G44" i="16"/>
  <c r="G48" i="16"/>
  <c r="BM93" i="16" s="1"/>
  <c r="G52" i="16"/>
  <c r="G56" i="16"/>
  <c r="G60" i="16"/>
  <c r="F46" i="16"/>
  <c r="F50" i="16"/>
  <c r="F54" i="16"/>
  <c r="F58" i="16"/>
  <c r="E43" i="16"/>
  <c r="E47" i="16"/>
  <c r="E51" i="16"/>
  <c r="E55" i="16"/>
  <c r="E59" i="16"/>
  <c r="D43" i="16"/>
  <c r="D47" i="16"/>
  <c r="D51" i="16"/>
  <c r="D55" i="16"/>
  <c r="BM76" i="16" s="1"/>
  <c r="D59" i="16"/>
  <c r="BJ86" i="16"/>
  <c r="BJ94" i="16"/>
  <c r="BJ102" i="16"/>
  <c r="BJ62" i="16"/>
  <c r="BJ70" i="16"/>
  <c r="BJ78" i="16"/>
  <c r="BJ37" i="16"/>
  <c r="BJ45" i="16"/>
  <c r="BJ53" i="16"/>
  <c r="BV93" i="16"/>
  <c r="BV66" i="16"/>
  <c r="BV63" i="16"/>
  <c r="BV54" i="16"/>
  <c r="V47" i="16"/>
  <c r="BZ92" i="16" s="1"/>
  <c r="W52" i="16"/>
  <c r="X57" i="16"/>
  <c r="CA102" i="16" s="1"/>
  <c r="T44" i="16"/>
  <c r="T52" i="16"/>
  <c r="T60" i="16"/>
  <c r="S55" i="16"/>
  <c r="BZ76" i="16" s="1"/>
  <c r="O47" i="16"/>
  <c r="BQ92" i="16" s="1"/>
  <c r="O52" i="16"/>
  <c r="O54" i="16"/>
  <c r="O56" i="16"/>
  <c r="O58" i="16"/>
  <c r="BQ103" i="16" s="1"/>
  <c r="O60" i="16"/>
  <c r="M44" i="16"/>
  <c r="BQ89" i="16" s="1"/>
  <c r="M48" i="16"/>
  <c r="M52" i="16"/>
  <c r="M56" i="16"/>
  <c r="M60" i="16"/>
  <c r="BP105" i="16" s="1"/>
  <c r="L44" i="16"/>
  <c r="L46" i="16"/>
  <c r="L48" i="16"/>
  <c r="L50" i="16"/>
  <c r="L52" i="16"/>
  <c r="L54" i="16"/>
  <c r="L56" i="16"/>
  <c r="L58" i="16"/>
  <c r="BQ79" i="16" s="1"/>
  <c r="L60" i="16"/>
  <c r="J43" i="16"/>
  <c r="J47" i="16"/>
  <c r="J51" i="16"/>
  <c r="BQ72" i="16" s="1"/>
  <c r="J55" i="16"/>
  <c r="J59" i="16"/>
  <c r="I45" i="16"/>
  <c r="I49" i="16"/>
  <c r="BN94" i="16" s="1"/>
  <c r="I53" i="16"/>
  <c r="I57" i="16"/>
  <c r="I42" i="16"/>
  <c r="H46" i="16"/>
  <c r="H50" i="16"/>
  <c r="H54" i="16"/>
  <c r="H58" i="16"/>
  <c r="G42" i="16"/>
  <c r="G46" i="16"/>
  <c r="G50" i="16"/>
  <c r="G54" i="16"/>
  <c r="G58" i="16"/>
  <c r="F44" i="16"/>
  <c r="F48" i="16"/>
  <c r="F52" i="16"/>
  <c r="F56" i="16"/>
  <c r="BN77" i="16" s="1"/>
  <c r="F60" i="16"/>
  <c r="E45" i="16"/>
  <c r="E49" i="16"/>
  <c r="E53" i="16"/>
  <c r="E57" i="16"/>
  <c r="E42" i="16"/>
  <c r="D45" i="16"/>
  <c r="D49" i="16"/>
  <c r="D53" i="16"/>
  <c r="D57" i="16"/>
  <c r="BJ88" i="16"/>
  <c r="BJ96" i="16"/>
  <c r="BJ104" i="16"/>
  <c r="BJ64" i="16"/>
  <c r="BJ72" i="16"/>
  <c r="BJ80" i="16"/>
  <c r="BJ39" i="16"/>
  <c r="BJ47" i="16"/>
  <c r="BJ55" i="16"/>
  <c r="BV97" i="16"/>
  <c r="BV70" i="16"/>
  <c r="BV42" i="16"/>
  <c r="V43" i="16"/>
  <c r="BZ88" i="16" s="1"/>
  <c r="W48" i="16"/>
  <c r="X53" i="16"/>
  <c r="V59" i="16"/>
  <c r="BZ104" i="16" s="1"/>
  <c r="T46" i="16"/>
  <c r="T54" i="16"/>
  <c r="S43" i="16"/>
  <c r="BZ64" i="16" s="1"/>
  <c r="S59" i="16"/>
  <c r="BZ80" i="16" s="1"/>
  <c r="O49" i="16"/>
  <c r="N53" i="16"/>
  <c r="BP98" i="16" s="1"/>
  <c r="N55" i="16"/>
  <c r="N57" i="16"/>
  <c r="N59" i="16"/>
  <c r="O42" i="16"/>
  <c r="BQ87" i="16" s="1"/>
  <c r="M45" i="16"/>
  <c r="M49" i="16"/>
  <c r="BP94" i="16" s="1"/>
  <c r="M53" i="16"/>
  <c r="M57" i="16"/>
  <c r="BQ102" i="16" s="1"/>
  <c r="K43" i="16"/>
  <c r="K45" i="16"/>
  <c r="K47" i="16"/>
  <c r="BP68" i="16" s="1"/>
  <c r="K49" i="16"/>
  <c r="K51" i="16"/>
  <c r="K53" i="16"/>
  <c r="K55" i="16"/>
  <c r="K57" i="16"/>
  <c r="BP78" i="16" s="1"/>
  <c r="K59" i="16"/>
  <c r="L42" i="16"/>
  <c r="J44" i="16"/>
  <c r="J48" i="16"/>
  <c r="BQ69" i="16" s="1"/>
  <c r="J52" i="16"/>
  <c r="J56" i="16"/>
  <c r="J60" i="16"/>
  <c r="I46" i="16"/>
  <c r="I50" i="16"/>
  <c r="I54" i="16"/>
  <c r="I58" i="16"/>
  <c r="H43" i="16"/>
  <c r="H47" i="16"/>
  <c r="H51" i="16"/>
  <c r="H55" i="16"/>
  <c r="H59" i="16"/>
  <c r="G43" i="16"/>
  <c r="G47" i="16"/>
  <c r="BN92" i="16" s="1"/>
  <c r="G51" i="16"/>
  <c r="G55" i="16"/>
  <c r="BM100" i="16" s="1"/>
  <c r="G59" i="16"/>
  <c r="BN104" i="16" s="1"/>
  <c r="F45" i="16"/>
  <c r="F49" i="16"/>
  <c r="F53" i="16"/>
  <c r="F57" i="16"/>
  <c r="F42" i="16"/>
  <c r="E46" i="16"/>
  <c r="E50" i="16"/>
  <c r="E54" i="16"/>
  <c r="E58" i="16"/>
  <c r="D42" i="16"/>
  <c r="D46" i="16"/>
  <c r="BM67" i="16" s="1"/>
  <c r="D50" i="16"/>
  <c r="BN71" i="16" s="1"/>
  <c r="D54" i="16"/>
  <c r="BN75" i="16" s="1"/>
  <c r="D58" i="16"/>
  <c r="BN79" i="16" s="1"/>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CA103" i="16" l="1"/>
  <c r="CA77" i="16"/>
  <c r="CA98" i="16"/>
  <c r="BP93" i="16"/>
  <c r="CA78" i="16"/>
  <c r="BQ91" i="16"/>
  <c r="BP66"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I83" i="13" l="1"/>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D40" i="13"/>
  <c r="BI82" i="13"/>
  <c r="BI88" i="13"/>
  <c r="BI90" i="13"/>
  <c r="BI94" i="13"/>
  <c r="BI98" i="13"/>
  <c r="BI102" i="13"/>
  <c r="BI57" i="13"/>
  <c r="BI63" i="13"/>
  <c r="BI67" i="13"/>
  <c r="BI71" i="13"/>
  <c r="BI75" i="13"/>
  <c r="BI79" i="13"/>
  <c r="BI38" i="13"/>
  <c r="BI42" i="13"/>
  <c r="BI46" i="13"/>
  <c r="BI50" i="13"/>
  <c r="BI54" i="13"/>
  <c r="BJ50" i="13"/>
  <c r="BJ52" i="13"/>
  <c r="BJ54" i="13"/>
  <c r="G58" i="13"/>
  <c r="G56" i="13"/>
  <c r="D55" i="13"/>
  <c r="G52" i="13"/>
  <c r="D51" i="13"/>
  <c r="G48" i="13"/>
  <c r="D47" i="13"/>
  <c r="G44" i="13"/>
  <c r="D43" i="13"/>
  <c r="G40" i="13"/>
  <c r="G55" i="13"/>
  <c r="D54" i="13"/>
  <c r="G51" i="13"/>
  <c r="D50" i="13"/>
  <c r="G47" i="13"/>
  <c r="D46" i="13"/>
  <c r="G43" i="13"/>
  <c r="D42" i="13"/>
  <c r="D58" i="13"/>
  <c r="D57" i="13"/>
  <c r="G54" i="13"/>
  <c r="D53" i="13"/>
  <c r="G50" i="13"/>
  <c r="D49" i="13"/>
  <c r="G46" i="13"/>
  <c r="D45" i="13"/>
  <c r="G42" i="13"/>
  <c r="D41" i="13"/>
  <c r="G57" i="13"/>
  <c r="D52" i="13"/>
  <c r="G41" i="13"/>
  <c r="G53" i="13"/>
  <c r="D48" i="13"/>
  <c r="G45" i="13"/>
  <c r="G49" i="13"/>
  <c r="D44" i="13"/>
  <c r="D56" i="13"/>
  <c r="BK36" i="13" l="1"/>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<sst xmlns="http://schemas.openxmlformats.org/spreadsheetml/2006/main" count="2968" uniqueCount="158">
  <si>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</si>
  <si>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</si>
  <si>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</si>
  <si>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</si>
  <si>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</si>
  <si>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</si>
  <si>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</si>
  <si>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</si>
  <si>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</si>
  <si>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</si>
  <si>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</si>
  <si>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</si>
  <si>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</si>
  <si>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</si>
  <si>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</si>
  <si>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</si>
  <si>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</si>
  <si>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</si>
  <si>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</si>
  <si>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</si>
  <si>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</si>
  <si>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</si>
  <si>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</si>
  <si>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</si>
  <si>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</si>
  <si>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</si>
  <si>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</si>
  <si>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</si>
  <si>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</si>
  <si>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</si>
  <si>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</si>
  <si>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</si>
  <si>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</si>
  <si>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</si>
  <si>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</si>
  <si>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</si>
  <si>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</si>
  <si>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</si>
  <si>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</si>
  <si>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</si>
  <si>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</si>
  <si>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</si>
  <si>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</si>
  <si>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</si>
  <si>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</si>
  <si>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</si>
  <si>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</si>
  <si>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</si>
  <si>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</si>
  <si>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</si>
  <si>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</si>
  <si>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</si>
  <si>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</si>
  <si>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</si>
  <si>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</si>
  <si>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</si>
  <si>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</si>
  <si>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</si>
  <si>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</si>
  <si>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</si>
  <si>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</si>
  <si>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</si>
  <si>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</si>
  <si>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</si>
  <si>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</si>
  <si>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</si>
  <si>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</si>
  <si>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</si>
  <si>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</si>
  <si>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</si>
  <si>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</si>
  <si>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</si>
  <si>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</si>
  <si>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</si>
  <si>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</si>
  <si>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</si>
  <si>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</si>
  <si>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</si>
  <si>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</si>
  <si>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</si>
  <si>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</si>
  <si>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</si>
  <si>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</si>
  <si>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</si>
  <si>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</si>
  <si>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</si>
  <si>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</si>
  <si>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</si>
  <si>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</si>
  <si>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</si>
  <si>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</si>
  <si>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</si>
  <si>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</si>
  <si>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</si>
  <si>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</si>
  <si>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</si>
  <si>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</si>
  <si>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Total cardiovascular disease</t>
  </si>
  <si>
    <t>390-459</t>
  </si>
  <si>
    <t>I00-I99</t>
  </si>
  <si>
    <t>Cerebrovascular diseases (stroke)</t>
  </si>
  <si>
    <t>430-438</t>
  </si>
  <si>
    <t>I60-I69</t>
  </si>
  <si>
    <t>procedure code 3601, 3602, 3605, 3606, 3607, 3609, 3610, 3611, 3612, 3613, 3614, 3615, 3616, 3619</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</si>
  <si>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</si>
  <si>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</si>
  <si>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</si>
  <si>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</si>
  <si>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</si>
  <si>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</si>
  <si>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</si>
  <si>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</si>
  <si>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Chronic rheumatic heart disease</t>
  </si>
  <si>
    <t>393-398</t>
  </si>
  <si>
    <t>I05-I09</t>
  </si>
  <si>
    <t>Ischaemic heart disease</t>
  </si>
  <si>
    <t>410-414</t>
  </si>
  <si>
    <t>I20-I25</t>
  </si>
  <si>
    <t>Heart failure</t>
  </si>
  <si>
    <t>I50</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</si>
  <si>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</si>
  <si>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</si>
  <si>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1991-93</t>
  </si>
  <si>
    <t>1992-94</t>
  </si>
  <si>
    <t>1993-95</t>
  </si>
  <si>
    <t>1994-96</t>
  </si>
  <si>
    <t>1995-97</t>
  </si>
  <si>
    <t>2013-15</t>
  </si>
  <si>
    <t>2014-16</t>
  </si>
  <si>
    <t>Total cardiovascular disease hospitalisation, 35+ years</t>
  </si>
  <si>
    <t>Cerebrovascular disease (stroke) hospitalisation, 35+ years</t>
  </si>
  <si>
    <t>Heart failure hospitalisation, 35+ years</t>
  </si>
  <si>
    <t>Chronic rheumatic heart disease hospitalisation, 15+ years</t>
  </si>
  <si>
    <t>Ischaemic heart disease hospitalisation, 35+ years</t>
  </si>
  <si>
    <t>All revascularisation (coronary artery bypass graft (CABG) and angioplasty) heart disease procedures, 35+ years</t>
  </si>
  <si>
    <t>Data in this Excel tool were sourced from the National Minimum Data Set (NMDS),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</si>
  <si>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</si>
  <si>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</si>
  <si>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</si>
  <si>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All revascularisation (coronary artery bypass graft (CABG) and angioplasty) heart disease procedures</t>
  </si>
  <si>
    <t>Coronary angioplasty procedures (percutaneous) [Open angioplasties and open coronary endarterectomy not included]</t>
  </si>
  <si>
    <t>procedure code 3601, 3602, 3605, 3606, 3607, 3609</t>
  </si>
  <si>
    <t>procedure code blocks 669, 670, 671, 3530400, 3530500, 3531000, 3531001, 3531002</t>
  </si>
  <si>
    <t>Coronary angioplasty procedures (percutaneous), 35+ years</t>
  </si>
  <si>
    <t>SNZ’s mid-year (at 30 June) estimated resident population were used as denominator data in the calculation of population rates.</t>
  </si>
  <si>
    <t>Rates were not calculated for counts fewer than five in data.</t>
  </si>
  <si>
    <t>Age-standardised rate (events per 100,000)</t>
  </si>
  <si>
    <t>ASR = age-standardised rates (per 100,000), age standardised to the 2001 Census Māori population.</t>
  </si>
  <si>
    <t>National Minimum Data Set (NMDS), Ministry of Health.</t>
  </si>
  <si>
    <t>Age standardised rate (events per 100,000)</t>
  </si>
  <si>
    <t>procedure code blocks 669, 670, 671, 672, 673, 674, 675, 676, 677, 678, 679, 3530400, 3530500, 3531000, 3531001, 3531002, 3849700, 3849701, 3849702, 3849703, 3849704, 3849705, 3849706, 3849707, 3850000, 3850300, 3850001, 3850301, 3850002, 3850302, 3850003, 3850303, 3850004, 3850304, 9020100, 9020101, 9020102, 9020103</t>
  </si>
  <si>
    <t>Health Status - Cardiovascular Disease Hospitalisations</t>
  </si>
  <si>
    <t xml:space="preserve">Health Status - Cardiovascular Disease Hospitalisations, by sex </t>
  </si>
  <si>
    <t>If the confidence intervals of two rates do not overlap, the difference in rates is said to be statistically significant.</t>
  </si>
  <si>
    <t>Age-standardised rate (events per 100 000), by sex, 1996-2016</t>
  </si>
  <si>
    <t>Age-standardised rate ratio, by sex, 1996-2016</t>
  </si>
  <si>
    <t>Age-standardised rate (events per 100,000), 1996–2016</t>
  </si>
  <si>
    <t>Age-standardised rate ratio 1996–2016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</si>
</sst>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7" fillId="0"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5"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17" fillId="0" borderId="0" xfId="0" applyFont="1" applyProtection="1">
      <protection locked="0"/>
    </xf>
    <xf numFmtId="2" fontId="17" fillId="34" borderId="0" xfId="0" applyNumberFormat="1"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0" fontId="21" fillId="33" borderId="0" xfId="0" applyFont="1" applyFill="1" applyAlignment="1" applyProtection="1">
      <alignment vertical="center"/>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21" fillId="33" borderId="0" xfId="0" applyFont="1" applyFill="1" applyAlignment="1" applyProtection="1">
      <alignment vertical="top"/>
      <protection locked="0"/>
    </xf>
    <xf numFmtId="0" fontId="21" fillId="33" borderId="0" xfId="0" applyFont="1" applyFill="1" applyProtection="1">
      <protection locked="0"/>
    </xf>
    <xf numFmtId="164" fontId="19" fillId="33" borderId="0" xfId="0" applyNumberFormat="1" applyFont="1" applyFill="1" applyProtection="1">
      <protection locked="0"/>
    </xf>
    <xf numFmtId="164" fontId="17" fillId="34" borderId="0" xfId="0" applyNumberFormat="1" applyFont="1" applyFill="1" applyProtection="1">
      <protection locked="0"/>
    </xf>
    <xf numFmtId="0" fontId="21" fillId="33" borderId="0" xfId="0" applyFont="1" applyFill="1" applyBorder="1" applyProtection="1">
      <protection locked="0"/>
    </xf>
    <xf numFmtId="164" fontId="0" fillId="33" borderId="0" xfId="0" applyNumberFormat="1" applyFill="1" applyBorder="1" applyProtection="1">
      <protection locked="0"/>
    </xf>
    <xf numFmtId="0" fontId="21" fillId="33" borderId="10" xfId="0" applyFont="1" applyFill="1" applyBorder="1" applyAlignment="1" applyProtection="1">
      <alignment vertical="center"/>
      <protection locked="0"/>
    </xf>
    <xf numFmtId="164" fontId="22" fillId="33" borderId="10" xfId="0" applyNumberFormat="1" applyFont="1" applyFill="1" applyBorder="1" applyAlignment="1" applyProtection="1">
      <alignment vertical="center"/>
      <protection locked="0"/>
    </xf>
    <xf numFmtId="164" fontId="0" fillId="33" borderId="10" xfId="0" applyNumberFormat="1" applyFill="1" applyBorder="1" applyProtection="1">
      <protection locked="0"/>
    </xf>
    <xf numFmtId="0" fontId="21" fillId="33" borderId="0" xfId="0" applyFont="1" applyFill="1" applyBorder="1" applyAlignment="1" applyProtection="1">
      <alignment vertical="center"/>
      <protection locked="0"/>
    </xf>
    <xf numFmtId="164" fontId="22" fillId="33" borderId="0" xfId="0" applyNumberFormat="1" applyFont="1" applyFill="1" applyBorder="1" applyAlignment="1" applyProtection="1">
      <alignment vertical="center"/>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Non-Māori'!$BN$36:$BN$54</c:f>
                <c:numCache>
                  <c:formatCode>General</c:formatCode>
                  <c:ptCount val="19"/>
                  <c:pt idx="0">
                    <c:v>52</c:v>
                  </c:pt>
                  <c:pt idx="1">
                    <c:v>51.900000000000091</c:v>
                  </c:pt>
                  <c:pt idx="2">
                    <c:v>52</c:v>
                  </c:pt>
                  <c:pt idx="3">
                    <c:v>51.100000000000364</c:v>
                  </c:pt>
                  <c:pt idx="4">
                    <c:v>49.800000000000182</c:v>
                  </c:pt>
                  <c:pt idx="5">
                    <c:v>47.900000000000091</c:v>
                  </c:pt>
                  <c:pt idx="6">
                    <c:v>46.199999999999818</c:v>
                  </c:pt>
                  <c:pt idx="7">
                    <c:v>44.900000000000091</c:v>
                  </c:pt>
                  <c:pt idx="8">
                    <c:v>43.700000000000273</c:v>
                  </c:pt>
                  <c:pt idx="9">
                    <c:v>42.400000000000091</c:v>
                  </c:pt>
                  <c:pt idx="10">
                    <c:v>40.900000000000091</c:v>
                  </c:pt>
                  <c:pt idx="11">
                    <c:v>40.099999999999909</c:v>
                  </c:pt>
                  <c:pt idx="12">
                    <c:v>39.299999999999727</c:v>
                  </c:pt>
                  <c:pt idx="13">
                    <c:v>38.400000000000091</c:v>
                  </c:pt>
                  <c:pt idx="14">
                    <c:v>37.099999999999909</c:v>
                  </c:pt>
                  <c:pt idx="15">
                    <c:v>35.599999999999909</c:v>
                  </c:pt>
                  <c:pt idx="16">
                    <c:v>34.700000000000273</c:v>
                  </c:pt>
                  <c:pt idx="17">
                    <c:v>33.899999999999636</c:v>
                  </c:pt>
                  <c:pt idx="18">
                    <c:v>33.5</c:v>
                  </c:pt>
                </c:numCache>
              </c:numRef>
            </c:plus>
            <c:minus>
              <c:numRef>
                <c:f>'Māori vs Non-Māori'!$BM$36:$BM$54</c:f>
                <c:numCache>
                  <c:formatCode>General</c:formatCode>
                  <c:ptCount val="19"/>
                  <c:pt idx="0">
                    <c:v>51.300000000000182</c:v>
                  </c:pt>
                  <c:pt idx="1">
                    <c:v>51.199999999999818</c:v>
                  </c:pt>
                  <c:pt idx="2">
                    <c:v>51.299999999999727</c:v>
                  </c:pt>
                  <c:pt idx="3">
                    <c:v>50.5</c:v>
                  </c:pt>
                  <c:pt idx="4">
                    <c:v>49.299999999999727</c:v>
                  </c:pt>
                  <c:pt idx="5">
                    <c:v>47.299999999999727</c:v>
                  </c:pt>
                  <c:pt idx="6">
                    <c:v>45.800000000000182</c:v>
                  </c:pt>
                  <c:pt idx="7">
                    <c:v>44.399999999999636</c:v>
                  </c:pt>
                  <c:pt idx="8">
                    <c:v>43.199999999999818</c:v>
                  </c:pt>
                  <c:pt idx="9">
                    <c:v>41.899999999999636</c:v>
                  </c:pt>
                  <c:pt idx="10">
                    <c:v>40.5</c:v>
                  </c:pt>
                  <c:pt idx="11">
                    <c:v>39.600000000000364</c:v>
                  </c:pt>
                  <c:pt idx="12">
                    <c:v>38.900000000000091</c:v>
                  </c:pt>
                  <c:pt idx="13">
                    <c:v>38</c:v>
                  </c:pt>
                  <c:pt idx="14">
                    <c:v>36.800000000000182</c:v>
                  </c:pt>
                  <c:pt idx="15">
                    <c:v>35.300000000000182</c:v>
                  </c:pt>
                  <c:pt idx="16">
                    <c:v>34.299999999999727</c:v>
                  </c:pt>
                  <c:pt idx="17">
                    <c:v>33.5</c:v>
                  </c:pt>
                  <c:pt idx="18">
                    <c:v>33.200000000000273</c:v>
                  </c:pt>
                </c:numCache>
              </c:numRef>
            </c:minus>
            <c:spPr>
              <a:ln w="12700">
                <a:solidFill>
                  <a:srgbClr val="0070C0"/>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Non-Māori'!$BI$36:$BI$54</c:f>
              <c:numCache>
                <c:formatCode>General</c:formatCode>
                <c:ptCount val="19"/>
                <c:pt idx="0">
                  <c:v>3077.9</c:v>
                </c:pt>
                <c:pt idx="1">
                  <c:v>3204.2</c:v>
                </c:pt>
                <c:pt idx="2">
                  <c:v>3358.1</c:v>
                </c:pt>
                <c:pt idx="3">
                  <c:v>3398.7</c:v>
                </c:pt>
                <c:pt idx="4">
                  <c:v>3385.6</c:v>
                </c:pt>
                <c:pt idx="5">
                  <c:v>3268.7</c:v>
                </c:pt>
                <c:pt idx="6">
                  <c:v>3190.3</c:v>
                </c:pt>
                <c:pt idx="7">
                  <c:v>3132.2</c:v>
                </c:pt>
                <c:pt idx="8">
                  <c:v>3093.2</c:v>
                </c:pt>
                <c:pt idx="9">
                  <c:v>3028.7</c:v>
                </c:pt>
                <c:pt idx="10">
                  <c:v>2954</c:v>
                </c:pt>
                <c:pt idx="11">
                  <c:v>2945.3</c:v>
                </c:pt>
                <c:pt idx="12">
                  <c:v>2968.3</c:v>
                </c:pt>
                <c:pt idx="13">
                  <c:v>2963.6</c:v>
                </c:pt>
                <c:pt idx="14">
                  <c:v>2898.9</c:v>
                </c:pt>
                <c:pt idx="15">
                  <c:v>2783.5</c:v>
                </c:pt>
                <c:pt idx="16">
                  <c:v>2730.6</c:v>
                </c:pt>
                <c:pt idx="17">
                  <c:v>2700.3</c:v>
                </c:pt>
                <c:pt idx="18">
                  <c:v>2743.3</c:v>
                </c:pt>
              </c:numCache>
            </c:numRef>
          </c:val>
          <c:smooth val="0"/>
          <c:extLst>
            <c:ext xmlns:c16="http://schemas.microsoft.com/office/drawing/2014/chart" uri="{C3380CC4-5D6E-409C-BE32-E72D297353CC}">
              <c16:uniqueId val="{00000000-015E-49B1-8E92-B2051C3206AC}"/>
            </c:ext>
          </c:extLst>
        </c:ser>
        <c:ser>
          <c:idx val="2"/>
          <c:order val="1"/>
          <c:tx>
            <c:strRef>
              <c:f>'Māori vs Non-Māori'!$BJ$33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Non-Māori'!$BQ$36:$BQ$54</c:f>
                <c:numCache>
                  <c:formatCode>General</c:formatCode>
                  <c:ptCount val="19"/>
                  <c:pt idx="0">
                    <c:v>9.9000000000000909</c:v>
                  </c:pt>
                  <c:pt idx="1">
                    <c:v>9.8999999999996362</c:v>
                  </c:pt>
                  <c:pt idx="2">
                    <c:v>9.9000000000000909</c:v>
                  </c:pt>
                  <c:pt idx="3">
                    <c:v>9.7999999999997272</c:v>
                  </c:pt>
                  <c:pt idx="4">
                    <c:v>9.5999999999999091</c:v>
                  </c:pt>
                  <c:pt idx="5">
                    <c:v>9.1999999999998181</c:v>
                  </c:pt>
                  <c:pt idx="6">
                    <c:v>8.7999999999999545</c:v>
                  </c:pt>
                  <c:pt idx="7">
                    <c:v>8.5</c:v>
                  </c:pt>
                  <c:pt idx="8">
                    <c:v>8.2999999999999545</c:v>
                  </c:pt>
                  <c:pt idx="9">
                    <c:v>8.0999999999999091</c:v>
                  </c:pt>
                  <c:pt idx="10">
                    <c:v>7.9000000000000909</c:v>
                  </c:pt>
                  <c:pt idx="11">
                    <c:v>7.7000000000000455</c:v>
                  </c:pt>
                  <c:pt idx="12">
                    <c:v>7.6000000000001364</c:v>
                  </c:pt>
                  <c:pt idx="13">
                    <c:v>7.5</c:v>
                  </c:pt>
                  <c:pt idx="14">
                    <c:v>7.3999999999998636</c:v>
                  </c:pt>
                  <c:pt idx="15">
                    <c:v>7.2000000000000455</c:v>
                  </c:pt>
                  <c:pt idx="16">
                    <c:v>7.1000000000001364</c:v>
                  </c:pt>
                  <c:pt idx="17">
                    <c:v>7</c:v>
                  </c:pt>
                  <c:pt idx="18">
                    <c:v>6.9000000000000909</c:v>
                  </c:pt>
                </c:numCache>
              </c:numRef>
            </c:plus>
            <c:minus>
              <c:numRef>
                <c:f>'Māori vs Non-Māori'!$BP$36:$BP$54</c:f>
                <c:numCache>
                  <c:formatCode>General</c:formatCode>
                  <c:ptCount val="19"/>
                  <c:pt idx="0">
                    <c:v>12.399999999999636</c:v>
                  </c:pt>
                  <c:pt idx="1">
                    <c:v>12.800000000000182</c:v>
                  </c:pt>
                  <c:pt idx="2">
                    <c:v>13</c:v>
                  </c:pt>
                  <c:pt idx="3">
                    <c:v>13.200000000000273</c:v>
                  </c:pt>
                  <c:pt idx="4">
                    <c:v>12.800000000000182</c:v>
                  </c:pt>
                  <c:pt idx="5">
                    <c:v>12.200000000000045</c:v>
                  </c:pt>
                  <c:pt idx="6">
                    <c:v>11.599999999999909</c:v>
                  </c:pt>
                  <c:pt idx="7">
                    <c:v>11.299999999999955</c:v>
                  </c:pt>
                  <c:pt idx="8">
                    <c:v>11</c:v>
                  </c:pt>
                  <c:pt idx="9">
                    <c:v>10.700000000000045</c:v>
                  </c:pt>
                  <c:pt idx="10">
                    <c:v>10.5</c:v>
                  </c:pt>
                  <c:pt idx="11">
                    <c:v>10.400000000000091</c:v>
                  </c:pt>
                  <c:pt idx="12">
                    <c:v>10.200000000000045</c:v>
                  </c:pt>
                  <c:pt idx="13">
                    <c:v>10.100000000000136</c:v>
                  </c:pt>
                  <c:pt idx="14">
                    <c:v>10.100000000000136</c:v>
                  </c:pt>
                  <c:pt idx="15">
                    <c:v>10</c:v>
                  </c:pt>
                  <c:pt idx="16">
                    <c:v>9.8999999999998636</c:v>
                  </c:pt>
                  <c:pt idx="17">
                    <c:v>9.7000000000000455</c:v>
                  </c:pt>
                  <c:pt idx="18">
                    <c:v>9.5999999999999091</c:v>
                  </c:pt>
                </c:numCache>
              </c:numRef>
            </c:minus>
            <c:spPr>
              <a:ln>
                <a:solidFill>
                  <a:sysClr val="window" lastClr="FFFFFF">
                    <a:lumMod val="65000"/>
                  </a:sysClr>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Non-Māori'!$BJ$36:$BJ$54</c:f>
              <c:numCache>
                <c:formatCode>General</c:formatCode>
                <c:ptCount val="19"/>
                <c:pt idx="0">
                  <c:v>2071.1999999999998</c:v>
                </c:pt>
                <c:pt idx="1">
                  <c:v>2125.3000000000002</c:v>
                </c:pt>
                <c:pt idx="2">
                  <c:v>2170</c:v>
                </c:pt>
                <c:pt idx="3">
                  <c:v>2189.8000000000002</c:v>
                </c:pt>
                <c:pt idx="4">
                  <c:v>2143.3000000000002</c:v>
                </c:pt>
                <c:pt idx="5">
                  <c:v>2039.4</c:v>
                </c:pt>
                <c:pt idx="6">
                  <c:v>1938.3</c:v>
                </c:pt>
                <c:pt idx="7">
                  <c:v>1870</c:v>
                </c:pt>
                <c:pt idx="8">
                  <c:v>1821.2</c:v>
                </c:pt>
                <c:pt idx="9">
                  <c:v>1785.4</c:v>
                </c:pt>
                <c:pt idx="10">
                  <c:v>1747</c:v>
                </c:pt>
                <c:pt idx="11">
                  <c:v>1725</c:v>
                </c:pt>
                <c:pt idx="12">
                  <c:v>1700.8</c:v>
                </c:pt>
                <c:pt idx="13">
                  <c:v>1689.4</c:v>
                </c:pt>
                <c:pt idx="14">
                  <c:v>1681.4</c:v>
                </c:pt>
                <c:pt idx="15">
                  <c:v>1662.1</c:v>
                </c:pt>
                <c:pt idx="16">
                  <c:v>1641.1</c:v>
                </c:pt>
                <c:pt idx="17">
                  <c:v>1616.8</c:v>
                </c:pt>
                <c:pt idx="18">
                  <c:v>1604.1</c:v>
                </c:pt>
              </c:numCache>
            </c:numRef>
          </c:val>
          <c:smooth val="0"/>
          <c:extLst>
            <c:ext xmlns:c16="http://schemas.microsoft.com/office/drawing/2014/chart" uri="{C3380CC4-5D6E-409C-BE32-E72D297353CC}">
              <c16:uniqueId val="{00000001-015E-49B1-8E92-B2051C3206AC}"/>
            </c:ext>
          </c:extLst>
        </c:ser>
        <c:ser>
          <c:idx val="0"/>
          <c:order val="2"/>
          <c:tx>
            <c:v>Ghost</c:v>
          </c:tx>
          <c:spPr>
            <a:ln w="28575" cap="rnd">
              <a:noFill/>
              <a:round/>
            </a:ln>
            <a:effectLst/>
          </c:spPr>
          <c:marker>
            <c:symbol val="none"/>
          </c:marker>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Non-Māori'!$BK$35:$BK$36</c:f>
              <c:numCache>
                <c:formatCode>General</c:formatCode>
                <c:ptCount val="2"/>
                <c:pt idx="0">
                  <c:v>3773.1</c:v>
                </c:pt>
                <c:pt idx="1">
                  <c:v>1160.9000000000001</c:v>
                </c:pt>
              </c:numCache>
            </c:numRef>
          </c:val>
          <c:smooth val="0"/>
          <c:extLst>
            <c:ext xmlns:c16="http://schemas.microsoft.com/office/drawing/2014/chart" uri="{C3380CC4-5D6E-409C-BE32-E72D297353CC}">
              <c16:uniqueId val="{00000002-015E-49B1-8E92-B2051C3206AC}"/>
            </c:ext>
          </c:extLst>
        </c:ser>
        <c:dLbls>
          <c:showLegendKey val="0"/>
          <c:showVal val="0"/>
          <c:showCatName val="0"/>
          <c:showSerName val="0"/>
          <c:showPercent val="0"/>
          <c:showBubbleSize val="0"/>
        </c:dLbls>
        <c:marker val="1"/>
        <c:smooth val="0"/>
        <c:axId val="326666520"/>
        <c:axId val="309921064"/>
      </c:lineChart>
      <c:catAx>
        <c:axId val="32666652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921064"/>
        <c:crosses val="autoZero"/>
        <c:auto val="1"/>
        <c:lblAlgn val="ctr"/>
        <c:lblOffset val="100"/>
        <c:noMultiLvlLbl val="0"/>
      </c:catAx>
      <c:valAx>
        <c:axId val="30992106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666652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Non-Māori'!$BV$33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C849-41E5-95FA-AD25A899D2D8}"/>
              </c:ext>
            </c:extLst>
          </c:dPt>
          <c:errBars>
            <c:errDir val="y"/>
            <c:errBarType val="both"/>
            <c:errValType val="cust"/>
            <c:noEndCap val="0"/>
            <c:plus>
              <c:numRef>
                <c:f>'Māori vs Non-Māori'!$CA$36:$CA$54</c:f>
                <c:numCache>
                  <c:formatCode>General</c:formatCode>
                  <c:ptCount val="19"/>
                  <c:pt idx="0">
                    <c:v>2.0000000000000018E-2</c:v>
                  </c:pt>
                  <c:pt idx="1">
                    <c:v>2.0000000000000018E-2</c:v>
                  </c:pt>
                  <c:pt idx="2">
                    <c:v>2.0000000000000018E-2</c:v>
                  </c:pt>
                  <c:pt idx="3">
                    <c:v>3.0000000000000027E-2</c:v>
                  </c:pt>
                  <c:pt idx="4">
                    <c:v>2.0000000000000018E-2</c:v>
                  </c:pt>
                  <c:pt idx="5">
                    <c:v>2.9999999999999805E-2</c:v>
                  </c:pt>
                  <c:pt idx="6">
                    <c:v>2.0000000000000018E-2</c:v>
                  </c:pt>
                  <c:pt idx="7">
                    <c:v>2.0000000000000018E-2</c:v>
                  </c:pt>
                  <c:pt idx="8">
                    <c:v>2.0000000000000018E-2</c:v>
                  </c:pt>
                  <c:pt idx="9">
                    <c:v>2.0000000000000018E-2</c:v>
                  </c:pt>
                  <c:pt idx="10">
                    <c:v>3.0000000000000027E-2</c:v>
                  </c:pt>
                  <c:pt idx="11">
                    <c:v>2.0000000000000018E-2</c:v>
                  </c:pt>
                  <c:pt idx="12">
                    <c:v>2.0000000000000018E-2</c:v>
                  </c:pt>
                  <c:pt idx="13">
                    <c:v>3.0000000000000027E-2</c:v>
                  </c:pt>
                  <c:pt idx="14">
                    <c:v>3.0000000000000027E-2</c:v>
                  </c:pt>
                  <c:pt idx="15">
                    <c:v>3.0000000000000027E-2</c:v>
                  </c:pt>
                  <c:pt idx="16">
                    <c:v>3.0000000000000027E-2</c:v>
                  </c:pt>
                  <c:pt idx="17">
                    <c:v>2.0000000000000018E-2</c:v>
                  </c:pt>
                  <c:pt idx="18">
                    <c:v>2.0000000000000018E-2</c:v>
                  </c:pt>
                </c:numCache>
              </c:numRef>
            </c:plus>
            <c:minus>
              <c:numRef>
                <c:f>'Māori vs Non-Māori'!$BZ$36:$BZ$54</c:f>
                <c:numCache>
                  <c:formatCode>General</c:formatCode>
                  <c:ptCount val="19"/>
                  <c:pt idx="0">
                    <c:v>3.0000000000000027E-2</c:v>
                  </c:pt>
                  <c:pt idx="1">
                    <c:v>3.0000000000000027E-2</c:v>
                  </c:pt>
                  <c:pt idx="2">
                    <c:v>3.0000000000000027E-2</c:v>
                  </c:pt>
                  <c:pt idx="3">
                    <c:v>2.0000000000000018E-2</c:v>
                  </c:pt>
                  <c:pt idx="4">
                    <c:v>2.0000000000000018E-2</c:v>
                  </c:pt>
                  <c:pt idx="5">
                    <c:v>2.0000000000000018E-2</c:v>
                  </c:pt>
                  <c:pt idx="6">
                    <c:v>2.9999999999999805E-2</c:v>
                  </c:pt>
                  <c:pt idx="7">
                    <c:v>3.0000000000000027E-2</c:v>
                  </c:pt>
                  <c:pt idx="8">
                    <c:v>3.0000000000000027E-2</c:v>
                  </c:pt>
                  <c:pt idx="9">
                    <c:v>3.0000000000000027E-2</c:v>
                  </c:pt>
                  <c:pt idx="10">
                    <c:v>2.0000000000000018E-2</c:v>
                  </c:pt>
                  <c:pt idx="11">
                    <c:v>3.0000000000000027E-2</c:v>
                  </c:pt>
                  <c:pt idx="12">
                    <c:v>3.0000000000000027E-2</c:v>
                  </c:pt>
                  <c:pt idx="13">
                    <c:v>2.0000000000000018E-2</c:v>
                  </c:pt>
                  <c:pt idx="14">
                    <c:v>2.0000000000000018E-2</c:v>
                  </c:pt>
                  <c:pt idx="15">
                    <c:v>2.0000000000000018E-2</c:v>
                  </c:pt>
                  <c:pt idx="16">
                    <c:v>2.0000000000000018E-2</c:v>
                  </c:pt>
                  <c:pt idx="17">
                    <c:v>2.0000000000000018E-2</c:v>
                  </c:pt>
                  <c:pt idx="18">
                    <c:v>2.0000000000000018E-2</c:v>
                  </c:pt>
                </c:numCache>
              </c:numRef>
            </c:minus>
            <c:spPr>
              <a:ln w="12700">
                <a:solidFill>
                  <a:srgbClr val="FFC000"/>
                </a:solidFill>
              </a:ln>
            </c:spPr>
          </c:errBars>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Non-Māori'!$BV$36:$BV$54</c:f>
              <c:numCache>
                <c:formatCode>0.00</c:formatCode>
                <c:ptCount val="19"/>
                <c:pt idx="0">
                  <c:v>1.49</c:v>
                </c:pt>
                <c:pt idx="1">
                  <c:v>1.51</c:v>
                </c:pt>
                <c:pt idx="2">
                  <c:v>1.55</c:v>
                </c:pt>
                <c:pt idx="3">
                  <c:v>1.55</c:v>
                </c:pt>
                <c:pt idx="4">
                  <c:v>1.58</c:v>
                </c:pt>
                <c:pt idx="5">
                  <c:v>1.6</c:v>
                </c:pt>
                <c:pt idx="6">
                  <c:v>1.65</c:v>
                </c:pt>
                <c:pt idx="7">
                  <c:v>1.68</c:v>
                </c:pt>
                <c:pt idx="8">
                  <c:v>1.7</c:v>
                </c:pt>
                <c:pt idx="9">
                  <c:v>1.7</c:v>
                </c:pt>
                <c:pt idx="10">
                  <c:v>1.69</c:v>
                </c:pt>
                <c:pt idx="11">
                  <c:v>1.71</c:v>
                </c:pt>
                <c:pt idx="12">
                  <c:v>1.75</c:v>
                </c:pt>
                <c:pt idx="13">
                  <c:v>1.75</c:v>
                </c:pt>
                <c:pt idx="14">
                  <c:v>1.72</c:v>
                </c:pt>
                <c:pt idx="15">
                  <c:v>1.67</c:v>
                </c:pt>
                <c:pt idx="16">
                  <c:v>1.66</c:v>
                </c:pt>
                <c:pt idx="17">
                  <c:v>1.67</c:v>
                </c:pt>
                <c:pt idx="18">
                  <c:v>1.71</c:v>
                </c:pt>
              </c:numCache>
            </c:numRef>
          </c:val>
          <c:smooth val="0"/>
          <c:extLst>
            <c:ext xmlns:c16="http://schemas.microsoft.com/office/drawing/2014/chart" uri="{C3380CC4-5D6E-409C-BE32-E72D297353CC}">
              <c16:uniqueId val="{00000001-C849-41E5-95FA-AD25A899D2D8}"/>
            </c:ext>
          </c:extLst>
        </c:ser>
        <c:ser>
          <c:idx val="2"/>
          <c:order val="1"/>
          <c:tx>
            <c:v>Ghost</c:v>
          </c:tx>
          <c:spPr>
            <a:ln w="28575" cap="rnd">
              <a:noFill/>
              <a:round/>
            </a:ln>
            <a:effectLst/>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Non-Māori'!$BX$35:$BX$36</c:f>
              <c:numCache>
                <c:formatCode>0.00</c:formatCode>
                <c:ptCount val="2"/>
                <c:pt idx="0">
                  <c:v>2.0699999999999998</c:v>
                </c:pt>
                <c:pt idx="1">
                  <c:v>1.26</c:v>
                </c:pt>
              </c:numCache>
            </c:numRef>
          </c:val>
          <c:smooth val="0"/>
          <c:extLst>
            <c:ext xmlns:c16="http://schemas.microsoft.com/office/drawing/2014/chart" uri="{C3380CC4-5D6E-409C-BE32-E72D297353CC}">
              <c16:uniqueId val="{00000002-C849-41E5-95FA-AD25A899D2D8}"/>
            </c:ext>
          </c:extLst>
        </c:ser>
        <c:ser>
          <c:idx val="1"/>
          <c:order val="2"/>
          <c:tx>
            <c:strRef>
              <c:f>'Māori vs Non-Māori'!$CC$33</c:f>
              <c:strCache>
                <c:ptCount val="1"/>
                <c:pt idx="0">
                  <c:v>Reference (1.00)</c:v>
                </c:pt>
              </c:strCache>
            </c:strRef>
          </c:tx>
          <c:spPr>
            <a:ln>
              <a:solidFill>
                <a:schemeClr val="tx1"/>
              </a:solidFill>
            </a:ln>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Non-Māori'!$CC$36:$CC$54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3-C849-41E5-95FA-AD25A899D2D8}"/>
            </c:ext>
          </c:extLst>
        </c:ser>
        <c:dLbls>
          <c:showLegendKey val="0"/>
          <c:showVal val="0"/>
          <c:showCatName val="0"/>
          <c:showSerName val="0"/>
          <c:showPercent val="0"/>
          <c:showBubbleSize val="0"/>
        </c:dLbls>
        <c:marker val="1"/>
        <c:smooth val="0"/>
        <c:axId val="309916752"/>
        <c:axId val="309923024"/>
      </c:lineChart>
      <c:catAx>
        <c:axId val="3099167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923024"/>
        <c:crosses val="autoZero"/>
        <c:auto val="1"/>
        <c:lblAlgn val="ctr"/>
        <c:lblOffset val="100"/>
        <c:tickLblSkip val="1"/>
        <c:noMultiLvlLbl val="0"/>
      </c:catAx>
      <c:valAx>
        <c:axId val="3099230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916752"/>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0364-452D-8ABD-F7E55EA7D251}"/>
              </c:ext>
            </c:extLst>
          </c:dPt>
          <c:dPt>
            <c:idx val="17"/>
            <c:bubble3D val="0"/>
            <c:extLst>
              <c:ext xmlns:c16="http://schemas.microsoft.com/office/drawing/2014/chart" uri="{C3380CC4-5D6E-409C-BE32-E72D297353CC}">
                <c16:uniqueId val="{00000001-0364-452D-8ABD-F7E55EA7D251}"/>
              </c:ext>
            </c:extLst>
          </c:dPt>
          <c:dPt>
            <c:idx val="19"/>
            <c:bubble3D val="0"/>
            <c:spPr>
              <a:ln w="28575" cap="rnd">
                <a:noFill/>
                <a:round/>
              </a:ln>
              <a:effectLst/>
            </c:spPr>
            <c:extLst>
              <c:ext xmlns:c16="http://schemas.microsoft.com/office/drawing/2014/chart" uri="{C3380CC4-5D6E-409C-BE32-E72D297353CC}">
                <c16:uniqueId val="{00000003-0364-452D-8ABD-F7E55EA7D251}"/>
              </c:ext>
            </c:extLst>
          </c:dPt>
          <c:dPt>
            <c:idx val="24"/>
            <c:bubble3D val="0"/>
            <c:extLst>
              <c:ext xmlns:c16="http://schemas.microsoft.com/office/drawing/2014/chart" uri="{C3380CC4-5D6E-409C-BE32-E72D297353CC}">
                <c16:uniqueId val="{00000004-0364-452D-8ABD-F7E55EA7D251}"/>
              </c:ext>
            </c:extLst>
          </c:dPt>
          <c:errBars>
            <c:errDir val="y"/>
            <c:errBarType val="both"/>
            <c:errValType val="cust"/>
            <c:noEndCap val="0"/>
            <c:plus>
              <c:numRef>
                <c:f>('Māori vs Non-Māori by sex'!$BN$63:$BN$81,'Māori vs Non-Māori by sex'!$BN$87:$BN$105)</c:f>
                <c:numCache>
                  <c:formatCode>General</c:formatCode>
                  <c:ptCount val="38"/>
                  <c:pt idx="0">
                    <c:v>78.899999999999636</c:v>
                  </c:pt>
                  <c:pt idx="1">
                    <c:v>79.300000000000182</c:v>
                  </c:pt>
                  <c:pt idx="2">
                    <c:v>79.699999999999818</c:v>
                  </c:pt>
                  <c:pt idx="3">
                    <c:v>78.5</c:v>
                  </c:pt>
                  <c:pt idx="4">
                    <c:v>76.400000000000091</c:v>
                  </c:pt>
                  <c:pt idx="5">
                    <c:v>73.5</c:v>
                  </c:pt>
                  <c:pt idx="6">
                    <c:v>71.300000000000182</c:v>
                  </c:pt>
                  <c:pt idx="7">
                    <c:v>69.599999999999909</c:v>
                  </c:pt>
                  <c:pt idx="8">
                    <c:v>68.099999999999909</c:v>
                  </c:pt>
                  <c:pt idx="9">
                    <c:v>66.400000000000091</c:v>
                  </c:pt>
                  <c:pt idx="10">
                    <c:v>64.300000000000182</c:v>
                  </c:pt>
                  <c:pt idx="11">
                    <c:v>63</c:v>
                  </c:pt>
                  <c:pt idx="12">
                    <c:v>62</c:v>
                  </c:pt>
                  <c:pt idx="13">
                    <c:v>60.800000000000182</c:v>
                  </c:pt>
                  <c:pt idx="14">
                    <c:v>59</c:v>
                  </c:pt>
                  <c:pt idx="15">
                    <c:v>56.699999999999818</c:v>
                  </c:pt>
                  <c:pt idx="16">
                    <c:v>55.599999999999909</c:v>
                  </c:pt>
                  <c:pt idx="17">
                    <c:v>54.700000000000273</c:v>
                  </c:pt>
                  <c:pt idx="18">
                    <c:v>54.5</c:v>
                  </c:pt>
                  <c:pt idx="19">
                    <c:v>68.900000000000091</c:v>
                  </c:pt>
                  <c:pt idx="20">
                    <c:v>68.300000000000182</c:v>
                  </c:pt>
                  <c:pt idx="21">
                    <c:v>68.099999999999909</c:v>
                  </c:pt>
                  <c:pt idx="22">
                    <c:v>66.699999999999818</c:v>
                  </c:pt>
                  <c:pt idx="23">
                    <c:v>65.199999999999818</c:v>
                  </c:pt>
                  <c:pt idx="24">
                    <c:v>62.600000000000364</c:v>
                  </c:pt>
                  <c:pt idx="25">
                    <c:v>60.399999999999636</c:v>
                  </c:pt>
                  <c:pt idx="26">
                    <c:v>58.100000000000364</c:v>
                  </c:pt>
                  <c:pt idx="27">
                    <c:v>56.099999999999909</c:v>
                  </c:pt>
                  <c:pt idx="28">
                    <c:v>54</c:v>
                  </c:pt>
                  <c:pt idx="29">
                    <c:v>52.199999999999818</c:v>
                  </c:pt>
                  <c:pt idx="30">
                    <c:v>50.900000000000091</c:v>
                  </c:pt>
                  <c:pt idx="31">
                    <c:v>49.900000000000091</c:v>
                  </c:pt>
                  <c:pt idx="32">
                    <c:v>48.599999999999909</c:v>
                  </c:pt>
                  <c:pt idx="33">
                    <c:v>47</c:v>
                  </c:pt>
                  <c:pt idx="34">
                    <c:v>45</c:v>
                  </c:pt>
                  <c:pt idx="35">
                    <c:v>43.199999999999818</c:v>
                  </c:pt>
                  <c:pt idx="36">
                    <c:v>42</c:v>
                  </c:pt>
                  <c:pt idx="37">
                    <c:v>41.299999999999727</c:v>
                  </c:pt>
                </c:numCache>
              </c:numRef>
            </c:plus>
            <c:minus>
              <c:numRef>
                <c:f>('Māori vs Non-Māori by sex'!$BM$63:$BM$81,'Māori vs Non-Māori by sex'!$BM$87:$BM$105)</c:f>
                <c:numCache>
                  <c:formatCode>General</c:formatCode>
                  <c:ptCount val="38"/>
                  <c:pt idx="0">
                    <c:v>77.5</c:v>
                  </c:pt>
                  <c:pt idx="1">
                    <c:v>78</c:v>
                  </c:pt>
                  <c:pt idx="2">
                    <c:v>78.400000000000091</c:v>
                  </c:pt>
                  <c:pt idx="3">
                    <c:v>77.299999999999727</c:v>
                  </c:pt>
                  <c:pt idx="4">
                    <c:v>75.400000000000091</c:v>
                  </c:pt>
                  <c:pt idx="5">
                    <c:v>72.400000000000091</c:v>
                  </c:pt>
                  <c:pt idx="6">
                    <c:v>70.199999999999818</c:v>
                  </c:pt>
                  <c:pt idx="7">
                    <c:v>68.5</c:v>
                  </c:pt>
                  <c:pt idx="8">
                    <c:v>67</c:v>
                  </c:pt>
                  <c:pt idx="9">
                    <c:v>65.400000000000091</c:v>
                  </c:pt>
                  <c:pt idx="10">
                    <c:v>63.299999999999727</c:v>
                  </c:pt>
                  <c:pt idx="11">
                    <c:v>62.200000000000273</c:v>
                  </c:pt>
                  <c:pt idx="12">
                    <c:v>61.099999999999909</c:v>
                  </c:pt>
                  <c:pt idx="13">
                    <c:v>59.899999999999636</c:v>
                  </c:pt>
                  <c:pt idx="14">
                    <c:v>58.200000000000273</c:v>
                  </c:pt>
                  <c:pt idx="15">
                    <c:v>55.900000000000091</c:v>
                  </c:pt>
                  <c:pt idx="16">
                    <c:v>54.900000000000091</c:v>
                  </c:pt>
                  <c:pt idx="17">
                    <c:v>53.899999999999636</c:v>
                  </c:pt>
                  <c:pt idx="18">
                    <c:v>53.700000000000273</c:v>
                  </c:pt>
                  <c:pt idx="19">
                    <c:v>67.699999999999818</c:v>
                  </c:pt>
                  <c:pt idx="20">
                    <c:v>67.099999999999909</c:v>
                  </c:pt>
                  <c:pt idx="21">
                    <c:v>67.099999999999909</c:v>
                  </c:pt>
                  <c:pt idx="22">
                    <c:v>65.700000000000273</c:v>
                  </c:pt>
                  <c:pt idx="23">
                    <c:v>64.200000000000273</c:v>
                  </c:pt>
                  <c:pt idx="24">
                    <c:v>61.599999999999909</c:v>
                  </c:pt>
                  <c:pt idx="25">
                    <c:v>59.400000000000091</c:v>
                  </c:pt>
                  <c:pt idx="26">
                    <c:v>57.199999999999818</c:v>
                  </c:pt>
                  <c:pt idx="27">
                    <c:v>55.300000000000182</c:v>
                  </c:pt>
                  <c:pt idx="28">
                    <c:v>53.299999999999727</c:v>
                  </c:pt>
                  <c:pt idx="29">
                    <c:v>51.5</c:v>
                  </c:pt>
                  <c:pt idx="30">
                    <c:v>50.099999999999909</c:v>
                  </c:pt>
                  <c:pt idx="31">
                    <c:v>49.099999999999909</c:v>
                  </c:pt>
                  <c:pt idx="32">
                    <c:v>47.900000000000091</c:v>
                  </c:pt>
                  <c:pt idx="33">
                    <c:v>46.199999999999818</c:v>
                  </c:pt>
                  <c:pt idx="34">
                    <c:v>44.300000000000182</c:v>
                  </c:pt>
                  <c:pt idx="35">
                    <c:v>42.599999999999909</c:v>
                  </c:pt>
                  <c:pt idx="36">
                    <c:v>41.400000000000091</c:v>
                  </c:pt>
                  <c:pt idx="37">
                    <c:v>40.700000000000273</c:v>
                  </c:pt>
                </c:numCache>
              </c:numRef>
            </c:minus>
            <c:spPr>
              <a:ln w="12700">
                <a:solidFill>
                  <a:srgbClr val="0070C0"/>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sex'!$BI$63:$BI$81,'Māori vs Non-Māori by sex'!$BI$87:$BI$105)</c:f>
              <c:numCache>
                <c:formatCode>General</c:formatCode>
                <c:ptCount val="38"/>
                <c:pt idx="0">
                  <c:v>3340.8</c:v>
                </c:pt>
                <c:pt idx="1">
                  <c:v>3525</c:v>
                </c:pt>
                <c:pt idx="2">
                  <c:v>3717.8</c:v>
                </c:pt>
                <c:pt idx="3">
                  <c:v>3773.1</c:v>
                </c:pt>
                <c:pt idx="4">
                  <c:v>3745.1</c:v>
                </c:pt>
                <c:pt idx="5">
                  <c:v>3611.9</c:v>
                </c:pt>
                <c:pt idx="6">
                  <c:v>3537.6</c:v>
                </c:pt>
                <c:pt idx="7">
                  <c:v>3506.3</c:v>
                </c:pt>
                <c:pt idx="8">
                  <c:v>3493</c:v>
                </c:pt>
                <c:pt idx="9">
                  <c:v>3452.9</c:v>
                </c:pt>
                <c:pt idx="10">
                  <c:v>3368.6</c:v>
                </c:pt>
                <c:pt idx="11">
                  <c:v>3368.4</c:v>
                </c:pt>
                <c:pt idx="12">
                  <c:v>3392.5</c:v>
                </c:pt>
                <c:pt idx="13">
                  <c:v>3399.2</c:v>
                </c:pt>
                <c:pt idx="14">
                  <c:v>3341.4</c:v>
                </c:pt>
                <c:pt idx="15">
                  <c:v>3219.4</c:v>
                </c:pt>
                <c:pt idx="16">
                  <c:v>3205.4</c:v>
                </c:pt>
                <c:pt idx="17">
                  <c:v>3200.2</c:v>
                </c:pt>
                <c:pt idx="18">
                  <c:v>3285.3</c:v>
                </c:pt>
                <c:pt idx="19">
                  <c:v>2830.6</c:v>
                </c:pt>
                <c:pt idx="20">
                  <c:v>2904.7</c:v>
                </c:pt>
                <c:pt idx="21">
                  <c:v>3029.9</c:v>
                </c:pt>
                <c:pt idx="22">
                  <c:v>3051.9</c:v>
                </c:pt>
                <c:pt idx="23">
                  <c:v>3051.4</c:v>
                </c:pt>
                <c:pt idx="24">
                  <c:v>2945.7</c:v>
                </c:pt>
                <c:pt idx="25">
                  <c:v>2869.8</c:v>
                </c:pt>
                <c:pt idx="26">
                  <c:v>2786.7</c:v>
                </c:pt>
                <c:pt idx="27">
                  <c:v>2723.9</c:v>
                </c:pt>
                <c:pt idx="28">
                  <c:v>2637.7</c:v>
                </c:pt>
                <c:pt idx="29">
                  <c:v>2575.4</c:v>
                </c:pt>
                <c:pt idx="30">
                  <c:v>2560.6</c:v>
                </c:pt>
                <c:pt idx="31">
                  <c:v>2583.5</c:v>
                </c:pt>
                <c:pt idx="32">
                  <c:v>2571.9</c:v>
                </c:pt>
                <c:pt idx="33">
                  <c:v>2507</c:v>
                </c:pt>
                <c:pt idx="34">
                  <c:v>2399.5</c:v>
                </c:pt>
                <c:pt idx="35">
                  <c:v>2313.5</c:v>
                </c:pt>
                <c:pt idx="36">
                  <c:v>2262.9</c:v>
                </c:pt>
                <c:pt idx="37">
                  <c:v>2271.9</c:v>
                </c:pt>
              </c:numCache>
            </c:numRef>
          </c:val>
          <c:smooth val="0"/>
          <c:extLst>
            <c:ext xmlns:c16="http://schemas.microsoft.com/office/drawing/2014/chart" uri="{C3380CC4-5D6E-409C-BE32-E72D297353CC}">
              <c16:uniqueId val="{00000005-0364-452D-8ABD-F7E55EA7D251}"/>
            </c:ext>
          </c:extLst>
        </c:ser>
        <c:ser>
          <c:idx val="2"/>
          <c:order val="1"/>
          <c:tx>
            <c:strRef>
              <c:f>'Māori vs Non-Māori by sex'!$BJ$32</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6-0364-452D-8ABD-F7E55EA7D251}"/>
              </c:ext>
            </c:extLst>
          </c:dPt>
          <c:dPt>
            <c:idx val="17"/>
            <c:bubble3D val="0"/>
            <c:extLst>
              <c:ext xmlns:c16="http://schemas.microsoft.com/office/drawing/2014/chart" uri="{C3380CC4-5D6E-409C-BE32-E72D297353CC}">
                <c16:uniqueId val="{00000007-0364-452D-8ABD-F7E55EA7D251}"/>
              </c:ext>
            </c:extLst>
          </c:dPt>
          <c:dPt>
            <c:idx val="19"/>
            <c:bubble3D val="0"/>
            <c:spPr>
              <a:ln w="22225" cap="rnd">
                <a:noFill/>
                <a:round/>
              </a:ln>
              <a:effectLst/>
            </c:spPr>
            <c:extLst>
              <c:ext xmlns:c16="http://schemas.microsoft.com/office/drawing/2014/chart" uri="{C3380CC4-5D6E-409C-BE32-E72D297353CC}">
                <c16:uniqueId val="{00000009-0364-452D-8ABD-F7E55EA7D251}"/>
              </c:ext>
            </c:extLst>
          </c:dPt>
          <c:dPt>
            <c:idx val="24"/>
            <c:bubble3D val="0"/>
            <c:extLst>
              <c:ext xmlns:c16="http://schemas.microsoft.com/office/drawing/2014/chart" uri="{C3380CC4-5D6E-409C-BE32-E72D297353CC}">
                <c16:uniqueId val="{0000000A-0364-452D-8ABD-F7E55EA7D251}"/>
              </c:ext>
            </c:extLst>
          </c:dPt>
          <c:errBars>
            <c:errDir val="y"/>
            <c:errBarType val="both"/>
            <c:errValType val="cust"/>
            <c:noEndCap val="0"/>
            <c:plus>
              <c:numRef>
                <c:f>('Māori vs Non-Māori by sex'!$BQ$63:$BQ$84,'Māori vs Non-Māori by sex'!$BQ$87:$BQ$105)</c:f>
                <c:numCache>
                  <c:formatCode>General</c:formatCode>
                  <c:ptCount val="41"/>
                  <c:pt idx="0">
                    <c:v>17</c:v>
                  </c:pt>
                  <c:pt idx="1">
                    <c:v>16.899999999999636</c:v>
                  </c:pt>
                  <c:pt idx="2">
                    <c:v>16.900000000000091</c:v>
                  </c:pt>
                  <c:pt idx="3">
                    <c:v>16.799999999999727</c:v>
                  </c:pt>
                  <c:pt idx="4">
                    <c:v>16.300000000000182</c:v>
                  </c:pt>
                  <c:pt idx="5">
                    <c:v>15.800000000000182</c:v>
                  </c:pt>
                  <c:pt idx="6">
                    <c:v>15.099999999999909</c:v>
                  </c:pt>
                  <c:pt idx="7">
                    <c:v>14.699999999999818</c:v>
                  </c:pt>
                  <c:pt idx="8">
                    <c:v>14.299999999999727</c:v>
                  </c:pt>
                  <c:pt idx="9">
                    <c:v>14</c:v>
                  </c:pt>
                  <c:pt idx="10">
                    <c:v>13.599999999999909</c:v>
                  </c:pt>
                  <c:pt idx="11">
                    <c:v>13.400000000000091</c:v>
                  </c:pt>
                  <c:pt idx="12">
                    <c:v>13.099999999999909</c:v>
                  </c:pt>
                  <c:pt idx="13">
                    <c:v>12.800000000000182</c:v>
                  </c:pt>
                  <c:pt idx="14">
                    <c:v>12.699999999999818</c:v>
                  </c:pt>
                  <c:pt idx="15">
                    <c:v>12.5</c:v>
                  </c:pt>
                  <c:pt idx="16">
                    <c:v>12.299999999999727</c:v>
                  </c:pt>
                  <c:pt idx="17">
                    <c:v>12</c:v>
                  </c:pt>
                  <c:pt idx="18">
                    <c:v>11.800000000000182</c:v>
                  </c:pt>
                  <c:pt idx="19">
                    <c:v>0</c:v>
                  </c:pt>
                  <c:pt idx="20">
                    <c:v>0</c:v>
                  </c:pt>
                  <c:pt idx="21">
                    <c:v>0</c:v>
                  </c:pt>
                  <c:pt idx="22">
                    <c:v>11.099999999999909</c:v>
                  </c:pt>
                  <c:pt idx="23">
                    <c:v>11</c:v>
                  </c:pt>
                  <c:pt idx="24">
                    <c:v>11.100000000000136</c:v>
                  </c:pt>
                  <c:pt idx="25">
                    <c:v>11</c:v>
                  </c:pt>
                  <c:pt idx="26">
                    <c:v>10.700000000000045</c:v>
                  </c:pt>
                  <c:pt idx="27">
                    <c:v>10.200000000000045</c:v>
                  </c:pt>
                  <c:pt idx="28">
                    <c:v>9.7999999999999545</c:v>
                  </c:pt>
                  <c:pt idx="29">
                    <c:v>9.5</c:v>
                  </c:pt>
                  <c:pt idx="30">
                    <c:v>9.2000000000000455</c:v>
                  </c:pt>
                  <c:pt idx="31">
                    <c:v>8.9000000000000909</c:v>
                  </c:pt>
                  <c:pt idx="32">
                    <c:v>8.7000000000000455</c:v>
                  </c:pt>
                  <c:pt idx="33">
                    <c:v>8.6000000000001364</c:v>
                  </c:pt>
                  <c:pt idx="34">
                    <c:v>8.3999999999998636</c:v>
                  </c:pt>
                  <c:pt idx="35">
                    <c:v>8.4000000000000909</c:v>
                  </c:pt>
                  <c:pt idx="36">
                    <c:v>8.1999999999998181</c:v>
                  </c:pt>
                  <c:pt idx="37">
                    <c:v>8.1000000000001364</c:v>
                  </c:pt>
                  <c:pt idx="38">
                    <c:v>8</c:v>
                  </c:pt>
                  <c:pt idx="39">
                    <c:v>7.9000000000000909</c:v>
                  </c:pt>
                  <c:pt idx="40">
                    <c:v>7.7999999999999545</c:v>
                  </c:pt>
                </c:numCache>
              </c:numRef>
            </c:plus>
            <c:minus>
              <c:numRef>
                <c:f>('Māori vs Non-Māori by sex'!$BP$63:$BP$84,'Māori vs Non-Māori by sex'!$BP$87:$BP$105)</c:f>
                <c:numCache>
                  <c:formatCode>General</c:formatCode>
                  <c:ptCount val="41"/>
                  <c:pt idx="0">
                    <c:v>17</c:v>
                  </c:pt>
                  <c:pt idx="1">
                    <c:v>16.900000000000091</c:v>
                  </c:pt>
                  <c:pt idx="2">
                    <c:v>16.799999999999727</c:v>
                  </c:pt>
                  <c:pt idx="3">
                    <c:v>16.599999999999909</c:v>
                  </c:pt>
                  <c:pt idx="4">
                    <c:v>16.300000000000182</c:v>
                  </c:pt>
                  <c:pt idx="5">
                    <c:v>15.599999999999909</c:v>
                  </c:pt>
                  <c:pt idx="6">
                    <c:v>15.100000000000364</c:v>
                  </c:pt>
                  <c:pt idx="7">
                    <c:v>14.599999999999909</c:v>
                  </c:pt>
                  <c:pt idx="8">
                    <c:v>14.200000000000273</c:v>
                  </c:pt>
                  <c:pt idx="9">
                    <c:v>13.900000000000091</c:v>
                  </c:pt>
                  <c:pt idx="10">
                    <c:v>13.600000000000364</c:v>
                  </c:pt>
                  <c:pt idx="11">
                    <c:v>13.300000000000182</c:v>
                  </c:pt>
                  <c:pt idx="12">
                    <c:v>13</c:v>
                  </c:pt>
                  <c:pt idx="13">
                    <c:v>13</c:v>
                  </c:pt>
                  <c:pt idx="14">
                    <c:v>13</c:v>
                  </c:pt>
                  <c:pt idx="15">
                    <c:v>12.799999999999727</c:v>
                  </c:pt>
                  <c:pt idx="16">
                    <c:v>12.700000000000273</c:v>
                  </c:pt>
                  <c:pt idx="17">
                    <c:v>12.600000000000364</c:v>
                  </c:pt>
                  <c:pt idx="18">
                    <c:v>12.5</c:v>
                  </c:pt>
                  <c:pt idx="19">
                    <c:v>0</c:v>
                  </c:pt>
                  <c:pt idx="20">
                    <c:v>0</c:v>
                  </c:pt>
                  <c:pt idx="21">
                    <c:v>0</c:v>
                  </c:pt>
                  <c:pt idx="22">
                    <c:v>10.900000000000091</c:v>
                  </c:pt>
                  <c:pt idx="23">
                    <c:v>11.100000000000136</c:v>
                  </c:pt>
                  <c:pt idx="24">
                    <c:v>11</c:v>
                  </c:pt>
                  <c:pt idx="25">
                    <c:v>10.900000000000091</c:v>
                  </c:pt>
                  <c:pt idx="26">
                    <c:v>10.599999999999909</c:v>
                  </c:pt>
                  <c:pt idx="27">
                    <c:v>10.099999999999909</c:v>
                  </c:pt>
                  <c:pt idx="28">
                    <c:v>9.7000000000000455</c:v>
                  </c:pt>
                  <c:pt idx="29">
                    <c:v>9.4000000000000909</c:v>
                  </c:pt>
                  <c:pt idx="30">
                    <c:v>9.1000000000001364</c:v>
                  </c:pt>
                  <c:pt idx="31">
                    <c:v>8.8999999999998636</c:v>
                  </c:pt>
                  <c:pt idx="32">
                    <c:v>8.7000000000000455</c:v>
                  </c:pt>
                  <c:pt idx="33">
                    <c:v>8.5999999999999091</c:v>
                  </c:pt>
                  <c:pt idx="34">
                    <c:v>8.4000000000000909</c:v>
                  </c:pt>
                  <c:pt idx="35">
                    <c:v>8.2999999999999545</c:v>
                  </c:pt>
                  <c:pt idx="36">
                    <c:v>8.2000000000000455</c:v>
                  </c:pt>
                  <c:pt idx="37">
                    <c:v>8</c:v>
                  </c:pt>
                  <c:pt idx="38">
                    <c:v>7.9000000000000909</c:v>
                  </c:pt>
                  <c:pt idx="39">
                    <c:v>7.7999999999999545</c:v>
                  </c:pt>
                  <c:pt idx="40">
                    <c:v>7.7000000000000455</c:v>
                  </c:pt>
                </c:numCache>
              </c:numRef>
            </c:minus>
            <c:spPr>
              <a:ln>
                <a:solidFill>
                  <a:sysClr val="window" lastClr="FFFFFF">
                    <a:lumMod val="65000"/>
                  </a:sysClr>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sex'!$BJ$63:$BJ$81,'Māori vs Non-Māori by sex'!$BJ$87:$BJ$105)</c:f>
              <c:numCache>
                <c:formatCode>General</c:formatCode>
                <c:ptCount val="38"/>
                <c:pt idx="0">
                  <c:v>2659.3</c:v>
                </c:pt>
                <c:pt idx="1">
                  <c:v>2719.3</c:v>
                </c:pt>
                <c:pt idx="2">
                  <c:v>2771.1</c:v>
                </c:pt>
                <c:pt idx="3">
                  <c:v>2789.4</c:v>
                </c:pt>
                <c:pt idx="4">
                  <c:v>2730.5</c:v>
                </c:pt>
                <c:pt idx="5">
                  <c:v>2603.6999999999998</c:v>
                </c:pt>
                <c:pt idx="6">
                  <c:v>2483.3000000000002</c:v>
                </c:pt>
                <c:pt idx="7">
                  <c:v>2402.5</c:v>
                </c:pt>
                <c:pt idx="8">
                  <c:v>2342.4</c:v>
                </c:pt>
                <c:pt idx="9">
                  <c:v>2301.3000000000002</c:v>
                </c:pt>
                <c:pt idx="10">
                  <c:v>2255.3000000000002</c:v>
                </c:pt>
                <c:pt idx="11">
                  <c:v>2221.9</c:v>
                </c:pt>
                <c:pt idx="12">
                  <c:v>2185.5</c:v>
                </c:pt>
                <c:pt idx="13">
                  <c:v>2164</c:v>
                </c:pt>
                <c:pt idx="14">
                  <c:v>2161.5</c:v>
                </c:pt>
                <c:pt idx="15">
                  <c:v>2146.1999999999998</c:v>
                </c:pt>
                <c:pt idx="16">
                  <c:v>2123.8000000000002</c:v>
                </c:pt>
                <c:pt idx="17">
                  <c:v>2095.8000000000002</c:v>
                </c:pt>
                <c:pt idx="18">
                  <c:v>2082</c:v>
                </c:pt>
                <c:pt idx="19">
                  <c:v>1525</c:v>
                </c:pt>
                <c:pt idx="20">
                  <c:v>1573.9</c:v>
                </c:pt>
                <c:pt idx="21">
                  <c:v>1612.8</c:v>
                </c:pt>
                <c:pt idx="22">
                  <c:v>1634.2</c:v>
                </c:pt>
                <c:pt idx="23">
                  <c:v>1599.3</c:v>
                </c:pt>
                <c:pt idx="24">
                  <c:v>1515.6</c:v>
                </c:pt>
                <c:pt idx="25">
                  <c:v>1432</c:v>
                </c:pt>
                <c:pt idx="26">
                  <c:v>1374.4</c:v>
                </c:pt>
                <c:pt idx="27">
                  <c:v>1335.7</c:v>
                </c:pt>
                <c:pt idx="28">
                  <c:v>1304.3</c:v>
                </c:pt>
                <c:pt idx="29">
                  <c:v>1273</c:v>
                </c:pt>
                <c:pt idx="30">
                  <c:v>1261.5999999999999</c:v>
                </c:pt>
                <c:pt idx="31">
                  <c:v>1249.2</c:v>
                </c:pt>
                <c:pt idx="32">
                  <c:v>1247.5</c:v>
                </c:pt>
                <c:pt idx="33">
                  <c:v>1234.9000000000001</c:v>
                </c:pt>
                <c:pt idx="34">
                  <c:v>1212.0999999999999</c:v>
                </c:pt>
                <c:pt idx="35">
                  <c:v>1193.2</c:v>
                </c:pt>
                <c:pt idx="36">
                  <c:v>1172.5</c:v>
                </c:pt>
                <c:pt idx="37">
                  <c:v>1160.9000000000001</c:v>
                </c:pt>
              </c:numCache>
            </c:numRef>
          </c:val>
          <c:smooth val="0"/>
          <c:extLst>
            <c:ext xmlns:c16="http://schemas.microsoft.com/office/drawing/2014/chart" uri="{C3380CC4-5D6E-409C-BE32-E72D297353CC}">
              <c16:uniqueId val="{0000000B-0364-452D-8ABD-F7E55EA7D251}"/>
            </c:ext>
          </c:extLst>
        </c:ser>
        <c:ser>
          <c:idx val="0"/>
          <c:order val="2"/>
          <c:tx>
            <c:v>Ghost</c:v>
          </c:tx>
          <c:spPr>
            <a:ln w="28575" cap="rnd">
              <a:noFill/>
              <a:round/>
            </a:ln>
            <a:effectLst/>
          </c:spPr>
          <c:marker>
            <c:symbol val="none"/>
          </c:marker>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sex'!$BK$33:$BK$34</c:f>
              <c:numCache>
                <c:formatCode>General</c:formatCode>
                <c:ptCount val="2"/>
                <c:pt idx="0">
                  <c:v>3773.1</c:v>
                </c:pt>
                <c:pt idx="1">
                  <c:v>1525</c:v>
                </c:pt>
              </c:numCache>
            </c:numRef>
          </c:val>
          <c:smooth val="0"/>
          <c:extLst>
            <c:ext xmlns:c16="http://schemas.microsoft.com/office/drawing/2014/chart" uri="{C3380CC4-5D6E-409C-BE32-E72D297353CC}">
              <c16:uniqueId val="{0000000C-0364-452D-8ABD-F7E55EA7D251}"/>
            </c:ext>
          </c:extLst>
        </c:ser>
        <c:dLbls>
          <c:showLegendKey val="0"/>
          <c:showVal val="0"/>
          <c:showCatName val="0"/>
          <c:showSerName val="0"/>
          <c:showPercent val="0"/>
          <c:showBubbleSize val="0"/>
        </c:dLbls>
        <c:marker val="1"/>
        <c:smooth val="0"/>
        <c:axId val="310914096"/>
        <c:axId val="310909000"/>
      </c:lineChart>
      <c:catAx>
        <c:axId val="3109140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09000"/>
        <c:crosses val="autoZero"/>
        <c:auto val="1"/>
        <c:lblAlgn val="ctr"/>
        <c:lblOffset val="100"/>
        <c:noMultiLvlLbl val="0"/>
      </c:catAx>
      <c:valAx>
        <c:axId val="31090900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1409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sex'!$BS$58</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8980-4C55-9B6D-9E5AE4FAE006}"/>
              </c:ext>
            </c:extLst>
          </c:dPt>
          <c:errBars>
            <c:errDir val="y"/>
            <c:errBarType val="both"/>
            <c:errValType val="cust"/>
            <c:noEndCap val="0"/>
            <c:plus>
              <c:numRef>
                <c:f>'Māori vs Non-Māori by sex'!$CA$63:$CA$81</c:f>
                <c:numCache>
                  <c:formatCode>General</c:formatCode>
                  <c:ptCount val="19"/>
                  <c:pt idx="0">
                    <c:v>3.0000000000000027E-2</c:v>
                  </c:pt>
                  <c:pt idx="1">
                    <c:v>3.0000000000000027E-2</c:v>
                  </c:pt>
                  <c:pt idx="2">
                    <c:v>3.0000000000000027E-2</c:v>
                  </c:pt>
                  <c:pt idx="3">
                    <c:v>2.9999999999999805E-2</c:v>
                  </c:pt>
                  <c:pt idx="4">
                    <c:v>2.9999999999999805E-2</c:v>
                  </c:pt>
                  <c:pt idx="5">
                    <c:v>3.0000000000000027E-2</c:v>
                  </c:pt>
                  <c:pt idx="6">
                    <c:v>3.0000000000000027E-2</c:v>
                  </c:pt>
                  <c:pt idx="7">
                    <c:v>3.0000000000000027E-2</c:v>
                  </c:pt>
                  <c:pt idx="8">
                    <c:v>3.0000000000000027E-2</c:v>
                  </c:pt>
                  <c:pt idx="9">
                    <c:v>3.0000000000000027E-2</c:v>
                  </c:pt>
                  <c:pt idx="10">
                    <c:v>3.0000000000000027E-2</c:v>
                  </c:pt>
                  <c:pt idx="11">
                    <c:v>3.0000000000000027E-2</c:v>
                  </c:pt>
                  <c:pt idx="12">
                    <c:v>3.0000000000000027E-2</c:v>
                  </c:pt>
                  <c:pt idx="13">
                    <c:v>3.0000000000000027E-2</c:v>
                  </c:pt>
                  <c:pt idx="14">
                    <c:v>2.0000000000000018E-2</c:v>
                  </c:pt>
                  <c:pt idx="15">
                    <c:v>3.0000000000000027E-2</c:v>
                  </c:pt>
                  <c:pt idx="16">
                    <c:v>3.0000000000000027E-2</c:v>
                  </c:pt>
                  <c:pt idx="17">
                    <c:v>3.0000000000000027E-2</c:v>
                  </c:pt>
                  <c:pt idx="18">
                    <c:v>3.0000000000000027E-2</c:v>
                  </c:pt>
                </c:numCache>
              </c:numRef>
            </c:plus>
            <c:minus>
              <c:numRef>
                <c:f>'Māori vs Non-Māori by sex'!$BZ$63:$BZ$81</c:f>
                <c:numCache>
                  <c:formatCode>General</c:formatCode>
                  <c:ptCount val="19"/>
                  <c:pt idx="0">
                    <c:v>3.0000000000000027E-2</c:v>
                  </c:pt>
                  <c:pt idx="1">
                    <c:v>3.0000000000000027E-2</c:v>
                  </c:pt>
                  <c:pt idx="2">
                    <c:v>3.0000000000000027E-2</c:v>
                  </c:pt>
                  <c:pt idx="3">
                    <c:v>3.0000000000000027E-2</c:v>
                  </c:pt>
                  <c:pt idx="4">
                    <c:v>3.0000000000000027E-2</c:v>
                  </c:pt>
                  <c:pt idx="5">
                    <c:v>2.9999999999999805E-2</c:v>
                  </c:pt>
                  <c:pt idx="6">
                    <c:v>2.0000000000000018E-2</c:v>
                  </c:pt>
                  <c:pt idx="7">
                    <c:v>3.0000000000000027E-2</c:v>
                  </c:pt>
                  <c:pt idx="8">
                    <c:v>3.0000000000000027E-2</c:v>
                  </c:pt>
                  <c:pt idx="9">
                    <c:v>3.0000000000000027E-2</c:v>
                  </c:pt>
                  <c:pt idx="10">
                    <c:v>3.0000000000000027E-2</c:v>
                  </c:pt>
                  <c:pt idx="11">
                    <c:v>3.0000000000000027E-2</c:v>
                  </c:pt>
                  <c:pt idx="12">
                    <c:v>3.0000000000000027E-2</c:v>
                  </c:pt>
                  <c:pt idx="13">
                    <c:v>3.0000000000000027E-2</c:v>
                  </c:pt>
                  <c:pt idx="14">
                    <c:v>3.0000000000000027E-2</c:v>
                  </c:pt>
                  <c:pt idx="15">
                    <c:v>3.0000000000000027E-2</c:v>
                  </c:pt>
                  <c:pt idx="16">
                    <c:v>3.0000000000000027E-2</c:v>
                  </c:pt>
                  <c:pt idx="17">
                    <c:v>3.0000000000000027E-2</c:v>
                  </c:pt>
                  <c:pt idx="18">
                    <c:v>3.0000000000000027E-2</c:v>
                  </c:pt>
                </c:numCache>
              </c:numRef>
            </c:minus>
            <c:spPr>
              <a:ln w="12700">
                <a:solidFill>
                  <a:schemeClr val="accent6">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sex'!$BV$63:$BV$81</c:f>
              <c:numCache>
                <c:formatCode>0.00</c:formatCode>
                <c:ptCount val="19"/>
                <c:pt idx="0">
                  <c:v>1.26</c:v>
                </c:pt>
                <c:pt idx="1">
                  <c:v>1.3</c:v>
                </c:pt>
                <c:pt idx="2">
                  <c:v>1.34</c:v>
                </c:pt>
                <c:pt idx="3">
                  <c:v>1.35</c:v>
                </c:pt>
                <c:pt idx="4">
                  <c:v>1.37</c:v>
                </c:pt>
                <c:pt idx="5">
                  <c:v>1.39</c:v>
                </c:pt>
                <c:pt idx="6">
                  <c:v>1.42</c:v>
                </c:pt>
                <c:pt idx="7">
                  <c:v>1.46</c:v>
                </c:pt>
                <c:pt idx="8">
                  <c:v>1.49</c:v>
                </c:pt>
                <c:pt idx="9">
                  <c:v>1.5</c:v>
                </c:pt>
                <c:pt idx="10">
                  <c:v>1.49</c:v>
                </c:pt>
                <c:pt idx="11">
                  <c:v>1.52</c:v>
                </c:pt>
                <c:pt idx="12">
                  <c:v>1.55</c:v>
                </c:pt>
                <c:pt idx="13">
                  <c:v>1.57</c:v>
                </c:pt>
                <c:pt idx="14">
                  <c:v>1.55</c:v>
                </c:pt>
                <c:pt idx="15">
                  <c:v>1.5</c:v>
                </c:pt>
                <c:pt idx="16">
                  <c:v>1.51</c:v>
                </c:pt>
                <c:pt idx="17">
                  <c:v>1.53</c:v>
                </c:pt>
                <c:pt idx="18">
                  <c:v>1.58</c:v>
                </c:pt>
              </c:numCache>
            </c:numRef>
          </c:val>
          <c:smooth val="0"/>
          <c:extLst>
            <c:ext xmlns:c16="http://schemas.microsoft.com/office/drawing/2014/chart" uri="{C3380CC4-5D6E-409C-BE32-E72D297353CC}">
              <c16:uniqueId val="{00000001-8980-4C55-9B6D-9E5AE4FAE006}"/>
            </c:ext>
          </c:extLst>
        </c:ser>
        <c:ser>
          <c:idx val="3"/>
          <c:order val="1"/>
          <c:tx>
            <c:strRef>
              <c:f>'Māori vs Non-Māori by sex'!$BS$82</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sex'!$CA$87:$CA$105</c:f>
                <c:numCache>
                  <c:formatCode>General</c:formatCode>
                  <c:ptCount val="19"/>
                  <c:pt idx="0">
                    <c:v>3.9999999999999813E-2</c:v>
                  </c:pt>
                  <c:pt idx="1">
                    <c:v>3.9999999999999813E-2</c:v>
                  </c:pt>
                  <c:pt idx="2">
                    <c:v>4.0000000000000036E-2</c:v>
                  </c:pt>
                  <c:pt idx="3">
                    <c:v>3.9999999999999813E-2</c:v>
                  </c:pt>
                  <c:pt idx="4">
                    <c:v>4.0000000000000036E-2</c:v>
                  </c:pt>
                  <c:pt idx="5">
                    <c:v>5.0000000000000044E-2</c:v>
                  </c:pt>
                  <c:pt idx="6">
                    <c:v>4.9999999999999822E-2</c:v>
                  </c:pt>
                  <c:pt idx="7">
                    <c:v>4.0000000000000036E-2</c:v>
                  </c:pt>
                  <c:pt idx="8">
                    <c:v>4.0000000000000036E-2</c:v>
                  </c:pt>
                  <c:pt idx="9">
                    <c:v>4.9999999999999822E-2</c:v>
                  </c:pt>
                  <c:pt idx="10">
                    <c:v>4.9999999999999822E-2</c:v>
                  </c:pt>
                  <c:pt idx="11">
                    <c:v>4.0000000000000036E-2</c:v>
                  </c:pt>
                  <c:pt idx="12">
                    <c:v>4.0000000000000036E-2</c:v>
                  </c:pt>
                  <c:pt idx="13">
                    <c:v>4.0000000000000036E-2</c:v>
                  </c:pt>
                  <c:pt idx="14">
                    <c:v>4.0000000000000036E-2</c:v>
                  </c:pt>
                  <c:pt idx="15">
                    <c:v>4.0000000000000036E-2</c:v>
                  </c:pt>
                  <c:pt idx="16">
                    <c:v>4.0000000000000036E-2</c:v>
                  </c:pt>
                  <c:pt idx="17">
                    <c:v>4.0000000000000036E-2</c:v>
                  </c:pt>
                  <c:pt idx="18">
                    <c:v>4.0000000000000036E-2</c:v>
                  </c:pt>
                </c:numCache>
              </c:numRef>
            </c:plus>
            <c:minus>
              <c:numRef>
                <c:f>'Māori vs Non-Māori by sex'!$BZ$87:$BZ$105</c:f>
                <c:numCache>
                  <c:formatCode>General</c:formatCode>
                  <c:ptCount val="19"/>
                  <c:pt idx="0">
                    <c:v>5.0000000000000044E-2</c:v>
                  </c:pt>
                  <c:pt idx="1">
                    <c:v>5.0000000000000044E-2</c:v>
                  </c:pt>
                  <c:pt idx="2">
                    <c:v>3.9999999999999813E-2</c:v>
                  </c:pt>
                  <c:pt idx="3">
                    <c:v>4.0000000000000036E-2</c:v>
                  </c:pt>
                  <c:pt idx="4">
                    <c:v>3.9999999999999813E-2</c:v>
                  </c:pt>
                  <c:pt idx="5">
                    <c:v>4.0000000000000036E-2</c:v>
                  </c:pt>
                  <c:pt idx="6">
                    <c:v>4.0000000000000036E-2</c:v>
                  </c:pt>
                  <c:pt idx="7">
                    <c:v>4.9999999999999822E-2</c:v>
                  </c:pt>
                  <c:pt idx="8">
                    <c:v>4.0000000000000036E-2</c:v>
                  </c:pt>
                  <c:pt idx="9">
                    <c:v>4.0000000000000036E-2</c:v>
                  </c:pt>
                  <c:pt idx="10">
                    <c:v>4.0000000000000036E-2</c:v>
                  </c:pt>
                  <c:pt idx="11">
                    <c:v>3.9999999999999813E-2</c:v>
                  </c:pt>
                  <c:pt idx="12">
                    <c:v>4.0000000000000036E-2</c:v>
                  </c:pt>
                  <c:pt idx="13">
                    <c:v>4.0000000000000036E-2</c:v>
                  </c:pt>
                  <c:pt idx="14">
                    <c:v>3.9999999999999813E-2</c:v>
                  </c:pt>
                  <c:pt idx="15">
                    <c:v>4.0000000000000036E-2</c:v>
                  </c:pt>
                  <c:pt idx="16">
                    <c:v>4.0000000000000036E-2</c:v>
                  </c:pt>
                  <c:pt idx="17">
                    <c:v>4.0000000000000036E-2</c:v>
                  </c:pt>
                  <c:pt idx="18">
                    <c:v>4.0000000000000036E-2</c:v>
                  </c:pt>
                </c:numCache>
              </c:numRef>
            </c:minus>
            <c:spPr>
              <a:ln>
                <a:solidFill>
                  <a:schemeClr val="accent2">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sex'!$BV$87:$BV$105</c:f>
              <c:numCache>
                <c:formatCode>0.00</c:formatCode>
                <c:ptCount val="19"/>
                <c:pt idx="0">
                  <c:v>1.86</c:v>
                </c:pt>
                <c:pt idx="1">
                  <c:v>1.85</c:v>
                </c:pt>
                <c:pt idx="2">
                  <c:v>1.88</c:v>
                </c:pt>
                <c:pt idx="3">
                  <c:v>1.87</c:v>
                </c:pt>
                <c:pt idx="4">
                  <c:v>1.91</c:v>
                </c:pt>
                <c:pt idx="5">
                  <c:v>1.94</c:v>
                </c:pt>
                <c:pt idx="6">
                  <c:v>2</c:v>
                </c:pt>
                <c:pt idx="7">
                  <c:v>2.0299999999999998</c:v>
                </c:pt>
                <c:pt idx="8">
                  <c:v>2.04</c:v>
                </c:pt>
                <c:pt idx="9">
                  <c:v>2.02</c:v>
                </c:pt>
                <c:pt idx="10">
                  <c:v>2.02</c:v>
                </c:pt>
                <c:pt idx="11">
                  <c:v>2.0299999999999998</c:v>
                </c:pt>
                <c:pt idx="12">
                  <c:v>2.0699999999999998</c:v>
                </c:pt>
                <c:pt idx="13">
                  <c:v>2.06</c:v>
                </c:pt>
                <c:pt idx="14">
                  <c:v>2.0299999999999998</c:v>
                </c:pt>
                <c:pt idx="15">
                  <c:v>1.98</c:v>
                </c:pt>
                <c:pt idx="16">
                  <c:v>1.94</c:v>
                </c:pt>
                <c:pt idx="17">
                  <c:v>1.93</c:v>
                </c:pt>
                <c:pt idx="18">
                  <c:v>1.96</c:v>
                </c:pt>
              </c:numCache>
            </c:numRef>
          </c:val>
          <c:smooth val="0"/>
          <c:extLst>
            <c:ext xmlns:c16="http://schemas.microsoft.com/office/drawing/2014/chart" uri="{C3380CC4-5D6E-409C-BE32-E72D297353CC}">
              <c16:uniqueId val="{00000002-8980-4C55-9B6D-9E5AE4FAE006}"/>
            </c:ext>
          </c:extLst>
        </c:ser>
        <c:ser>
          <c:idx val="2"/>
          <c:order val="2"/>
          <c:tx>
            <c:v>Ghost</c:v>
          </c:tx>
          <c:spPr>
            <a:ln w="28575" cap="rnd">
              <a:noFill/>
              <a:round/>
            </a:ln>
            <a:effectLst/>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sex'!$BX$33:$BX$34</c:f>
              <c:numCache>
                <c:formatCode>0.00</c:formatCode>
                <c:ptCount val="2"/>
                <c:pt idx="0">
                  <c:v>2.0699999999999998</c:v>
                </c:pt>
                <c:pt idx="1">
                  <c:v>1.26</c:v>
                </c:pt>
              </c:numCache>
            </c:numRef>
          </c:val>
          <c:smooth val="0"/>
          <c:extLst>
            <c:ext xmlns:c16="http://schemas.microsoft.com/office/drawing/2014/chart" uri="{C3380CC4-5D6E-409C-BE32-E72D297353CC}">
              <c16:uniqueId val="{00000003-8980-4C55-9B6D-9E5AE4FAE006}"/>
            </c:ext>
          </c:extLst>
        </c:ser>
        <c:ser>
          <c:idx val="1"/>
          <c:order val="3"/>
          <c:tx>
            <c:strRef>
              <c:f>'Māori vs Non-Māori by sex'!$CC$57</c:f>
              <c:strCache>
                <c:ptCount val="1"/>
                <c:pt idx="0">
                  <c:v>Reference (1.00)</c:v>
                </c:pt>
              </c:strCache>
            </c:strRef>
          </c:tx>
          <c:spPr>
            <a:ln>
              <a:solidFill>
                <a:schemeClr val="tx1"/>
              </a:solidFill>
            </a:ln>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sex'!$CC$63:$CC$81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4-8980-4C55-9B6D-9E5AE4FAE006}"/>
            </c:ext>
          </c:extLst>
        </c:ser>
        <c:dLbls>
          <c:showLegendKey val="0"/>
          <c:showVal val="0"/>
          <c:showCatName val="0"/>
          <c:showSerName val="0"/>
          <c:showPercent val="0"/>
          <c:showBubbleSize val="0"/>
        </c:dLbls>
        <c:marker val="1"/>
        <c:smooth val="0"/>
        <c:axId val="310020520"/>
        <c:axId val="310024832"/>
      </c:lineChart>
      <c:catAx>
        <c:axId val="3100205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024832"/>
        <c:crosses val="autoZero"/>
        <c:auto val="1"/>
        <c:lblAlgn val="ctr"/>
        <c:lblOffset val="100"/>
        <c:tickLblSkip val="1"/>
        <c:noMultiLvlLbl val="0"/>
      </c:catAx>
      <c:valAx>
        <c:axId val="31002483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020520"/>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26669</xdr:colOff>
      <xdr:row>5</xdr:row>
      <xdr:rowOff>62662</xdr:rowOff>
    </xdr:from>
    <xdr:to>
      <xdr:col>14</xdr:col>
      <xdr:colOff>31619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484735</xdr:colOff>
      <xdr:row>25</xdr:row>
      <xdr:rowOff>121227</xdr:rowOff>
    </xdr:from>
    <xdr:to>
      <xdr:col>11</xdr:col>
      <xdr:colOff>527164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7615" y="4251267"/>
          <a:ext cx="6199389" cy="59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National Minimum Data Set (NMDS),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15</xdr:col>
      <xdr:colOff>285750</xdr:colOff>
      <xdr:row>5</xdr:row>
      <xdr:rowOff>62662</xdr:rowOff>
    </xdr:from>
    <xdr:to>
      <xdr:col>26</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cardiovascular disease hospitalisation, 35+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cardiovascular disease hospitalisation, 35+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a:t>
          </a:r>
          <a:r>
            <a:rPr lang="en-NZ" sz="900" baseline="0"/>
            <a:t>National Minimum Data Set (NMDS),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22858</xdr:colOff>
      <xdr:row>5</xdr:row>
      <xdr:rowOff>127431</xdr:rowOff>
    </xdr:from>
    <xdr:to>
      <xdr:col>14</xdr:col>
      <xdr:colOff>251459</xdr:colOff>
      <xdr:row>32</xdr:row>
      <xdr:rowOff>11429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449579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988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National Minimum Data Set (NMDS), Ministry of Health </a:t>
          </a:r>
          <a:endParaRPr lang="en-NZ" sz="900">
            <a:effectLst/>
          </a:endParaRPr>
        </a:p>
        <a:p>
          <a:endParaRPr lang="en-NZ" sz="1000"/>
        </a:p>
      </xdr:txBody>
    </xdr:sp>
    <xdr:clientData/>
  </xdr:twoCellAnchor>
  <xdr:twoCellAnchor>
    <xdr:from>
      <xdr:col>17</xdr:col>
      <xdr:colOff>19050</xdr:colOff>
      <xdr:row>5</xdr:row>
      <xdr:rowOff>116001</xdr:rowOff>
    </xdr:from>
    <xdr:to>
      <xdr:col>28</xdr:col>
      <xdr:colOff>403860</xdr:colOff>
      <xdr:row>32</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cardiovascular disease hospitalisation, 35+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on-Māori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cardiovascular disease hospitalisation, 35+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0.85192</cdr:y>
    </cdr:from>
    <cdr:to>
      <cdr:x>0.95717</cdr:x>
      <cdr:y>1</cdr:y>
    </cdr:to>
    <cdr:sp macro="" textlink="">
      <cdr:nvSpPr>
        <cdr:cNvPr id="7" name="TextBox 6"/>
        <cdr:cNvSpPr txBox="1"/>
      </cdr:nvSpPr>
      <cdr:spPr>
        <a:xfrm xmlns:a="http://schemas.openxmlformats.org/drawingml/2006/main">
          <a:off x="0" y="3232989"/>
          <a:ext cx="6423137"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National Minimum</a:t>
          </a:r>
          <a:r>
            <a:rPr lang="en-NZ" sz="900" baseline="0"/>
            <a:t> Data Set (NMDS), Ministry of Health </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3"/>
  <sheetViews>
    <sheetView tabSelected="1" zoomScaleNormal="100" workbookViewId="0">
      <selection activeCell="D10" sqref="D10"/>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8" ht="15.6" x14ac:dyDescent="0.25">
      <c r="A1" s="9" t="s">
        <v>47</v>
      </c>
    </row>
    <row r="2" spans="1:8" x14ac:dyDescent="0.25">
      <c r="A2" s="12" t="s">
        <v>48</v>
      </c>
    </row>
    <row r="3" spans="1:8" x14ac:dyDescent="0.25">
      <c r="A3" s="103" t="s">
        <v>135</v>
      </c>
      <c r="B3" s="103"/>
      <c r="C3" s="103"/>
      <c r="D3" s="103"/>
      <c r="E3" s="103"/>
      <c r="F3" s="103"/>
      <c r="G3" s="103"/>
    </row>
    <row r="4" spans="1:8" x14ac:dyDescent="0.25">
      <c r="A4" s="103"/>
      <c r="B4" s="103"/>
      <c r="C4" s="103"/>
      <c r="D4" s="103"/>
      <c r="E4" s="103"/>
      <c r="F4" s="103"/>
      <c r="G4" s="103"/>
    </row>
    <row r="5" spans="1:8" x14ac:dyDescent="0.25">
      <c r="A5" s="13" t="s">
        <v>136</v>
      </c>
    </row>
    <row r="6" spans="1:8" ht="12.75" customHeight="1" x14ac:dyDescent="0.25">
      <c r="A6" s="104" t="s">
        <v>137</v>
      </c>
      <c r="B6" s="104"/>
      <c r="C6" s="104"/>
      <c r="D6" s="104"/>
      <c r="E6" s="104"/>
      <c r="F6" s="104"/>
      <c r="G6" s="104"/>
      <c r="H6" s="5"/>
    </row>
    <row r="7" spans="1:8" x14ac:dyDescent="0.25">
      <c r="A7" s="104"/>
      <c r="B7" s="104"/>
      <c r="C7" s="104"/>
      <c r="D7" s="104"/>
      <c r="E7" s="104"/>
      <c r="F7" s="104"/>
      <c r="G7" s="104"/>
      <c r="H7" s="5"/>
    </row>
    <row r="8" spans="1:8" x14ac:dyDescent="0.25">
      <c r="A8" s="11"/>
      <c r="B8" s="11"/>
      <c r="C8" s="11"/>
      <c r="D8" s="11"/>
      <c r="E8" s="11"/>
      <c r="F8" s="11"/>
      <c r="G8" s="11"/>
    </row>
    <row r="9" spans="1:8" x14ac:dyDescent="0.25">
      <c r="A9" s="12" t="s">
        <v>138</v>
      </c>
      <c r="B9" s="12"/>
      <c r="C9" s="12"/>
      <c r="D9" s="12"/>
      <c r="E9" s="12"/>
      <c r="F9" s="12"/>
      <c r="G9" s="12"/>
      <c r="H9" s="12"/>
    </row>
    <row r="10" spans="1:8" ht="29.25" customHeight="1" x14ac:dyDescent="0.25">
      <c r="A10" s="14" t="s">
        <v>94</v>
      </c>
      <c r="B10" s="15" t="s">
        <v>95</v>
      </c>
      <c r="C10" s="14" t="s">
        <v>96</v>
      </c>
      <c r="D10" s="16"/>
      <c r="E10" s="106"/>
      <c r="F10" s="106"/>
      <c r="G10" s="106"/>
      <c r="H10" s="106"/>
    </row>
    <row r="11" spans="1:8" ht="27.6" x14ac:dyDescent="0.25">
      <c r="A11" s="17" t="s">
        <v>97</v>
      </c>
      <c r="B11" s="18" t="s">
        <v>98</v>
      </c>
      <c r="C11" s="17" t="s">
        <v>99</v>
      </c>
      <c r="D11" s="19"/>
      <c r="E11" s="105"/>
      <c r="F11" s="105"/>
      <c r="G11" s="105"/>
      <c r="H11" s="105"/>
    </row>
    <row r="12" spans="1:8" ht="27.6" x14ac:dyDescent="0.25">
      <c r="A12" s="17" t="s">
        <v>112</v>
      </c>
      <c r="B12" s="18" t="s">
        <v>113</v>
      </c>
      <c r="C12" s="17" t="s">
        <v>114</v>
      </c>
      <c r="D12" s="19"/>
      <c r="E12" s="105"/>
      <c r="F12" s="105"/>
      <c r="G12" s="105"/>
      <c r="H12" s="105"/>
    </row>
    <row r="13" spans="1:8" ht="27.6" x14ac:dyDescent="0.25">
      <c r="A13" s="17" t="s">
        <v>115</v>
      </c>
      <c r="B13" s="18" t="s">
        <v>116</v>
      </c>
      <c r="C13" s="17" t="s">
        <v>117</v>
      </c>
      <c r="D13" s="19"/>
      <c r="E13" s="105"/>
      <c r="F13" s="105"/>
      <c r="G13" s="105"/>
      <c r="H13" s="105"/>
    </row>
    <row r="14" spans="1:8" ht="13.8" x14ac:dyDescent="0.25">
      <c r="A14" s="17" t="s">
        <v>118</v>
      </c>
      <c r="B14" s="18">
        <v>428</v>
      </c>
      <c r="C14" s="17" t="s">
        <v>119</v>
      </c>
      <c r="D14" s="19"/>
      <c r="E14" s="105"/>
      <c r="F14" s="105"/>
      <c r="G14" s="105"/>
      <c r="H14" s="105"/>
    </row>
    <row r="15" spans="1:8" ht="27.6" x14ac:dyDescent="0.25">
      <c r="A15" s="17" t="s">
        <v>100</v>
      </c>
      <c r="B15" s="18" t="s">
        <v>101</v>
      </c>
      <c r="C15" s="17" t="s">
        <v>102</v>
      </c>
      <c r="D15" s="19"/>
      <c r="E15" s="105"/>
      <c r="F15" s="105"/>
      <c r="G15" s="105"/>
      <c r="H15" s="105"/>
    </row>
    <row r="16" spans="1:8" ht="248.4" x14ac:dyDescent="0.25">
      <c r="A16" s="17" t="s">
        <v>139</v>
      </c>
      <c r="B16" s="18" t="s">
        <v>103</v>
      </c>
      <c r="C16" s="17" t="s">
        <v>150</v>
      </c>
      <c r="D16" s="19"/>
      <c r="E16" s="105"/>
      <c r="F16" s="105"/>
      <c r="G16" s="105"/>
      <c r="H16" s="105"/>
    </row>
    <row r="17" spans="1:15" ht="96.6" x14ac:dyDescent="0.25">
      <c r="A17" s="17" t="s">
        <v>140</v>
      </c>
      <c r="B17" s="18" t="s">
        <v>141</v>
      </c>
      <c r="C17" s="17" t="s">
        <v>142</v>
      </c>
      <c r="D17" s="19"/>
      <c r="E17" s="105"/>
      <c r="F17" s="105"/>
      <c r="G17" s="105"/>
      <c r="H17" s="105"/>
    </row>
    <row r="18" spans="1:15" ht="13.8" x14ac:dyDescent="0.3">
      <c r="J18" s="20"/>
      <c r="K18" s="20"/>
      <c r="L18" s="21"/>
      <c r="M18" s="22"/>
      <c r="N18" s="23"/>
      <c r="O18" s="24"/>
    </row>
    <row r="19" spans="1:15" ht="13.8" x14ac:dyDescent="0.3">
      <c r="A19" s="12" t="s">
        <v>49</v>
      </c>
      <c r="J19" s="20"/>
      <c r="K19" s="20"/>
      <c r="L19" s="24"/>
      <c r="M19" s="22"/>
      <c r="N19" s="23"/>
      <c r="O19" s="24"/>
    </row>
    <row r="20" spans="1:15" ht="13.8" x14ac:dyDescent="0.3">
      <c r="A20" s="5" t="s">
        <v>144</v>
      </c>
      <c r="C20" s="5"/>
      <c r="H20" s="5"/>
      <c r="J20" s="20"/>
      <c r="K20" s="20"/>
      <c r="L20" s="21"/>
      <c r="M20" s="22"/>
      <c r="N20" s="23"/>
      <c r="O20" s="24"/>
    </row>
    <row r="21" spans="1:15" ht="13.8" x14ac:dyDescent="0.3">
      <c r="J21" s="20"/>
      <c r="K21" s="20"/>
      <c r="L21" s="24"/>
      <c r="M21" s="22"/>
      <c r="N21" s="23"/>
      <c r="O21" s="24"/>
    </row>
    <row r="22" spans="1:15" ht="13.8" x14ac:dyDescent="0.3">
      <c r="A22" s="12" t="s">
        <v>50</v>
      </c>
      <c r="J22" s="20"/>
      <c r="K22" s="20"/>
      <c r="L22" s="24"/>
      <c r="M22" s="22"/>
      <c r="N22" s="23"/>
      <c r="O22" s="24"/>
    </row>
    <row r="23" spans="1:15" ht="12.75" customHeight="1" x14ac:dyDescent="0.3">
      <c r="A23" s="104" t="s">
        <v>120</v>
      </c>
      <c r="B23" s="104"/>
      <c r="C23" s="104"/>
      <c r="D23" s="104"/>
      <c r="E23" s="104"/>
      <c r="F23" s="104"/>
      <c r="G23" s="104"/>
      <c r="H23" s="104"/>
      <c r="J23" s="20"/>
      <c r="K23" s="20"/>
      <c r="L23" s="24"/>
      <c r="M23" s="22"/>
      <c r="N23" s="23"/>
      <c r="O23" s="24"/>
    </row>
    <row r="24" spans="1:15" ht="13.8" x14ac:dyDescent="0.3">
      <c r="A24" s="104"/>
      <c r="B24" s="104"/>
      <c r="C24" s="104"/>
      <c r="D24" s="104"/>
      <c r="E24" s="104"/>
      <c r="F24" s="104"/>
      <c r="G24" s="104"/>
      <c r="H24" s="104"/>
      <c r="J24" s="20"/>
      <c r="K24" s="20"/>
      <c r="L24" s="24"/>
      <c r="M24" s="22"/>
      <c r="N24" s="23"/>
      <c r="O24" s="24"/>
    </row>
    <row r="25" spans="1:15" ht="13.8" x14ac:dyDescent="0.3">
      <c r="A25" s="104"/>
      <c r="B25" s="104"/>
      <c r="C25" s="104"/>
      <c r="D25" s="104"/>
      <c r="E25" s="104"/>
      <c r="F25" s="104"/>
      <c r="G25" s="104"/>
      <c r="H25" s="104"/>
      <c r="J25" s="20"/>
      <c r="K25" s="20"/>
      <c r="L25" s="21"/>
      <c r="M25" s="22"/>
      <c r="N25" s="23"/>
      <c r="O25" s="24"/>
    </row>
    <row r="26" spans="1:15" ht="13.8" x14ac:dyDescent="0.3">
      <c r="A26" s="104"/>
      <c r="B26" s="104"/>
      <c r="C26" s="104"/>
      <c r="D26" s="104"/>
      <c r="E26" s="104"/>
      <c r="F26" s="104"/>
      <c r="G26" s="104"/>
      <c r="H26" s="104"/>
      <c r="J26" s="20"/>
      <c r="K26" s="20"/>
      <c r="L26" s="21"/>
      <c r="M26" s="22"/>
      <c r="N26" s="23"/>
      <c r="O26" s="24"/>
    </row>
    <row r="27" spans="1:15" ht="13.8" x14ac:dyDescent="0.3">
      <c r="A27" s="11"/>
      <c r="B27" s="11"/>
      <c r="C27" s="11"/>
      <c r="D27" s="11"/>
      <c r="E27" s="11"/>
      <c r="F27" s="11"/>
      <c r="G27" s="11"/>
      <c r="J27" s="20"/>
      <c r="K27" s="20"/>
      <c r="L27" s="21"/>
      <c r="M27" s="22"/>
      <c r="N27" s="23"/>
      <c r="O27" s="24"/>
    </row>
    <row r="28" spans="1:15" ht="13.8" x14ac:dyDescent="0.3">
      <c r="A28" s="5" t="s">
        <v>104</v>
      </c>
      <c r="J28" s="20"/>
      <c r="K28" s="20"/>
      <c r="L28" s="21"/>
      <c r="M28" s="22"/>
      <c r="N28" s="23"/>
      <c r="O28" s="24"/>
    </row>
    <row r="29" spans="1:15" ht="13.8" x14ac:dyDescent="0.3">
      <c r="J29" s="20"/>
      <c r="K29" s="20"/>
      <c r="L29" s="24"/>
      <c r="M29" s="22"/>
      <c r="N29" s="23"/>
      <c r="O29" s="24"/>
    </row>
    <row r="30" spans="1:15" ht="13.8" x14ac:dyDescent="0.3">
      <c r="A30" s="12" t="s">
        <v>105</v>
      </c>
      <c r="J30" s="20"/>
      <c r="K30" s="20"/>
      <c r="L30" s="21"/>
      <c r="M30" s="22"/>
      <c r="N30" s="23"/>
      <c r="O30" s="24"/>
    </row>
    <row r="31" spans="1:15" ht="12.75" customHeight="1" x14ac:dyDescent="0.3">
      <c r="A31" s="104" t="s">
        <v>106</v>
      </c>
      <c r="B31" s="104"/>
      <c r="C31" s="104"/>
      <c r="D31" s="104"/>
      <c r="E31" s="104"/>
      <c r="F31" s="104"/>
      <c r="G31" s="104"/>
      <c r="H31" s="104"/>
      <c r="J31" s="20"/>
      <c r="K31" s="20"/>
      <c r="L31" s="21"/>
      <c r="M31" s="22"/>
      <c r="N31" s="23"/>
      <c r="O31" s="24"/>
    </row>
    <row r="32" spans="1:15" ht="13.8" x14ac:dyDescent="0.3">
      <c r="A32" s="104"/>
      <c r="B32" s="104"/>
      <c r="C32" s="104"/>
      <c r="D32" s="104"/>
      <c r="E32" s="104"/>
      <c r="F32" s="104"/>
      <c r="G32" s="104"/>
      <c r="H32" s="104"/>
      <c r="J32" s="20"/>
      <c r="K32" s="20"/>
      <c r="L32" s="21"/>
      <c r="M32" s="22"/>
      <c r="N32" s="23"/>
      <c r="O32" s="24"/>
    </row>
    <row r="33" spans="1:15" ht="13.8" x14ac:dyDescent="0.3">
      <c r="A33" s="104"/>
      <c r="B33" s="104"/>
      <c r="C33" s="104"/>
      <c r="D33" s="104"/>
      <c r="E33" s="104"/>
      <c r="F33" s="104"/>
      <c r="G33" s="104"/>
      <c r="H33" s="104"/>
      <c r="J33" s="20"/>
      <c r="K33" s="20"/>
      <c r="L33" s="21"/>
      <c r="M33" s="22"/>
      <c r="N33" s="23"/>
      <c r="O33" s="24"/>
    </row>
    <row r="34" spans="1:15" ht="13.8" x14ac:dyDescent="0.3">
      <c r="A34" s="11"/>
      <c r="B34" s="11"/>
      <c r="C34" s="11"/>
      <c r="D34" s="11"/>
      <c r="E34" s="11"/>
      <c r="F34" s="11"/>
      <c r="G34" s="11"/>
      <c r="J34" s="20"/>
      <c r="K34" s="20"/>
      <c r="L34" s="21"/>
      <c r="M34" s="22"/>
      <c r="N34" s="23"/>
      <c r="O34" s="24"/>
    </row>
    <row r="35" spans="1:15" ht="12.75" customHeight="1" x14ac:dyDescent="0.3">
      <c r="A35" s="104" t="s">
        <v>107</v>
      </c>
      <c r="B35" s="104"/>
      <c r="C35" s="104"/>
      <c r="D35" s="104"/>
      <c r="E35" s="104"/>
      <c r="F35" s="104"/>
      <c r="G35" s="104"/>
      <c r="H35" s="104"/>
      <c r="J35" s="20"/>
      <c r="K35" s="20"/>
      <c r="L35" s="21"/>
      <c r="M35" s="22"/>
      <c r="N35" s="23"/>
      <c r="O35" s="24"/>
    </row>
    <row r="36" spans="1:15" ht="13.8" x14ac:dyDescent="0.3">
      <c r="A36" s="104"/>
      <c r="B36" s="104"/>
      <c r="C36" s="104"/>
      <c r="D36" s="104"/>
      <c r="E36" s="104"/>
      <c r="F36" s="104"/>
      <c r="G36" s="104"/>
      <c r="H36" s="104"/>
      <c r="J36" s="20"/>
      <c r="K36" s="20"/>
      <c r="L36" s="24"/>
      <c r="M36" s="22"/>
      <c r="N36" s="23"/>
      <c r="O36" s="24"/>
    </row>
    <row r="37" spans="1:15" ht="13.8" x14ac:dyDescent="0.3">
      <c r="A37" s="104"/>
      <c r="B37" s="104"/>
      <c r="C37" s="104"/>
      <c r="D37" s="104"/>
      <c r="E37" s="104"/>
      <c r="F37" s="104"/>
      <c r="G37" s="104"/>
      <c r="H37" s="104"/>
      <c r="J37" s="20"/>
      <c r="K37" s="20"/>
      <c r="L37" s="21"/>
      <c r="M37" s="22"/>
      <c r="N37" s="23"/>
      <c r="O37" s="24"/>
    </row>
    <row r="38" spans="1:15" ht="13.8" x14ac:dyDescent="0.3">
      <c r="A38" s="104"/>
      <c r="B38" s="104"/>
      <c r="C38" s="104"/>
      <c r="D38" s="104"/>
      <c r="E38" s="104"/>
      <c r="F38" s="104"/>
      <c r="G38" s="104"/>
      <c r="H38" s="104"/>
      <c r="J38" s="20"/>
      <c r="K38" s="20"/>
      <c r="L38" s="21"/>
      <c r="M38" s="22"/>
      <c r="N38" s="23"/>
      <c r="O38" s="24"/>
    </row>
    <row r="39" spans="1:15" ht="13.8" x14ac:dyDescent="0.3">
      <c r="J39" s="20"/>
      <c r="K39" s="20"/>
      <c r="L39" s="24"/>
      <c r="M39" s="22"/>
      <c r="N39" s="23"/>
      <c r="O39" s="24"/>
    </row>
    <row r="40" spans="1:15" ht="13.8" x14ac:dyDescent="0.3">
      <c r="A40" s="13" t="s">
        <v>145</v>
      </c>
      <c r="B40" s="11"/>
      <c r="C40" s="11"/>
      <c r="D40" s="11"/>
      <c r="E40" s="11"/>
      <c r="F40" s="11"/>
      <c r="G40" s="11"/>
      <c r="J40" s="20"/>
      <c r="K40" s="20"/>
      <c r="L40" s="21"/>
      <c r="M40" s="22"/>
      <c r="N40" s="23"/>
      <c r="O40" s="24"/>
    </row>
    <row r="41" spans="1:15" ht="13.8" x14ac:dyDescent="0.3">
      <c r="J41" s="20"/>
      <c r="K41" s="20"/>
      <c r="L41" s="21"/>
      <c r="M41" s="22"/>
      <c r="N41" s="23"/>
      <c r="O41" s="24"/>
    </row>
    <row r="42" spans="1:15" ht="14.4" thickBot="1" x14ac:dyDescent="0.35">
      <c r="A42" s="12" t="s">
        <v>108</v>
      </c>
      <c r="J42" s="20"/>
      <c r="K42" s="20"/>
      <c r="L42" s="21"/>
      <c r="M42" s="22"/>
      <c r="N42" s="23"/>
      <c r="O42" s="24"/>
    </row>
    <row r="43" spans="1:15" ht="33" customHeight="1" thickBot="1" x14ac:dyDescent="0.35">
      <c r="A43" s="25" t="s">
        <v>121</v>
      </c>
      <c r="B43" s="25" t="s">
        <v>51</v>
      </c>
      <c r="C43" s="26" t="s">
        <v>52</v>
      </c>
      <c r="J43" s="20"/>
      <c r="K43" s="20"/>
      <c r="L43" s="21"/>
      <c r="M43" s="22"/>
      <c r="N43" s="23"/>
      <c r="O43" s="24"/>
    </row>
    <row r="44" spans="1:15" ht="13.8" x14ac:dyDescent="0.3">
      <c r="A44" s="27" t="s">
        <v>53</v>
      </c>
      <c r="B44" s="28">
        <v>67404</v>
      </c>
      <c r="C44" s="29">
        <v>12.81</v>
      </c>
      <c r="J44" s="20"/>
      <c r="K44" s="20"/>
      <c r="L44" s="21"/>
      <c r="M44" s="22"/>
      <c r="N44" s="23"/>
      <c r="O44" s="24"/>
    </row>
    <row r="45" spans="1:15" ht="13.8" x14ac:dyDescent="0.3">
      <c r="A45" s="27" t="s">
        <v>54</v>
      </c>
      <c r="B45" s="28">
        <v>66186</v>
      </c>
      <c r="C45" s="29">
        <v>12.58</v>
      </c>
      <c r="J45" s="20"/>
      <c r="K45" s="20"/>
      <c r="L45" s="21"/>
      <c r="M45" s="22"/>
      <c r="N45" s="23"/>
      <c r="O45" s="24"/>
    </row>
    <row r="46" spans="1:15" ht="13.8" x14ac:dyDescent="0.3">
      <c r="A46" s="27" t="s">
        <v>55</v>
      </c>
      <c r="B46" s="28">
        <v>62838</v>
      </c>
      <c r="C46" s="29">
        <v>11.94</v>
      </c>
      <c r="J46" s="20"/>
      <c r="K46" s="20"/>
      <c r="L46" s="21"/>
      <c r="M46" s="22"/>
      <c r="N46" s="23"/>
      <c r="O46" s="24"/>
    </row>
    <row r="47" spans="1:15" ht="13.8" x14ac:dyDescent="0.3">
      <c r="A47" s="27" t="s">
        <v>56</v>
      </c>
      <c r="B47" s="28">
        <v>49587</v>
      </c>
      <c r="C47" s="29">
        <v>9.42</v>
      </c>
      <c r="J47" s="20"/>
      <c r="K47" s="20"/>
      <c r="L47" s="21"/>
      <c r="M47" s="22"/>
      <c r="N47" s="23"/>
      <c r="O47" s="24"/>
    </row>
    <row r="48" spans="1:15" ht="13.8" x14ac:dyDescent="0.3">
      <c r="A48" s="27" t="s">
        <v>57</v>
      </c>
      <c r="B48" s="28">
        <v>42153</v>
      </c>
      <c r="C48" s="29">
        <v>8.01</v>
      </c>
      <c r="J48" s="20"/>
      <c r="K48" s="20"/>
      <c r="L48" s="21"/>
      <c r="M48" s="22"/>
      <c r="N48" s="23"/>
      <c r="O48" s="24"/>
    </row>
    <row r="49" spans="1:15" ht="13.8" x14ac:dyDescent="0.3">
      <c r="A49" s="27" t="s">
        <v>58</v>
      </c>
      <c r="B49" s="28">
        <v>40218</v>
      </c>
      <c r="C49" s="29">
        <v>7.64</v>
      </c>
      <c r="J49" s="20"/>
      <c r="K49" s="30"/>
      <c r="L49" s="30"/>
      <c r="M49" s="30"/>
      <c r="N49" s="30"/>
      <c r="O49" s="30"/>
    </row>
    <row r="50" spans="1:15" ht="13.8" x14ac:dyDescent="0.3">
      <c r="A50" s="27" t="s">
        <v>59</v>
      </c>
      <c r="B50" s="28">
        <v>39231</v>
      </c>
      <c r="C50" s="29">
        <v>7.46</v>
      </c>
      <c r="J50" s="20"/>
      <c r="K50" s="30"/>
      <c r="L50" s="30"/>
      <c r="M50" s="30"/>
      <c r="N50" s="30"/>
      <c r="O50" s="30"/>
    </row>
    <row r="51" spans="1:15" ht="13.8" x14ac:dyDescent="0.3">
      <c r="A51" s="27" t="s">
        <v>60</v>
      </c>
      <c r="B51" s="28">
        <v>38412</v>
      </c>
      <c r="C51" s="29">
        <v>7.3</v>
      </c>
      <c r="J51" s="20"/>
      <c r="K51" s="20"/>
      <c r="L51" s="21"/>
      <c r="M51" s="22"/>
      <c r="N51" s="23"/>
      <c r="O51" s="24"/>
    </row>
    <row r="52" spans="1:15" ht="13.8" x14ac:dyDescent="0.3">
      <c r="A52" s="27" t="s">
        <v>61</v>
      </c>
      <c r="B52" s="28">
        <v>32832</v>
      </c>
      <c r="C52" s="29">
        <v>6.24</v>
      </c>
      <c r="J52" s="20"/>
      <c r="K52" s="20"/>
      <c r="L52" s="21"/>
      <c r="M52" s="22"/>
      <c r="N52" s="23"/>
      <c r="O52" s="24"/>
    </row>
    <row r="53" spans="1:15" ht="13.8" x14ac:dyDescent="0.3">
      <c r="A53" s="27" t="s">
        <v>62</v>
      </c>
      <c r="B53" s="28">
        <v>25101</v>
      </c>
      <c r="C53" s="29">
        <v>4.7699999999999996</v>
      </c>
      <c r="J53" s="20"/>
      <c r="K53" s="20"/>
      <c r="L53" s="21"/>
      <c r="M53" s="22"/>
      <c r="N53" s="23"/>
      <c r="O53" s="24"/>
    </row>
    <row r="54" spans="1:15" ht="13.8" x14ac:dyDescent="0.3">
      <c r="A54" s="27" t="s">
        <v>63</v>
      </c>
      <c r="B54" s="28">
        <v>19335</v>
      </c>
      <c r="C54" s="29">
        <v>3.67</v>
      </c>
      <c r="J54" s="20"/>
      <c r="K54" s="20"/>
      <c r="L54" s="21"/>
      <c r="M54" s="22"/>
      <c r="N54" s="23"/>
      <c r="O54" s="24"/>
    </row>
    <row r="55" spans="1:15" ht="13.8" x14ac:dyDescent="0.3">
      <c r="A55" s="27" t="s">
        <v>64</v>
      </c>
      <c r="B55" s="28">
        <v>13740</v>
      </c>
      <c r="C55" s="29">
        <v>2.61</v>
      </c>
      <c r="J55" s="20"/>
      <c r="K55" s="20"/>
      <c r="L55" s="21"/>
      <c r="M55" s="22"/>
      <c r="N55" s="23"/>
      <c r="O55" s="24"/>
    </row>
    <row r="56" spans="1:15" ht="13.8" x14ac:dyDescent="0.3">
      <c r="A56" s="27" t="s">
        <v>65</v>
      </c>
      <c r="B56" s="28">
        <v>11424</v>
      </c>
      <c r="C56" s="29">
        <v>2.17</v>
      </c>
      <c r="J56" s="20"/>
      <c r="K56" s="20"/>
      <c r="L56" s="21"/>
      <c r="M56" s="22"/>
      <c r="N56" s="23"/>
      <c r="O56" s="24"/>
    </row>
    <row r="57" spans="1:15" ht="13.8" x14ac:dyDescent="0.3">
      <c r="A57" s="27" t="s">
        <v>66</v>
      </c>
      <c r="B57" s="27">
        <v>8043</v>
      </c>
      <c r="C57" s="29">
        <v>1.53</v>
      </c>
      <c r="J57" s="20"/>
      <c r="K57" s="20"/>
      <c r="L57" s="21"/>
      <c r="M57" s="22"/>
      <c r="N57" s="23"/>
      <c r="O57" s="24"/>
    </row>
    <row r="58" spans="1:15" ht="13.8" x14ac:dyDescent="0.3">
      <c r="A58" s="27" t="s">
        <v>67</v>
      </c>
      <c r="B58" s="27">
        <v>5046</v>
      </c>
      <c r="C58" s="29">
        <v>0.96</v>
      </c>
      <c r="J58" s="20"/>
      <c r="K58" s="30"/>
      <c r="L58" s="30"/>
      <c r="M58" s="30"/>
      <c r="N58" s="30"/>
      <c r="O58" s="30"/>
    </row>
    <row r="59" spans="1:15" ht="13.8" x14ac:dyDescent="0.3">
      <c r="A59" s="27" t="s">
        <v>68</v>
      </c>
      <c r="B59" s="27">
        <v>2736</v>
      </c>
      <c r="C59" s="29">
        <v>0.52</v>
      </c>
      <c r="J59" s="20"/>
      <c r="K59" s="20"/>
      <c r="L59" s="21"/>
      <c r="M59" s="22"/>
      <c r="N59" s="23"/>
      <c r="O59" s="24"/>
    </row>
    <row r="60" spans="1:15" ht="13.8" x14ac:dyDescent="0.3">
      <c r="A60" s="27" t="s">
        <v>69</v>
      </c>
      <c r="B60" s="27">
        <v>1251</v>
      </c>
      <c r="C60" s="29">
        <v>0.24</v>
      </c>
      <c r="J60" s="20"/>
      <c r="K60" s="20"/>
      <c r="L60" s="21"/>
      <c r="M60" s="22"/>
      <c r="N60" s="23"/>
      <c r="O60" s="24"/>
    </row>
    <row r="61" spans="1:15" ht="14.4" thickBot="1" x14ac:dyDescent="0.35">
      <c r="A61" s="31" t="s">
        <v>70</v>
      </c>
      <c r="B61" s="31">
        <v>699</v>
      </c>
      <c r="C61" s="32">
        <v>0.13</v>
      </c>
      <c r="J61" s="20"/>
      <c r="K61" s="20"/>
      <c r="L61" s="21"/>
      <c r="M61" s="22"/>
      <c r="N61" s="23"/>
      <c r="O61" s="24"/>
    </row>
    <row r="62" spans="1:15" ht="13.8" x14ac:dyDescent="0.3">
      <c r="J62" s="20"/>
      <c r="K62" s="20"/>
      <c r="L62" s="24"/>
      <c r="M62" s="22"/>
      <c r="N62" s="23"/>
      <c r="O62" s="24"/>
    </row>
    <row r="63" spans="1:15" ht="13.8" x14ac:dyDescent="0.3">
      <c r="A63" s="12" t="s">
        <v>71</v>
      </c>
      <c r="J63" s="20"/>
      <c r="K63" s="20"/>
      <c r="L63" s="21"/>
      <c r="M63" s="22"/>
      <c r="N63" s="23"/>
      <c r="O63" s="24"/>
    </row>
    <row r="64" spans="1:15" ht="13.8" x14ac:dyDescent="0.3">
      <c r="A64" s="104" t="s">
        <v>109</v>
      </c>
      <c r="B64" s="104"/>
      <c r="C64" s="104"/>
      <c r="D64" s="104"/>
      <c r="E64" s="104"/>
      <c r="F64" s="104"/>
      <c r="G64" s="104"/>
      <c r="H64" s="104"/>
      <c r="J64" s="20"/>
      <c r="K64" s="30"/>
      <c r="L64" s="30"/>
      <c r="M64" s="30"/>
      <c r="N64" s="30"/>
      <c r="O64" s="30"/>
    </row>
    <row r="65" spans="1:15" ht="13.8" x14ac:dyDescent="0.3">
      <c r="A65" s="104"/>
      <c r="B65" s="104"/>
      <c r="C65" s="104"/>
      <c r="D65" s="104"/>
      <c r="E65" s="104"/>
      <c r="F65" s="104"/>
      <c r="G65" s="104"/>
      <c r="H65" s="104"/>
      <c r="J65" s="20"/>
      <c r="K65" s="20"/>
      <c r="L65" s="21"/>
      <c r="M65" s="22"/>
      <c r="N65" s="23"/>
      <c r="O65" s="24"/>
    </row>
    <row r="66" spans="1:15" ht="13.8" x14ac:dyDescent="0.3">
      <c r="A66" s="104"/>
      <c r="B66" s="104"/>
      <c r="C66" s="104"/>
      <c r="D66" s="104"/>
      <c r="E66" s="104"/>
      <c r="F66" s="104"/>
      <c r="G66" s="104"/>
      <c r="H66" s="104"/>
      <c r="J66" s="20"/>
      <c r="K66" s="20"/>
      <c r="L66" s="21"/>
      <c r="M66" s="22"/>
      <c r="N66" s="23"/>
      <c r="O66" s="24"/>
    </row>
    <row r="67" spans="1:15" ht="13.8" x14ac:dyDescent="0.3">
      <c r="J67" s="20"/>
      <c r="K67" s="20"/>
      <c r="L67" s="21"/>
      <c r="M67" s="22"/>
      <c r="N67" s="23"/>
      <c r="O67" s="24"/>
    </row>
    <row r="68" spans="1:15" ht="13.8" x14ac:dyDescent="0.3">
      <c r="A68" s="104" t="s">
        <v>110</v>
      </c>
      <c r="B68" s="104"/>
      <c r="C68" s="104"/>
      <c r="D68" s="104"/>
      <c r="E68" s="104"/>
      <c r="F68" s="104"/>
      <c r="G68" s="104"/>
      <c r="H68" s="104"/>
      <c r="J68" s="20"/>
      <c r="K68" s="20"/>
      <c r="L68" s="21"/>
      <c r="M68" s="22"/>
      <c r="N68" s="23"/>
      <c r="O68" s="24"/>
    </row>
    <row r="69" spans="1:15" ht="13.8" x14ac:dyDescent="0.3">
      <c r="A69" s="104"/>
      <c r="B69" s="104"/>
      <c r="C69" s="104"/>
      <c r="D69" s="104"/>
      <c r="E69" s="104"/>
      <c r="F69" s="104"/>
      <c r="G69" s="104"/>
      <c r="H69" s="104"/>
      <c r="J69" s="20"/>
      <c r="K69" s="20"/>
      <c r="L69" s="24"/>
      <c r="M69" s="22"/>
      <c r="N69" s="23"/>
      <c r="O69" s="24"/>
    </row>
    <row r="70" spans="1:15" ht="13.8" x14ac:dyDescent="0.3">
      <c r="J70" s="20"/>
      <c r="K70" s="30"/>
      <c r="L70" s="30"/>
      <c r="M70" s="30"/>
      <c r="N70" s="30"/>
      <c r="O70" s="30"/>
    </row>
    <row r="71" spans="1:15" ht="13.8" x14ac:dyDescent="0.3">
      <c r="A71" s="12" t="s">
        <v>72</v>
      </c>
      <c r="J71" s="20"/>
      <c r="K71" s="20"/>
      <c r="L71" s="24"/>
      <c r="M71" s="22"/>
      <c r="N71" s="23"/>
      <c r="O71" s="24"/>
    </row>
    <row r="72" spans="1:15" ht="13.8" x14ac:dyDescent="0.3">
      <c r="A72" s="104" t="s">
        <v>111</v>
      </c>
      <c r="B72" s="104"/>
      <c r="C72" s="104"/>
      <c r="D72" s="104"/>
      <c r="E72" s="104"/>
      <c r="F72" s="104"/>
      <c r="G72" s="104"/>
      <c r="H72" s="104"/>
      <c r="J72" s="20"/>
      <c r="K72" s="20"/>
      <c r="L72" s="24"/>
      <c r="M72" s="22"/>
      <c r="N72" s="23"/>
      <c r="O72" s="24"/>
    </row>
    <row r="73" spans="1:15" ht="13.8" x14ac:dyDescent="0.3">
      <c r="A73" s="104"/>
      <c r="B73" s="104"/>
      <c r="C73" s="104"/>
      <c r="D73" s="104"/>
      <c r="E73" s="104"/>
      <c r="F73" s="104"/>
      <c r="G73" s="104"/>
      <c r="H73" s="104"/>
      <c r="J73" s="20"/>
      <c r="K73" s="20"/>
      <c r="L73" s="24"/>
      <c r="M73" s="22"/>
      <c r="N73" s="23"/>
      <c r="O73" s="24"/>
    </row>
    <row r="74" spans="1:15" ht="13.8" x14ac:dyDescent="0.3">
      <c r="A74" s="104"/>
      <c r="B74" s="104"/>
      <c r="C74" s="104"/>
      <c r="D74" s="104"/>
      <c r="E74" s="104"/>
      <c r="F74" s="104"/>
      <c r="G74" s="104"/>
      <c r="H74" s="104"/>
      <c r="J74" s="20"/>
      <c r="K74" s="20"/>
      <c r="L74" s="24"/>
      <c r="M74" s="22"/>
      <c r="N74" s="23"/>
      <c r="O74" s="24"/>
    </row>
    <row r="75" spans="1:15" ht="13.8" x14ac:dyDescent="0.3">
      <c r="A75" s="104"/>
      <c r="B75" s="104"/>
      <c r="C75" s="104"/>
      <c r="D75" s="104"/>
      <c r="E75" s="104"/>
      <c r="F75" s="104"/>
      <c r="G75" s="104"/>
      <c r="H75" s="104"/>
      <c r="J75" s="20"/>
      <c r="K75" s="20"/>
      <c r="L75" s="24"/>
      <c r="M75" s="22"/>
      <c r="N75" s="23"/>
      <c r="O75" s="24"/>
    </row>
    <row r="76" spans="1:15" ht="13.8" x14ac:dyDescent="0.3">
      <c r="A76" s="104"/>
      <c r="B76" s="104"/>
      <c r="C76" s="104"/>
      <c r="D76" s="104"/>
      <c r="E76" s="104"/>
      <c r="F76" s="104"/>
      <c r="G76" s="104"/>
      <c r="H76" s="104"/>
      <c r="J76" s="20"/>
      <c r="K76" s="20"/>
      <c r="L76" s="24"/>
      <c r="M76" s="22"/>
      <c r="N76" s="23"/>
      <c r="O76" s="24"/>
    </row>
    <row r="77" spans="1:15" ht="13.8" x14ac:dyDescent="0.3">
      <c r="J77" s="20"/>
      <c r="K77" s="20"/>
      <c r="L77" s="24"/>
      <c r="M77" s="22"/>
      <c r="N77" s="23"/>
      <c r="O77" s="24"/>
    </row>
    <row r="78" spans="1:15" ht="13.8" x14ac:dyDescent="0.3">
      <c r="J78" s="20"/>
      <c r="K78" s="20"/>
      <c r="L78" s="24"/>
      <c r="M78" s="22"/>
      <c r="N78" s="23"/>
      <c r="O78" s="24"/>
    </row>
    <row r="79" spans="1:15" ht="13.8" x14ac:dyDescent="0.3">
      <c r="J79" s="20"/>
      <c r="K79" s="20"/>
      <c r="L79" s="24"/>
      <c r="M79" s="22"/>
      <c r="N79" s="23"/>
      <c r="O79" s="24"/>
    </row>
    <row r="80" spans="1:15" ht="13.8" x14ac:dyDescent="0.3">
      <c r="J80" s="20"/>
      <c r="K80" s="20"/>
      <c r="L80" s="24"/>
      <c r="M80" s="22"/>
      <c r="N80" s="23"/>
      <c r="O80" s="24"/>
    </row>
    <row r="81" spans="9:16" ht="13.8" x14ac:dyDescent="0.3">
      <c r="J81" s="20"/>
      <c r="K81" s="20"/>
      <c r="L81" s="24"/>
      <c r="M81" s="22"/>
      <c r="N81" s="23"/>
      <c r="O81" s="24"/>
    </row>
    <row r="82" spans="9:16" ht="13.8" x14ac:dyDescent="0.3">
      <c r="J82" s="20"/>
      <c r="K82" s="20"/>
      <c r="L82" s="21"/>
      <c r="M82" s="22"/>
      <c r="N82" s="23"/>
      <c r="O82" s="24"/>
    </row>
    <row r="83" spans="9:16" ht="13.8" x14ac:dyDescent="0.3">
      <c r="J83" s="20"/>
      <c r="K83" s="20"/>
      <c r="L83" s="21"/>
      <c r="M83" s="22"/>
      <c r="N83" s="23"/>
      <c r="O83" s="24"/>
    </row>
    <row r="84" spans="9:16" ht="13.8" x14ac:dyDescent="0.3">
      <c r="J84" s="20"/>
      <c r="K84" s="20"/>
      <c r="L84" s="21"/>
      <c r="M84" s="22"/>
      <c r="N84" s="23"/>
      <c r="O84" s="24"/>
    </row>
    <row r="85" spans="9:16" ht="13.8" x14ac:dyDescent="0.3">
      <c r="J85" s="20"/>
      <c r="K85" s="20"/>
      <c r="L85" s="24"/>
      <c r="M85" s="22"/>
      <c r="N85" s="23"/>
      <c r="O85" s="24"/>
    </row>
    <row r="86" spans="9:16" ht="13.8" x14ac:dyDescent="0.3">
      <c r="I86" s="20"/>
      <c r="J86" s="20"/>
      <c r="K86" s="20"/>
      <c r="L86" s="20"/>
      <c r="M86" s="20"/>
      <c r="N86" s="20"/>
      <c r="O86" s="20"/>
      <c r="P86" s="20"/>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I93" s="20"/>
      <c r="J93" s="20"/>
      <c r="K93" s="20"/>
      <c r="L93" s="20"/>
      <c r="M93" s="20"/>
      <c r="N93" s="20"/>
      <c r="O93" s="20"/>
      <c r="P93" s="20"/>
    </row>
    <row r="94" spans="9:16" ht="13.8" x14ac:dyDescent="0.3">
      <c r="I94" s="20"/>
      <c r="J94" s="20"/>
      <c r="K94" s="20"/>
      <c r="L94" s="20"/>
      <c r="M94" s="20"/>
      <c r="N94" s="20"/>
      <c r="O94" s="20"/>
      <c r="P94" s="20"/>
    </row>
    <row r="95" spans="9:16" ht="13.8" x14ac:dyDescent="0.3">
      <c r="I95" s="20"/>
      <c r="J95" s="20"/>
      <c r="K95" s="20"/>
      <c r="L95" s="20"/>
      <c r="M95" s="20"/>
      <c r="N95" s="20"/>
      <c r="O95" s="20"/>
      <c r="P95" s="20"/>
    </row>
    <row r="96" spans="9:16" ht="13.8" x14ac:dyDescent="0.3">
      <c r="I96" s="20"/>
      <c r="J96" s="20"/>
      <c r="K96" s="20"/>
      <c r="L96" s="20"/>
      <c r="M96" s="20"/>
      <c r="N96" s="20"/>
      <c r="O96" s="20"/>
      <c r="P96" s="20"/>
    </row>
    <row r="97" spans="10:15" ht="13.8" x14ac:dyDescent="0.3">
      <c r="J97" s="20"/>
      <c r="K97" s="20"/>
      <c r="L97" s="21"/>
      <c r="M97" s="22"/>
      <c r="N97" s="23"/>
      <c r="O97" s="24"/>
    </row>
    <row r="98" spans="10:15" ht="13.8" x14ac:dyDescent="0.3">
      <c r="J98" s="20"/>
      <c r="K98" s="20"/>
      <c r="L98" s="24"/>
      <c r="M98" s="22"/>
      <c r="N98" s="23"/>
      <c r="O98" s="24"/>
    </row>
    <row r="99" spans="10:15" ht="13.8" x14ac:dyDescent="0.3">
      <c r="J99" s="20"/>
      <c r="K99" s="20"/>
      <c r="L99" s="21"/>
      <c r="M99" s="22"/>
      <c r="N99" s="23"/>
      <c r="O99" s="24"/>
    </row>
    <row r="100" spans="10:15" ht="13.8" x14ac:dyDescent="0.3">
      <c r="J100" s="20"/>
      <c r="K100" s="20"/>
      <c r="L100" s="24"/>
      <c r="M100" s="22"/>
      <c r="N100" s="23"/>
      <c r="O100" s="24"/>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1"/>
      <c r="M105" s="22"/>
      <c r="N105" s="23"/>
      <c r="O105" s="24"/>
    </row>
    <row r="106" spans="10:15" ht="13.8" x14ac:dyDescent="0.3">
      <c r="J106" s="20"/>
      <c r="K106" s="20"/>
      <c r="L106" s="21"/>
      <c r="M106" s="22"/>
      <c r="N106" s="23"/>
      <c r="O106" s="24"/>
    </row>
    <row r="107" spans="10:15" ht="13.8" x14ac:dyDescent="0.3">
      <c r="J107" s="20"/>
      <c r="K107" s="20"/>
      <c r="L107" s="21"/>
      <c r="M107" s="22"/>
      <c r="N107" s="23"/>
      <c r="O107" s="24"/>
    </row>
    <row r="108" spans="10:15" ht="13.8" x14ac:dyDescent="0.3">
      <c r="J108" s="20"/>
      <c r="K108" s="20"/>
      <c r="L108" s="21"/>
      <c r="M108" s="22"/>
      <c r="N108" s="23"/>
      <c r="O108" s="24"/>
    </row>
    <row r="109" spans="10:15" ht="13.8" x14ac:dyDescent="0.3">
      <c r="J109" s="20"/>
      <c r="K109" s="20"/>
      <c r="L109" s="21"/>
      <c r="M109" s="22"/>
      <c r="N109" s="23"/>
      <c r="O109" s="24"/>
    </row>
    <row r="110" spans="10:15" ht="13.8" x14ac:dyDescent="0.3">
      <c r="J110" s="20"/>
      <c r="K110" s="30"/>
      <c r="L110" s="30"/>
      <c r="M110" s="30"/>
      <c r="N110" s="30"/>
      <c r="O110" s="30"/>
    </row>
    <row r="111" spans="10:15" ht="13.8" x14ac:dyDescent="0.3">
      <c r="J111" s="20"/>
      <c r="K111" s="30"/>
      <c r="L111" s="30"/>
      <c r="M111" s="30"/>
      <c r="N111" s="30"/>
      <c r="O111" s="30"/>
    </row>
    <row r="112" spans="10:15" ht="13.8" x14ac:dyDescent="0.3">
      <c r="J112" s="20"/>
      <c r="K112" s="20"/>
      <c r="L112" s="21"/>
      <c r="M112" s="22"/>
      <c r="N112" s="23"/>
      <c r="O112" s="24"/>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20"/>
      <c r="L115" s="21"/>
      <c r="M115" s="22"/>
      <c r="N115" s="23"/>
      <c r="O115" s="24"/>
    </row>
    <row r="116" spans="10:15" ht="13.8" x14ac:dyDescent="0.3">
      <c r="J116" s="20"/>
      <c r="K116" s="20"/>
      <c r="L116" s="21"/>
      <c r="M116" s="22"/>
      <c r="N116" s="23"/>
      <c r="O116" s="24"/>
    </row>
    <row r="117" spans="10:15" ht="13.8" x14ac:dyDescent="0.3">
      <c r="J117" s="20"/>
      <c r="K117" s="20"/>
      <c r="L117" s="21"/>
      <c r="M117" s="22"/>
      <c r="N117" s="23"/>
      <c r="O117" s="24"/>
    </row>
    <row r="118" spans="10:15" ht="13.8" x14ac:dyDescent="0.3">
      <c r="J118" s="20"/>
      <c r="K118" s="20"/>
      <c r="L118" s="21"/>
      <c r="M118" s="22"/>
      <c r="N118" s="23"/>
      <c r="O118" s="24"/>
    </row>
    <row r="119" spans="10:15" ht="13.8" x14ac:dyDescent="0.3">
      <c r="J119" s="20"/>
      <c r="K119" s="30"/>
      <c r="L119" s="30"/>
      <c r="M119" s="30"/>
      <c r="N119" s="30"/>
      <c r="O119" s="30"/>
    </row>
    <row r="120" spans="10:15" ht="13.8" x14ac:dyDescent="0.3">
      <c r="J120" s="20"/>
      <c r="K120" s="20"/>
      <c r="L120" s="21"/>
      <c r="M120" s="22"/>
      <c r="N120" s="23"/>
      <c r="O120" s="24"/>
    </row>
    <row r="121" spans="10:15" ht="13.8" x14ac:dyDescent="0.3">
      <c r="J121" s="20"/>
      <c r="K121" s="20"/>
      <c r="L121" s="21"/>
      <c r="M121" s="22"/>
      <c r="N121" s="23"/>
      <c r="O121" s="24"/>
    </row>
    <row r="122" spans="10:15" ht="13.8" x14ac:dyDescent="0.3">
      <c r="J122" s="20"/>
      <c r="K122" s="20"/>
      <c r="L122" s="21"/>
      <c r="M122" s="22"/>
      <c r="N122" s="23"/>
      <c r="O122" s="24"/>
    </row>
    <row r="123" spans="10:15" ht="13.8" x14ac:dyDescent="0.3">
      <c r="J123" s="20"/>
      <c r="K123" s="20"/>
      <c r="L123" s="24"/>
      <c r="M123" s="22"/>
      <c r="N123" s="23"/>
      <c r="O123" s="24"/>
    </row>
    <row r="124" spans="10:15" ht="13.8" x14ac:dyDescent="0.3">
      <c r="J124" s="20"/>
      <c r="K124" s="20"/>
      <c r="L124" s="21"/>
      <c r="M124" s="22"/>
      <c r="N124" s="23"/>
      <c r="O124" s="24"/>
    </row>
    <row r="125" spans="10:15" ht="13.8" x14ac:dyDescent="0.3">
      <c r="J125" s="20"/>
      <c r="K125" s="30"/>
      <c r="L125" s="30"/>
      <c r="M125" s="30"/>
      <c r="N125" s="30"/>
      <c r="O125" s="30"/>
    </row>
    <row r="126" spans="10:15" ht="13.8" x14ac:dyDescent="0.3">
      <c r="J126" s="20"/>
      <c r="K126" s="20"/>
      <c r="L126" s="21"/>
      <c r="M126" s="22"/>
      <c r="N126" s="23"/>
      <c r="O126" s="24"/>
    </row>
    <row r="127" spans="10:15" ht="13.8" x14ac:dyDescent="0.3">
      <c r="J127" s="20"/>
      <c r="K127" s="20"/>
      <c r="L127" s="21"/>
      <c r="M127" s="22"/>
      <c r="N127" s="23"/>
      <c r="O127" s="24"/>
    </row>
    <row r="128" spans="10:15" ht="13.8" x14ac:dyDescent="0.3">
      <c r="J128" s="20"/>
      <c r="K128" s="20"/>
      <c r="L128" s="21"/>
      <c r="M128" s="22"/>
      <c r="N128" s="23"/>
      <c r="O128" s="24"/>
    </row>
    <row r="129" spans="10:15" ht="13.8" x14ac:dyDescent="0.3">
      <c r="J129" s="20"/>
      <c r="K129" s="20"/>
      <c r="L129" s="21"/>
      <c r="M129" s="22"/>
      <c r="N129" s="23"/>
      <c r="O129" s="24"/>
    </row>
    <row r="130" spans="10:15" ht="13.8" x14ac:dyDescent="0.3">
      <c r="J130" s="20"/>
      <c r="K130" s="20"/>
      <c r="L130" s="24"/>
      <c r="M130" s="22"/>
      <c r="N130" s="23"/>
      <c r="O130" s="24"/>
    </row>
    <row r="131" spans="10:15" ht="13.8" x14ac:dyDescent="0.3">
      <c r="J131" s="20"/>
      <c r="K131" s="30"/>
      <c r="L131" s="30"/>
      <c r="M131" s="30"/>
      <c r="N131" s="30"/>
      <c r="O131" s="30"/>
    </row>
    <row r="132" spans="10:15" ht="13.8" x14ac:dyDescent="0.3">
      <c r="J132" s="20"/>
      <c r="K132" s="20"/>
      <c r="L132" s="24"/>
      <c r="M132" s="22"/>
      <c r="N132" s="23"/>
      <c r="O132" s="24"/>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4"/>
      <c r="M139" s="22"/>
      <c r="N139" s="23"/>
      <c r="O139" s="24"/>
    </row>
    <row r="140" spans="10:15" ht="13.8" x14ac:dyDescent="0.3">
      <c r="J140" s="20"/>
      <c r="K140" s="20"/>
      <c r="L140" s="24"/>
      <c r="M140" s="22"/>
      <c r="N140" s="23"/>
      <c r="O140" s="24"/>
    </row>
    <row r="141" spans="10:15" ht="13.8" x14ac:dyDescent="0.3">
      <c r="J141" s="20"/>
      <c r="K141" s="20"/>
      <c r="L141" s="24"/>
      <c r="M141" s="22"/>
      <c r="N141" s="23"/>
      <c r="O141" s="24"/>
    </row>
    <row r="142" spans="10:15" ht="13.8" x14ac:dyDescent="0.3">
      <c r="J142" s="20"/>
      <c r="K142" s="20"/>
      <c r="L142" s="24"/>
      <c r="M142" s="22"/>
      <c r="N142" s="23"/>
      <c r="O142" s="24"/>
    </row>
    <row r="143" spans="10:15" ht="13.8" x14ac:dyDescent="0.3">
      <c r="J143" s="20"/>
      <c r="K143" s="20"/>
      <c r="L143" s="21"/>
      <c r="M143" s="22"/>
      <c r="N143" s="23"/>
      <c r="O143" s="24"/>
    </row>
    <row r="144" spans="10:15" ht="13.8" x14ac:dyDescent="0.3">
      <c r="J144" s="20"/>
      <c r="K144" s="20"/>
      <c r="L144" s="21"/>
      <c r="M144" s="22"/>
      <c r="N144" s="23"/>
      <c r="O144" s="24"/>
    </row>
    <row r="145" spans="10:15" ht="13.8" x14ac:dyDescent="0.3">
      <c r="J145" s="20"/>
      <c r="K145" s="20"/>
      <c r="L145" s="21"/>
      <c r="M145" s="22"/>
      <c r="N145" s="23"/>
      <c r="O145" s="24"/>
    </row>
    <row r="146" spans="10:15" ht="13.8" x14ac:dyDescent="0.3">
      <c r="J146" s="20"/>
      <c r="K146" s="20"/>
      <c r="L146" s="24"/>
      <c r="M146" s="22"/>
      <c r="N146" s="23"/>
      <c r="O146" s="24"/>
    </row>
    <row r="147" spans="10:15" ht="13.8" x14ac:dyDescent="0.3">
      <c r="J147" s="20"/>
      <c r="K147" s="20"/>
      <c r="L147" s="21"/>
      <c r="M147" s="22"/>
      <c r="N147" s="23"/>
      <c r="O147" s="24"/>
    </row>
    <row r="148" spans="10:15" ht="13.8" x14ac:dyDescent="0.3">
      <c r="J148" s="20"/>
      <c r="K148" s="20"/>
      <c r="L148" s="21"/>
      <c r="M148" s="22"/>
      <c r="N148" s="23"/>
      <c r="O148" s="24"/>
    </row>
    <row r="149" spans="10:15" ht="13.8" x14ac:dyDescent="0.3">
      <c r="J149" s="20"/>
      <c r="K149" s="20"/>
      <c r="L149" s="21"/>
      <c r="M149" s="22"/>
      <c r="N149" s="23"/>
      <c r="O149" s="24"/>
    </row>
    <row r="150" spans="10:15" ht="13.8" x14ac:dyDescent="0.3">
      <c r="J150" s="20"/>
      <c r="K150" s="20"/>
      <c r="L150" s="21"/>
      <c r="M150" s="22"/>
      <c r="N150" s="23"/>
      <c r="O150" s="24"/>
    </row>
    <row r="151" spans="10:15" ht="13.8" x14ac:dyDescent="0.3">
      <c r="J151" s="20"/>
      <c r="K151" s="20"/>
      <c r="L151" s="21"/>
      <c r="M151" s="22"/>
      <c r="N151" s="23"/>
      <c r="O151" s="24"/>
    </row>
    <row r="152" spans="10:15" ht="13.8" x14ac:dyDescent="0.3">
      <c r="J152" s="20"/>
      <c r="K152" s="20"/>
      <c r="L152" s="21"/>
      <c r="M152" s="22"/>
      <c r="N152" s="23"/>
      <c r="O152" s="24"/>
    </row>
    <row r="153" spans="10:15" ht="13.8" x14ac:dyDescent="0.3">
      <c r="J153" s="33"/>
      <c r="K153" s="33"/>
      <c r="L153" s="33"/>
      <c r="M153" s="34"/>
      <c r="N153" s="33"/>
      <c r="O153" s="33"/>
    </row>
  </sheetData>
  <sheetProtection algorithmName="SHA-512" hashValue="s52RVRguKJTQ9Vtu4ljZwFKXaGqem7zM53JibdF/Pe4mDfyCeE6QiX/g6wuYRkX6qgF4FHNbrUBD9n+LTCTnZw==" saltValue="CattPbCVpepdNoEzPsP+Nw==" spinCount="100000" sheet="1" objects="1" scenarios="1" selectLockedCells="1" selectUnlockedCells="1"/>
  <mergeCells count="16">
    <mergeCell ref="A3:G4"/>
    <mergeCell ref="A6:G7"/>
    <mergeCell ref="E16:H16"/>
    <mergeCell ref="A72:H76"/>
    <mergeCell ref="E12:H12"/>
    <mergeCell ref="E13:H13"/>
    <mergeCell ref="E14:H14"/>
    <mergeCell ref="A23:H26"/>
    <mergeCell ref="E10:H10"/>
    <mergeCell ref="E11:H11"/>
    <mergeCell ref="E15:H15"/>
    <mergeCell ref="E17:H17"/>
    <mergeCell ref="A31:H33"/>
    <mergeCell ref="A35:H38"/>
    <mergeCell ref="A64:H66"/>
    <mergeCell ref="A68:H69"/>
  </mergeCells>
  <hyperlinks>
    <hyperlink ref="A8"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11"/>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4" width="9.109375" style="37"/>
    <col min="15" max="15" width="7.33203125" style="37" customWidth="1"/>
    <col min="16" max="17" width="9.109375" style="37"/>
    <col min="18" max="18" width="10.88671875" style="37" customWidth="1"/>
    <col min="19" max="19" width="9.88671875" style="37" customWidth="1"/>
    <col min="20" max="20" width="13.44140625" style="37" customWidth="1"/>
    <col min="21" max="21" width="12.6640625" style="37" customWidth="1"/>
    <col min="22" max="30" width="9.109375" style="37"/>
    <col min="31" max="31" width="9.109375" style="39"/>
    <col min="32" max="56" width="9.109375" style="39" customWidth="1"/>
    <col min="57" max="57" width="9.109375" style="40" customWidth="1"/>
    <col min="58" max="67" width="9.109375" style="40"/>
    <col min="68" max="16384" width="9.109375" style="37"/>
  </cols>
  <sheetData>
    <row r="1" spans="2:82" ht="21" customHeight="1" x14ac:dyDescent="0.25">
      <c r="B1" s="35" t="s">
        <v>151</v>
      </c>
      <c r="C1" s="36"/>
      <c r="D1" s="36"/>
      <c r="AD1" s="38"/>
      <c r="BE1" s="39"/>
      <c r="BP1" s="40"/>
      <c r="BQ1" s="40"/>
      <c r="BR1" s="40"/>
      <c r="BS1" s="40"/>
      <c r="BT1" s="40"/>
      <c r="BU1" s="40"/>
      <c r="BV1" s="40"/>
      <c r="BW1" s="40"/>
      <c r="BX1" s="40"/>
      <c r="BY1" s="40"/>
      <c r="BZ1" s="40"/>
      <c r="CA1" s="40"/>
      <c r="CB1" s="40"/>
      <c r="CC1" s="40"/>
      <c r="CD1" s="40"/>
    </row>
    <row r="2" spans="2:82" ht="10.5" customHeight="1" x14ac:dyDescent="0.25">
      <c r="AD2" s="41"/>
      <c r="BE2" s="39"/>
      <c r="BP2" s="40"/>
      <c r="BQ2" s="40"/>
      <c r="BR2" s="40"/>
      <c r="BS2" s="40"/>
      <c r="BT2" s="40"/>
      <c r="BU2" s="40"/>
      <c r="BV2" s="40"/>
      <c r="BW2" s="40"/>
      <c r="BX2" s="40"/>
      <c r="BY2" s="40"/>
      <c r="BZ2" s="40"/>
      <c r="CA2" s="40"/>
      <c r="CB2" s="40"/>
      <c r="CC2" s="40"/>
      <c r="CD2" s="40"/>
    </row>
    <row r="3" spans="2:82"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E3" s="39"/>
      <c r="BP3" s="40"/>
      <c r="BQ3" s="40"/>
      <c r="BR3" s="40"/>
      <c r="BS3" s="40"/>
      <c r="BT3" s="40"/>
      <c r="BU3" s="40"/>
      <c r="BV3" s="40"/>
      <c r="BW3" s="40"/>
      <c r="BX3" s="40"/>
      <c r="BY3" s="40"/>
      <c r="BZ3" s="40"/>
      <c r="CA3" s="40"/>
      <c r="CB3" s="40"/>
      <c r="CC3" s="40"/>
      <c r="CD3" s="40"/>
    </row>
    <row r="4" spans="2:82"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E4" s="39"/>
      <c r="BG4" s="40">
        <v>1</v>
      </c>
      <c r="BP4" s="40"/>
      <c r="BQ4" s="40"/>
      <c r="BR4" s="40"/>
      <c r="BS4" s="40"/>
      <c r="BT4" s="40"/>
      <c r="BU4" s="40"/>
      <c r="BV4" s="40"/>
      <c r="BW4" s="40"/>
      <c r="BX4" s="40"/>
      <c r="BY4" s="40"/>
      <c r="BZ4" s="40"/>
      <c r="CA4" s="40"/>
      <c r="CB4" s="40"/>
      <c r="CC4" s="40"/>
      <c r="CD4" s="40"/>
    </row>
    <row r="5" spans="2:82"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E5" s="39"/>
      <c r="BP5" s="40"/>
      <c r="BQ5" s="40"/>
      <c r="BR5" s="40"/>
      <c r="BS5" s="40"/>
      <c r="BT5" s="40"/>
      <c r="BU5" s="40"/>
      <c r="BV5" s="40"/>
      <c r="BW5" s="40"/>
      <c r="BX5" s="40"/>
      <c r="BY5" s="40"/>
      <c r="BZ5" s="40"/>
      <c r="CA5" s="40"/>
      <c r="CB5" s="40"/>
      <c r="CC5" s="40"/>
      <c r="CD5" s="40"/>
    </row>
    <row r="6" spans="2:82"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E6" s="39"/>
      <c r="BP6" s="40"/>
      <c r="BQ6" s="40"/>
      <c r="BR6" s="40"/>
      <c r="BS6" s="40"/>
      <c r="BT6" s="40"/>
      <c r="BU6" s="40"/>
      <c r="BV6" s="40"/>
      <c r="BW6" s="40"/>
      <c r="BX6" s="40"/>
      <c r="BY6" s="40"/>
      <c r="BZ6" s="40"/>
      <c r="CA6" s="40"/>
      <c r="CB6" s="40"/>
      <c r="CC6" s="40"/>
      <c r="CD6" s="40"/>
    </row>
    <row r="7" spans="2:82"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E7" s="39"/>
      <c r="BG7" s="44"/>
      <c r="BP7" s="40"/>
      <c r="BQ7" s="40"/>
      <c r="BR7" s="40"/>
      <c r="BS7" s="40"/>
      <c r="BT7" s="40"/>
      <c r="BU7" s="40"/>
      <c r="BV7" s="40"/>
      <c r="BW7" s="40"/>
      <c r="BX7" s="40"/>
      <c r="BY7" s="40"/>
      <c r="BZ7" s="40"/>
      <c r="CA7" s="40"/>
      <c r="CB7" s="40"/>
      <c r="CC7" s="40"/>
      <c r="CD7" s="40"/>
    </row>
    <row r="8" spans="2:82" ht="12" customHeight="1" x14ac:dyDescent="0.3">
      <c r="B8" s="42"/>
      <c r="C8" s="45"/>
      <c r="D8" s="42"/>
      <c r="E8" s="42"/>
      <c r="F8" s="42"/>
      <c r="G8" s="42"/>
      <c r="H8" s="42"/>
      <c r="I8" s="42"/>
      <c r="J8" s="42"/>
      <c r="K8" s="42"/>
      <c r="L8" s="42"/>
      <c r="M8" s="42"/>
      <c r="N8" s="42"/>
      <c r="O8" s="42"/>
      <c r="P8" s="45"/>
      <c r="Q8" s="42"/>
      <c r="R8" s="42"/>
      <c r="S8" s="42"/>
      <c r="T8" s="42"/>
      <c r="U8" s="42"/>
      <c r="V8" s="42"/>
      <c r="W8" s="42"/>
      <c r="X8" s="42"/>
      <c r="Y8" s="42"/>
      <c r="Z8" s="42"/>
      <c r="AA8" s="42"/>
      <c r="AB8" s="42"/>
      <c r="AC8" s="42"/>
      <c r="BE8" s="39"/>
      <c r="BG8" s="46"/>
      <c r="BP8" s="40"/>
      <c r="BQ8" s="40"/>
      <c r="BR8" s="40"/>
      <c r="BS8" s="40"/>
      <c r="BT8" s="40"/>
      <c r="BU8" s="40"/>
      <c r="BV8" s="40"/>
      <c r="BW8" s="40"/>
      <c r="BX8" s="40"/>
      <c r="BY8" s="40"/>
      <c r="BZ8" s="40"/>
      <c r="CA8" s="40"/>
      <c r="CB8" s="40"/>
      <c r="CC8" s="40"/>
      <c r="CD8" s="40"/>
    </row>
    <row r="9" spans="2:82"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E9" s="39"/>
      <c r="BG9" s="44"/>
      <c r="BP9" s="40"/>
      <c r="BQ9" s="40"/>
      <c r="BR9" s="40"/>
      <c r="BS9" s="40"/>
      <c r="BT9" s="40"/>
      <c r="BU9" s="40"/>
      <c r="BV9" s="40"/>
      <c r="BW9" s="40"/>
      <c r="BX9" s="40"/>
      <c r="BY9" s="40"/>
      <c r="BZ9" s="40"/>
      <c r="CA9" s="40"/>
      <c r="CB9" s="40"/>
      <c r="CC9" s="40"/>
      <c r="CD9" s="40"/>
    </row>
    <row r="10" spans="2:82"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E10" s="39"/>
      <c r="BG10" s="40" t="str">
        <f>VLOOKUP($BG$4, RefCauseofDeath, 3,FALSE)</f>
        <v>Total cardiovascular disease hospitalisation, 35+ years</v>
      </c>
      <c r="BP10" s="40"/>
      <c r="BQ10" s="40"/>
      <c r="BR10" s="40"/>
      <c r="BS10" s="40"/>
      <c r="BT10" s="40"/>
      <c r="BU10" s="40"/>
      <c r="BV10" s="40"/>
      <c r="BW10" s="40"/>
      <c r="BX10" s="40"/>
      <c r="BY10" s="40"/>
      <c r="BZ10" s="40"/>
      <c r="CA10" s="40"/>
      <c r="CB10" s="40"/>
      <c r="CC10" s="40"/>
      <c r="CD10" s="40"/>
    </row>
    <row r="11" spans="2:82"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E11" s="39"/>
      <c r="BP11" s="40"/>
      <c r="BQ11" s="40"/>
      <c r="BR11" s="40"/>
      <c r="BS11" s="40"/>
      <c r="BT11" s="40"/>
      <c r="BU11" s="40"/>
      <c r="BV11" s="40"/>
      <c r="BW11" s="40"/>
      <c r="BX11" s="40"/>
      <c r="BY11" s="40"/>
      <c r="BZ11" s="40"/>
      <c r="CA11" s="40"/>
      <c r="CB11" s="40"/>
      <c r="CC11" s="40"/>
      <c r="CD11" s="40"/>
    </row>
    <row r="12" spans="2:82"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E12" s="39"/>
      <c r="BG12" s="40" t="s">
        <v>76</v>
      </c>
      <c r="BH12" s="40" t="s">
        <v>73</v>
      </c>
      <c r="BI12" s="40" t="s">
        <v>75</v>
      </c>
      <c r="BP12" s="40"/>
      <c r="BQ12" s="40"/>
      <c r="BR12" s="40"/>
      <c r="BS12" s="40"/>
      <c r="BT12" s="40"/>
      <c r="BU12" s="40"/>
      <c r="BV12" s="40"/>
      <c r="BW12" s="40"/>
      <c r="BX12" s="40"/>
      <c r="BY12" s="40"/>
      <c r="BZ12" s="40"/>
      <c r="CA12" s="40"/>
      <c r="CB12" s="40"/>
      <c r="CC12" s="40"/>
      <c r="CD12" s="40"/>
    </row>
    <row r="13" spans="2:82"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E13" s="39"/>
      <c r="BP13" s="40"/>
      <c r="BQ13" s="40"/>
      <c r="BR13" s="40"/>
      <c r="BS13" s="40"/>
      <c r="BT13" s="40"/>
      <c r="BU13" s="40"/>
      <c r="BV13" s="40"/>
      <c r="BW13" s="40"/>
      <c r="BX13" s="40"/>
      <c r="BY13" s="40"/>
      <c r="BZ13" s="40"/>
      <c r="CA13" s="40"/>
      <c r="CB13" s="40"/>
      <c r="CC13" s="40"/>
      <c r="CD13" s="40"/>
    </row>
    <row r="14" spans="2:82"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E14" s="39"/>
      <c r="BG14" s="48" t="s">
        <v>146</v>
      </c>
      <c r="BP14" s="40"/>
      <c r="BQ14" s="40"/>
      <c r="BR14" s="40"/>
      <c r="BS14" s="40"/>
      <c r="BT14" s="40"/>
      <c r="BU14" s="40"/>
      <c r="BV14" s="40"/>
      <c r="BW14" s="40"/>
      <c r="BX14" s="40"/>
      <c r="BY14" s="40"/>
      <c r="BZ14" s="40"/>
      <c r="CA14" s="40"/>
      <c r="CB14" s="40"/>
      <c r="CC14" s="40"/>
      <c r="CD14" s="40"/>
    </row>
    <row r="15" spans="2:82"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E15" s="39"/>
      <c r="BG15" s="40" t="s">
        <v>38</v>
      </c>
      <c r="BP15" s="40"/>
      <c r="BQ15" s="40"/>
      <c r="BR15" s="40"/>
      <c r="BS15" s="40"/>
      <c r="BT15" s="40"/>
      <c r="BU15" s="40"/>
      <c r="BV15" s="40"/>
      <c r="BW15" s="40"/>
      <c r="BX15" s="40"/>
      <c r="BY15" s="40"/>
      <c r="BZ15" s="40"/>
      <c r="CA15" s="40"/>
      <c r="CB15" s="40"/>
      <c r="CC15" s="40"/>
      <c r="CD15" s="40"/>
    </row>
    <row r="16" spans="2:82"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E16" s="39"/>
      <c r="BG16" s="49"/>
      <c r="BP16" s="40"/>
      <c r="BQ16" s="40"/>
      <c r="BR16" s="40"/>
      <c r="BS16" s="40"/>
      <c r="BT16" s="40"/>
      <c r="BU16" s="40"/>
      <c r="BV16" s="40"/>
      <c r="BW16" s="40"/>
      <c r="BX16" s="40"/>
      <c r="BY16" s="40"/>
      <c r="BZ16" s="40"/>
      <c r="CA16" s="40"/>
      <c r="CB16" s="40"/>
      <c r="CC16" s="40"/>
      <c r="CD16" s="40"/>
    </row>
    <row r="17" spans="2:82"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E17" s="39"/>
      <c r="BG17" s="50"/>
      <c r="BP17" s="40"/>
      <c r="BQ17" s="40"/>
      <c r="BR17" s="40"/>
      <c r="BS17" s="40"/>
      <c r="BT17" s="40"/>
      <c r="BU17" s="40"/>
      <c r="BV17" s="40"/>
      <c r="BW17" s="40"/>
      <c r="BX17" s="40"/>
      <c r="BY17" s="40"/>
      <c r="BZ17" s="40"/>
      <c r="CA17" s="40"/>
      <c r="CB17" s="40"/>
      <c r="CC17" s="40"/>
      <c r="CD17" s="40"/>
    </row>
    <row r="18" spans="2:82"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E18" s="39"/>
      <c r="BP18" s="40"/>
      <c r="BQ18" s="40"/>
      <c r="BR18" s="40"/>
      <c r="BS18" s="40"/>
      <c r="BT18" s="40"/>
      <c r="BU18" s="40"/>
      <c r="BV18" s="40"/>
      <c r="BW18" s="40"/>
      <c r="BX18" s="40"/>
      <c r="BY18" s="40"/>
      <c r="BZ18" s="40"/>
      <c r="CA18" s="40"/>
      <c r="CB18" s="40"/>
      <c r="CC18" s="40"/>
      <c r="CD18" s="40"/>
    </row>
    <row r="19" spans="2:82"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E19" s="39"/>
      <c r="BP19" s="40"/>
      <c r="BQ19" s="40"/>
      <c r="BR19" s="40"/>
      <c r="BS19" s="40"/>
      <c r="BT19" s="40"/>
      <c r="BU19" s="40"/>
      <c r="BV19" s="40"/>
      <c r="BW19" s="40"/>
      <c r="BX19" s="40"/>
      <c r="BY19" s="40"/>
      <c r="BZ19" s="40"/>
      <c r="CA19" s="40"/>
      <c r="CB19" s="40"/>
      <c r="CC19" s="40"/>
      <c r="CD19" s="40"/>
    </row>
    <row r="20" spans="2:82"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E20" s="39"/>
      <c r="BP20" s="40"/>
      <c r="BQ20" s="40"/>
      <c r="BR20" s="40"/>
      <c r="BS20" s="40"/>
      <c r="BT20" s="40"/>
      <c r="BU20" s="40"/>
      <c r="BV20" s="40"/>
      <c r="BW20" s="40"/>
      <c r="BX20" s="40"/>
      <c r="BY20" s="40"/>
      <c r="BZ20" s="40"/>
      <c r="CA20" s="40"/>
      <c r="CB20" s="40"/>
      <c r="CC20" s="40"/>
      <c r="CD20" s="40"/>
    </row>
    <row r="21" spans="2:82"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E21" s="39"/>
      <c r="BP21" s="40"/>
      <c r="BQ21" s="40"/>
      <c r="BR21" s="40"/>
      <c r="BS21" s="40"/>
      <c r="BT21" s="40"/>
      <c r="BU21" s="40"/>
      <c r="BV21" s="40"/>
      <c r="BW21" s="40"/>
      <c r="BX21" s="40"/>
      <c r="BY21" s="40"/>
      <c r="BZ21" s="40"/>
      <c r="CA21" s="40"/>
      <c r="CB21" s="40"/>
      <c r="CC21" s="40"/>
      <c r="CD21" s="40"/>
    </row>
    <row r="22" spans="2:82"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E22" s="39"/>
      <c r="BP22" s="40"/>
      <c r="BQ22" s="40"/>
      <c r="BR22" s="40"/>
      <c r="BS22" s="40"/>
      <c r="BT22" s="40"/>
      <c r="BU22" s="40"/>
      <c r="BV22" s="40"/>
      <c r="BW22" s="40"/>
      <c r="BX22" s="40"/>
      <c r="BY22" s="40"/>
      <c r="BZ22" s="40"/>
      <c r="CA22" s="40"/>
      <c r="CB22" s="40"/>
      <c r="CC22" s="40"/>
      <c r="CD22" s="40"/>
    </row>
    <row r="23" spans="2:82"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E23" s="39"/>
      <c r="BP23" s="40"/>
      <c r="BQ23" s="40"/>
      <c r="BR23" s="40"/>
      <c r="BS23" s="40"/>
      <c r="BT23" s="40"/>
      <c r="BU23" s="40"/>
      <c r="BV23" s="40"/>
      <c r="BW23" s="40"/>
      <c r="BX23" s="40"/>
      <c r="BY23" s="40"/>
      <c r="BZ23" s="40"/>
      <c r="CA23" s="40"/>
      <c r="CB23" s="40"/>
      <c r="CC23" s="40"/>
      <c r="CD23" s="40"/>
    </row>
    <row r="24" spans="2:82"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E24" s="39"/>
      <c r="BP24" s="40"/>
      <c r="BQ24" s="40"/>
      <c r="BR24" s="40"/>
      <c r="BS24" s="40"/>
      <c r="BT24" s="40"/>
      <c r="BU24" s="40"/>
      <c r="BV24" s="40"/>
      <c r="BW24" s="40"/>
      <c r="BX24" s="40"/>
      <c r="BY24" s="40"/>
      <c r="BZ24" s="40"/>
      <c r="CA24" s="40"/>
      <c r="CB24" s="40"/>
      <c r="CC24" s="40"/>
      <c r="CD24" s="40"/>
    </row>
    <row r="25" spans="2:82"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E25" s="39"/>
      <c r="BP25" s="40"/>
      <c r="BQ25" s="40"/>
      <c r="BR25" s="40"/>
      <c r="BS25" s="40"/>
      <c r="BT25" s="40"/>
      <c r="BU25" s="40"/>
      <c r="BV25" s="40"/>
      <c r="BW25" s="40"/>
      <c r="BX25" s="40"/>
      <c r="BY25" s="40"/>
      <c r="BZ25" s="40"/>
      <c r="CA25" s="40"/>
      <c r="CB25" s="40"/>
      <c r="CC25" s="40"/>
      <c r="CD25" s="40"/>
    </row>
    <row r="26" spans="2:82"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E26" s="39"/>
      <c r="BP26" s="40"/>
      <c r="BQ26" s="40"/>
      <c r="BR26" s="40"/>
      <c r="BS26" s="40"/>
      <c r="BT26" s="40"/>
      <c r="BU26" s="40"/>
      <c r="BV26" s="40"/>
      <c r="BW26" s="40"/>
      <c r="BX26" s="40"/>
      <c r="BY26" s="40"/>
      <c r="BZ26" s="40"/>
      <c r="CA26" s="40"/>
      <c r="CB26" s="40"/>
      <c r="CC26" s="40"/>
      <c r="CD26" s="40"/>
    </row>
    <row r="27" spans="2:82"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E27" s="39"/>
      <c r="BP27" s="40"/>
      <c r="BQ27" s="40"/>
      <c r="BR27" s="40"/>
      <c r="BS27" s="40"/>
      <c r="BT27" s="40"/>
      <c r="BU27" s="40"/>
      <c r="BV27" s="40"/>
      <c r="BW27" s="40"/>
      <c r="BX27" s="40"/>
      <c r="BY27" s="40"/>
      <c r="BZ27" s="40"/>
      <c r="CA27" s="40"/>
      <c r="CB27" s="40"/>
      <c r="CC27" s="40"/>
      <c r="CD27" s="40"/>
    </row>
    <row r="28" spans="2:82"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E28" s="39"/>
      <c r="BP28" s="40"/>
      <c r="BQ28" s="40"/>
      <c r="BR28" s="40"/>
      <c r="BS28" s="40"/>
      <c r="BT28" s="40"/>
      <c r="BU28" s="40"/>
      <c r="BV28" s="40"/>
      <c r="BW28" s="40"/>
      <c r="BX28" s="40"/>
      <c r="BY28" s="40"/>
      <c r="BZ28" s="40"/>
      <c r="CA28" s="40"/>
      <c r="CB28" s="40"/>
      <c r="CC28" s="40"/>
      <c r="CD28" s="40"/>
    </row>
    <row r="29" spans="2:82"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E29" s="39"/>
      <c r="BG29" s="40" t="str">
        <f>VLOOKUP(BG4, RefCauseofDeath, 3, FALSE)</f>
        <v>Total cardiovascular disease hospitalisation, 35+ years</v>
      </c>
      <c r="BP29" s="40"/>
      <c r="BQ29" s="40"/>
      <c r="BR29" s="40"/>
      <c r="BS29" s="40"/>
      <c r="BT29" s="40"/>
      <c r="BU29" s="40"/>
      <c r="BV29" s="40"/>
      <c r="BW29" s="40"/>
      <c r="BX29" s="40"/>
      <c r="BY29" s="40"/>
      <c r="BZ29" s="40"/>
      <c r="CA29" s="40"/>
      <c r="CB29" s="40"/>
      <c r="CC29" s="40"/>
      <c r="CD29" s="40"/>
    </row>
    <row r="30" spans="2:82"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E30" s="39"/>
      <c r="BP30" s="40"/>
      <c r="BQ30" s="40"/>
      <c r="BR30" s="40"/>
      <c r="BS30" s="40"/>
      <c r="BT30" s="40"/>
      <c r="BU30" s="40"/>
      <c r="BV30" s="40"/>
      <c r="BW30" s="40"/>
      <c r="BX30" s="40"/>
      <c r="BY30" s="40"/>
      <c r="BZ30" s="40"/>
      <c r="CA30" s="40"/>
      <c r="CB30" s="40"/>
      <c r="CC30" s="40"/>
      <c r="CD30" s="40"/>
    </row>
    <row r="31" spans="2:82"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48"/>
      <c r="BG31" s="48" t="s">
        <v>27</v>
      </c>
      <c r="BH31" s="48"/>
      <c r="BI31" s="48"/>
      <c r="BJ31" s="48"/>
      <c r="BK31" s="48"/>
      <c r="BL31" s="48"/>
      <c r="BM31" s="48"/>
      <c r="BN31" s="48"/>
      <c r="BO31" s="48"/>
      <c r="BP31" s="48"/>
      <c r="BQ31" s="48"/>
      <c r="BR31" s="48"/>
      <c r="BS31" s="48"/>
      <c r="BT31" s="48" t="s">
        <v>40</v>
      </c>
      <c r="BU31" s="48"/>
      <c r="BV31" s="48"/>
      <c r="BW31" s="48"/>
      <c r="BX31" s="48"/>
      <c r="BY31" s="48"/>
      <c r="BZ31" s="48"/>
      <c r="CA31" s="48"/>
      <c r="CB31" s="48"/>
      <c r="CC31" s="48"/>
      <c r="CD31" s="48"/>
    </row>
    <row r="32" spans="2:82"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E32" s="39"/>
      <c r="BP32" s="40"/>
      <c r="BQ32" s="40"/>
      <c r="BR32" s="40"/>
      <c r="BS32" s="40"/>
      <c r="BT32" s="40"/>
      <c r="BU32" s="40"/>
      <c r="BV32" s="40"/>
      <c r="BW32" s="40"/>
      <c r="BX32" s="40"/>
      <c r="BY32" s="40"/>
      <c r="BZ32" s="40"/>
      <c r="CA32" s="40"/>
      <c r="CB32" s="40"/>
      <c r="CC32" s="40"/>
      <c r="CD32" s="40"/>
    </row>
    <row r="33" spans="2:82" s="55" customFormat="1" ht="26.25" customHeight="1" x14ac:dyDescent="0.3">
      <c r="B33" s="51"/>
      <c r="C33" s="45" t="str">
        <f>VLOOKUP(BG4, RefCauseofDeath, 3, FALSE)</f>
        <v>Total cardiovascular disease hospitalisation, 35+ years</v>
      </c>
      <c r="D33" s="42"/>
      <c r="E33" s="42"/>
      <c r="F33" s="42"/>
      <c r="G33" s="42"/>
      <c r="H33" s="42"/>
      <c r="I33" s="51"/>
      <c r="J33" s="51"/>
      <c r="K33" s="51"/>
      <c r="L33" s="51"/>
      <c r="M33" s="51"/>
      <c r="N33" s="51"/>
      <c r="O33" s="51"/>
      <c r="P33" s="54"/>
      <c r="Q33" s="45" t="str">
        <f>VLOOKUP(BG4, RefCauseofDeath,3,FALSE)</f>
        <v>Total cardiovascular disease hospitalisation, 35+ years</v>
      </c>
      <c r="R33" s="42"/>
      <c r="S33" s="42"/>
      <c r="T33" s="42"/>
      <c r="U33" s="42"/>
      <c r="V33" s="42"/>
      <c r="W33" s="51"/>
      <c r="X33" s="51"/>
      <c r="Y33" s="51"/>
      <c r="Z33" s="51"/>
      <c r="AA33" s="51"/>
      <c r="AB33" s="51"/>
      <c r="AC33" s="51"/>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7"/>
      <c r="BG33" s="57"/>
      <c r="BH33" s="57" t="s">
        <v>8</v>
      </c>
      <c r="BI33" s="57" t="s">
        <v>11</v>
      </c>
      <c r="BJ33" s="57" t="s">
        <v>12</v>
      </c>
      <c r="BK33" s="57" t="s">
        <v>13</v>
      </c>
      <c r="BL33" s="57"/>
      <c r="BM33" s="57" t="s">
        <v>11</v>
      </c>
      <c r="BN33" s="57" t="s">
        <v>11</v>
      </c>
      <c r="BO33" s="57"/>
      <c r="BP33" s="57" t="s">
        <v>12</v>
      </c>
      <c r="BQ33" s="57" t="s">
        <v>12</v>
      </c>
      <c r="BR33" s="57"/>
      <c r="BS33" s="57"/>
      <c r="BT33" s="57"/>
      <c r="BU33" s="57" t="s">
        <v>8</v>
      </c>
      <c r="BV33" s="57" t="s">
        <v>41</v>
      </c>
      <c r="BW33" s="57"/>
      <c r="BX33" s="57" t="s">
        <v>13</v>
      </c>
      <c r="BY33" s="57"/>
      <c r="BZ33" s="57"/>
      <c r="CA33" s="57"/>
      <c r="CB33" s="57"/>
      <c r="CC33" s="40" t="s">
        <v>42</v>
      </c>
      <c r="CD33" s="57"/>
    </row>
    <row r="34" spans="2:82" ht="12" customHeight="1" x14ac:dyDescent="0.25">
      <c r="B34" s="42"/>
      <c r="C34" s="42"/>
      <c r="D34" s="42"/>
      <c r="E34" s="42"/>
      <c r="F34" s="42"/>
      <c r="G34" s="42"/>
      <c r="H34" s="42"/>
      <c r="I34" s="42"/>
      <c r="J34" s="42"/>
      <c r="K34" s="42"/>
      <c r="L34" s="42"/>
      <c r="M34" s="42"/>
      <c r="N34" s="42"/>
      <c r="O34" s="42"/>
      <c r="P34" s="58"/>
      <c r="Q34" s="42"/>
      <c r="R34" s="42"/>
      <c r="S34" s="42"/>
      <c r="T34" s="42"/>
      <c r="U34" s="42"/>
      <c r="V34" s="42"/>
      <c r="W34" s="42"/>
      <c r="X34" s="42"/>
      <c r="Y34" s="42"/>
      <c r="Z34" s="42"/>
      <c r="AA34" s="42"/>
      <c r="AB34" s="42"/>
      <c r="AC34" s="42"/>
      <c r="BE34" s="39"/>
      <c r="BM34" s="40" t="s">
        <v>29</v>
      </c>
      <c r="BN34" s="40" t="s">
        <v>28</v>
      </c>
      <c r="BP34" s="40" t="s">
        <v>29</v>
      </c>
      <c r="BQ34" s="40" t="s">
        <v>28</v>
      </c>
      <c r="BR34" s="40"/>
      <c r="BS34" s="40"/>
      <c r="BT34" s="40"/>
      <c r="BU34" s="40"/>
      <c r="BV34" s="40"/>
      <c r="BW34" s="40"/>
      <c r="BX34" s="40"/>
      <c r="BY34" s="40"/>
      <c r="BZ34" s="40" t="s">
        <v>29</v>
      </c>
      <c r="CA34" s="40" t="s">
        <v>28</v>
      </c>
      <c r="CB34" s="40"/>
      <c r="CC34" s="40"/>
      <c r="CD34" s="40"/>
    </row>
    <row r="35" spans="2:82" x14ac:dyDescent="0.25">
      <c r="B35" s="42"/>
      <c r="C35" s="59"/>
      <c r="D35" s="60"/>
      <c r="E35" s="61"/>
      <c r="F35" s="61"/>
      <c r="G35" s="60"/>
      <c r="H35" s="61"/>
      <c r="I35" s="61"/>
      <c r="J35" s="42"/>
      <c r="K35" s="42"/>
      <c r="L35" s="42"/>
      <c r="M35" s="42"/>
      <c r="N35" s="42"/>
      <c r="O35" s="42"/>
      <c r="P35" s="42"/>
      <c r="Q35" s="58"/>
      <c r="R35" s="62"/>
      <c r="S35" s="63"/>
      <c r="T35" s="63"/>
      <c r="U35" s="42"/>
      <c r="V35" s="42"/>
      <c r="W35" s="42"/>
      <c r="X35" s="42"/>
      <c r="Y35" s="42"/>
      <c r="Z35" s="42"/>
      <c r="AA35" s="42"/>
      <c r="AB35" s="42"/>
      <c r="AC35" s="42"/>
      <c r="BE35" s="39"/>
      <c r="BG35" s="64">
        <v>1995</v>
      </c>
      <c r="BH35" s="40" t="s">
        <v>126</v>
      </c>
      <c r="BI35" s="57" t="str">
        <f t="shared" ref="BI35:BI54" si="0">IFERROR(VALUE(FIXED(VLOOKUP($BG35&amp;$BG$29&amp;$BG$12&amp;"Maori",ethnicdata,7,FALSE),1)),"N/A")</f>
        <v>N/A</v>
      </c>
      <c r="BJ35" s="57" t="str">
        <f t="shared" ref="BJ35:BJ54" si="1">IFERROR(VALUE(FIXED(VLOOKUP($BG35&amp;$BG$29&amp;$BG$12&amp;"nonMaori",ethnicdata,7,FALSE),1)),"N/A")</f>
        <v>N/A</v>
      </c>
      <c r="BK35" s="57">
        <f>MAX(BI35:BJ104)</f>
        <v>3773.1</v>
      </c>
      <c r="BM35" s="65" t="e">
        <f t="shared" ref="BM35:BM54" si="2">D39-E39</f>
        <v>#VALUE!</v>
      </c>
      <c r="BN35" s="65" t="e">
        <f t="shared" ref="BN35:BN54" si="3">F39-D39</f>
        <v>#VALUE!</v>
      </c>
      <c r="BP35" s="65" t="e">
        <f t="shared" ref="BP35:BP54" si="4">G39-H39</f>
        <v>#VALUE!</v>
      </c>
      <c r="BQ35" s="65" t="e">
        <f t="shared" ref="BQ35:BQ54" si="5">I39-G39</f>
        <v>#VALUE!</v>
      </c>
      <c r="BR35" s="40"/>
      <c r="BS35" s="40"/>
      <c r="BT35" s="64">
        <v>1995</v>
      </c>
      <c r="BU35" s="40" t="s">
        <v>126</v>
      </c>
      <c r="BV35" s="66" t="str">
        <f t="shared" ref="BV35:BV54" si="6">IFERROR(VALUE(FIXED(VLOOKUP($BT35&amp;$Q$33&amp;$BG$12&amp;"Maori",ethnicdata,10,FALSE),2)),"N/A")</f>
        <v>N/A</v>
      </c>
      <c r="BW35" s="57"/>
      <c r="BX35" s="67">
        <f>MAX(BV35:BV104)</f>
        <v>2.0699999999999998</v>
      </c>
      <c r="BY35" s="40"/>
      <c r="BZ35" s="67" t="e">
        <f t="shared" ref="BZ35:BZ54" si="7">R39-S39</f>
        <v>#VALUE!</v>
      </c>
      <c r="CA35" s="67" t="e">
        <f t="shared" ref="CA35:CA54" si="8">T39-R39</f>
        <v>#VALUE!</v>
      </c>
      <c r="CB35" s="40"/>
      <c r="CC35" s="57">
        <v>1</v>
      </c>
      <c r="CD35" s="40"/>
    </row>
    <row r="36" spans="2:82" x14ac:dyDescent="0.25">
      <c r="B36" s="42"/>
      <c r="C36" s="59" t="s">
        <v>156</v>
      </c>
      <c r="D36" s="60"/>
      <c r="E36" s="61"/>
      <c r="F36" s="61"/>
      <c r="G36" s="60"/>
      <c r="H36" s="61"/>
      <c r="I36" s="61"/>
      <c r="J36" s="42"/>
      <c r="K36" s="42"/>
      <c r="L36" s="42"/>
      <c r="M36" s="42"/>
      <c r="N36" s="42"/>
      <c r="O36" s="42"/>
      <c r="P36" s="42"/>
      <c r="Q36" s="59" t="s">
        <v>157</v>
      </c>
      <c r="R36" s="62"/>
      <c r="S36" s="63"/>
      <c r="T36" s="63"/>
      <c r="U36" s="42"/>
      <c r="V36" s="42"/>
      <c r="W36" s="42"/>
      <c r="X36" s="42"/>
      <c r="Y36" s="42"/>
      <c r="Z36" s="42"/>
      <c r="AA36" s="42"/>
      <c r="AB36" s="42"/>
      <c r="AC36" s="42"/>
      <c r="BE36" s="39"/>
      <c r="BF36" s="40" t="s">
        <v>5</v>
      </c>
      <c r="BG36" s="64">
        <v>1996</v>
      </c>
      <c r="BH36" s="40" t="s">
        <v>77</v>
      </c>
      <c r="BI36" s="57">
        <f t="shared" si="0"/>
        <v>3077.9</v>
      </c>
      <c r="BJ36" s="57">
        <f t="shared" si="1"/>
        <v>2071.1999999999998</v>
      </c>
      <c r="BK36" s="57">
        <f>MIN(BI35:BJ104)</f>
        <v>1160.9000000000001</v>
      </c>
      <c r="BM36" s="65">
        <f t="shared" si="2"/>
        <v>51.300000000000182</v>
      </c>
      <c r="BN36" s="65">
        <f t="shared" si="3"/>
        <v>52</v>
      </c>
      <c r="BP36" s="65">
        <f t="shared" si="4"/>
        <v>12.399999999999636</v>
      </c>
      <c r="BQ36" s="65">
        <f t="shared" si="5"/>
        <v>9.9000000000000909</v>
      </c>
      <c r="BR36" s="40"/>
      <c r="BS36" s="40" t="s">
        <v>5</v>
      </c>
      <c r="BT36" s="64">
        <v>1996</v>
      </c>
      <c r="BU36" s="40" t="s">
        <v>77</v>
      </c>
      <c r="BV36" s="66">
        <f t="shared" si="6"/>
        <v>1.49</v>
      </c>
      <c r="BW36" s="57"/>
      <c r="BX36" s="67">
        <f>MIN(BV35:BV104)</f>
        <v>1.26</v>
      </c>
      <c r="BY36" s="40"/>
      <c r="BZ36" s="67">
        <f t="shared" si="7"/>
        <v>3.0000000000000027E-2</v>
      </c>
      <c r="CA36" s="67">
        <f t="shared" si="8"/>
        <v>2.0000000000000018E-2</v>
      </c>
      <c r="CB36" s="40"/>
      <c r="CC36" s="57">
        <v>1</v>
      </c>
      <c r="CD36" s="40"/>
    </row>
    <row r="37" spans="2:82" x14ac:dyDescent="0.25">
      <c r="B37" s="42"/>
      <c r="C37" s="58"/>
      <c r="D37" s="60"/>
      <c r="E37" s="61"/>
      <c r="F37" s="61"/>
      <c r="G37" s="60"/>
      <c r="H37" s="61"/>
      <c r="I37" s="61"/>
      <c r="J37" s="42"/>
      <c r="K37" s="42"/>
      <c r="L37" s="42"/>
      <c r="M37" s="42"/>
      <c r="N37" s="42"/>
      <c r="O37" s="42"/>
      <c r="P37" s="42"/>
      <c r="Q37" s="58"/>
      <c r="R37" s="62"/>
      <c r="S37" s="63"/>
      <c r="T37" s="63"/>
      <c r="U37" s="42"/>
      <c r="V37" s="42"/>
      <c r="W37" s="42"/>
      <c r="X37" s="42"/>
      <c r="Y37" s="42"/>
      <c r="Z37" s="42"/>
      <c r="AA37" s="42"/>
      <c r="AB37" s="42"/>
      <c r="AC37" s="42"/>
      <c r="BE37" s="39"/>
      <c r="BG37" s="64">
        <v>1997</v>
      </c>
      <c r="BH37" s="40" t="s">
        <v>78</v>
      </c>
      <c r="BI37" s="57">
        <f t="shared" si="0"/>
        <v>3204.2</v>
      </c>
      <c r="BJ37" s="57">
        <f t="shared" si="1"/>
        <v>2125.3000000000002</v>
      </c>
      <c r="BK37" s="57"/>
      <c r="BM37" s="65">
        <f t="shared" si="2"/>
        <v>51.199999999999818</v>
      </c>
      <c r="BN37" s="65">
        <f t="shared" si="3"/>
        <v>51.900000000000091</v>
      </c>
      <c r="BP37" s="65">
        <f t="shared" si="4"/>
        <v>12.800000000000182</v>
      </c>
      <c r="BQ37" s="65">
        <f t="shared" si="5"/>
        <v>9.8999999999996362</v>
      </c>
      <c r="BR37" s="40"/>
      <c r="BS37" s="40"/>
      <c r="BT37" s="64">
        <v>1997</v>
      </c>
      <c r="BU37" s="40" t="s">
        <v>78</v>
      </c>
      <c r="BV37" s="66">
        <f t="shared" si="6"/>
        <v>1.51</v>
      </c>
      <c r="BW37" s="57"/>
      <c r="BX37" s="57"/>
      <c r="BY37" s="40"/>
      <c r="BZ37" s="67">
        <f t="shared" si="7"/>
        <v>3.0000000000000027E-2</v>
      </c>
      <c r="CA37" s="67">
        <f t="shared" si="8"/>
        <v>2.0000000000000018E-2</v>
      </c>
      <c r="CB37" s="40"/>
      <c r="CC37" s="57">
        <v>1</v>
      </c>
      <c r="CD37" s="40"/>
    </row>
    <row r="38" spans="2:82" x14ac:dyDescent="0.25">
      <c r="B38" s="42"/>
      <c r="C38" s="68" t="s">
        <v>8</v>
      </c>
      <c r="D38" s="107" t="s">
        <v>11</v>
      </c>
      <c r="E38" s="107"/>
      <c r="F38" s="107"/>
      <c r="G38" s="107" t="s">
        <v>12</v>
      </c>
      <c r="H38" s="107"/>
      <c r="I38" s="107"/>
      <c r="J38" s="42"/>
      <c r="K38" s="42"/>
      <c r="L38" s="42"/>
      <c r="M38" s="42"/>
      <c r="N38" s="42"/>
      <c r="O38" s="42"/>
      <c r="P38" s="42"/>
      <c r="Q38" s="69" t="s">
        <v>8</v>
      </c>
      <c r="R38" s="108" t="s">
        <v>30</v>
      </c>
      <c r="S38" s="108"/>
      <c r="T38" s="108"/>
      <c r="U38" s="42"/>
      <c r="V38" s="42"/>
      <c r="W38" s="42"/>
      <c r="X38" s="42"/>
      <c r="Y38" s="42"/>
      <c r="Z38" s="42"/>
      <c r="AA38" s="42"/>
      <c r="AB38" s="42"/>
      <c r="AC38" s="42"/>
      <c r="BE38" s="39"/>
      <c r="BG38" s="64">
        <v>1998</v>
      </c>
      <c r="BH38" s="40" t="s">
        <v>79</v>
      </c>
      <c r="BI38" s="57">
        <f t="shared" si="0"/>
        <v>3358.1</v>
      </c>
      <c r="BJ38" s="57">
        <f t="shared" si="1"/>
        <v>2170</v>
      </c>
      <c r="BK38" s="57"/>
      <c r="BM38" s="65">
        <f t="shared" si="2"/>
        <v>51.299999999999727</v>
      </c>
      <c r="BN38" s="65">
        <f t="shared" si="3"/>
        <v>52</v>
      </c>
      <c r="BP38" s="65">
        <f t="shared" si="4"/>
        <v>13</v>
      </c>
      <c r="BQ38" s="65">
        <f t="shared" si="5"/>
        <v>9.9000000000000909</v>
      </c>
      <c r="BR38" s="40"/>
      <c r="BS38" s="40"/>
      <c r="BT38" s="64">
        <v>1998</v>
      </c>
      <c r="BU38" s="40" t="s">
        <v>79</v>
      </c>
      <c r="BV38" s="66">
        <f t="shared" si="6"/>
        <v>1.55</v>
      </c>
      <c r="BW38" s="57"/>
      <c r="BX38" s="57"/>
      <c r="BY38" s="40"/>
      <c r="BZ38" s="67">
        <f t="shared" si="7"/>
        <v>3.0000000000000027E-2</v>
      </c>
      <c r="CA38" s="67">
        <f t="shared" si="8"/>
        <v>2.0000000000000018E-2</v>
      </c>
      <c r="CB38" s="40"/>
      <c r="CC38" s="57">
        <v>1</v>
      </c>
      <c r="CD38" s="40"/>
    </row>
    <row r="39" spans="2:82" x14ac:dyDescent="0.25">
      <c r="B39" s="42"/>
      <c r="C39" s="58"/>
      <c r="D39" s="70" t="s">
        <v>19</v>
      </c>
      <c r="E39" s="71" t="s">
        <v>20</v>
      </c>
      <c r="F39" s="71" t="s">
        <v>21</v>
      </c>
      <c r="G39" s="70" t="s">
        <v>19</v>
      </c>
      <c r="H39" s="71" t="s">
        <v>20</v>
      </c>
      <c r="I39" s="71" t="s">
        <v>21</v>
      </c>
      <c r="J39" s="42"/>
      <c r="K39" s="42"/>
      <c r="L39" s="42"/>
      <c r="M39" s="42"/>
      <c r="N39" s="42"/>
      <c r="O39" s="42"/>
      <c r="P39" s="42"/>
      <c r="Q39" s="42"/>
      <c r="R39" s="70" t="s">
        <v>39</v>
      </c>
      <c r="S39" s="71" t="s">
        <v>20</v>
      </c>
      <c r="T39" s="71" t="s">
        <v>21</v>
      </c>
      <c r="U39" s="42"/>
      <c r="V39" s="42"/>
      <c r="W39" s="42"/>
      <c r="X39" s="42"/>
      <c r="Y39" s="42"/>
      <c r="Z39" s="42"/>
      <c r="AA39" s="42"/>
      <c r="AB39" s="42"/>
      <c r="AC39" s="42"/>
      <c r="BE39" s="39"/>
      <c r="BG39" s="64">
        <v>1999</v>
      </c>
      <c r="BH39" s="40" t="s">
        <v>80</v>
      </c>
      <c r="BI39" s="57">
        <f t="shared" si="0"/>
        <v>3398.7</v>
      </c>
      <c r="BJ39" s="57">
        <f t="shared" si="1"/>
        <v>2189.8000000000002</v>
      </c>
      <c r="BK39" s="57"/>
      <c r="BM39" s="65">
        <f t="shared" si="2"/>
        <v>50.5</v>
      </c>
      <c r="BN39" s="65">
        <f t="shared" si="3"/>
        <v>51.100000000000364</v>
      </c>
      <c r="BP39" s="65">
        <f t="shared" si="4"/>
        <v>13.200000000000273</v>
      </c>
      <c r="BQ39" s="65">
        <f t="shared" si="5"/>
        <v>9.7999999999997272</v>
      </c>
      <c r="BR39" s="40"/>
      <c r="BS39" s="40"/>
      <c r="BT39" s="64">
        <v>1999</v>
      </c>
      <c r="BU39" s="40" t="s">
        <v>80</v>
      </c>
      <c r="BV39" s="66">
        <f t="shared" si="6"/>
        <v>1.55</v>
      </c>
      <c r="BW39" s="57"/>
      <c r="BX39" s="57"/>
      <c r="BY39" s="40"/>
      <c r="BZ39" s="67">
        <f t="shared" si="7"/>
        <v>2.0000000000000018E-2</v>
      </c>
      <c r="CA39" s="67">
        <f t="shared" si="8"/>
        <v>3.0000000000000027E-2</v>
      </c>
      <c r="CB39" s="40"/>
      <c r="CC39" s="57">
        <v>1</v>
      </c>
      <c r="CD39" s="40"/>
    </row>
    <row r="40" spans="2:82" x14ac:dyDescent="0.25">
      <c r="B40" s="42"/>
      <c r="C40" s="42" t="s">
        <v>77</v>
      </c>
      <c r="D40" s="60">
        <f>IFERROR(VALUE(FIXED(VLOOKUP($BG36&amp;$BG$29&amp;$BG$12&amp;"Maori",ethnicdata,7,FALSE),1)),NA())</f>
        <v>3077.9</v>
      </c>
      <c r="E40" s="61">
        <f>IFERROR(VALUE(FIXED(VLOOKUP($BG36&amp;$C$33&amp;$BG$12&amp;"Maori",ethnicdata,6,FALSE),1)),"N/A")</f>
        <v>3026.6</v>
      </c>
      <c r="F40" s="61">
        <f t="shared" ref="F40:F58" si="9">IFERROR(VALUE(FIXED(VLOOKUP($BG36&amp;$C$33&amp;$BG$12&amp;"Maori",ethnicdata,8,FALSE),1)),"N/A")</f>
        <v>3129.9</v>
      </c>
      <c r="G40" s="60">
        <f t="shared" ref="G40:G58" si="10">IFERROR(VALUE(FIXED(VLOOKUP($BG36&amp;$BG$29&amp;$BG$12&amp;"nonMaori",ethnicdata,7,FALSE),1)),NA())</f>
        <v>2071.1999999999998</v>
      </c>
      <c r="H40" s="61">
        <f t="shared" ref="H40:H58" si="11">IFERROR(VALUE(FIXED(VLOOKUP($BG36&amp;$C$33&amp;$BG$12&amp;"nonMaori",ethnicdata,6,FALSE),1)),"N/A")</f>
        <v>2058.8000000000002</v>
      </c>
      <c r="I40" s="61">
        <f t="shared" ref="I40:I58" si="12">IFERROR(VALUE(FIXED(VLOOKUP($BG36&amp;$C$33&amp;$BG$12&amp;"nonMaori",ethnicdata,8,FALSE),1)),"N/A")</f>
        <v>2081.1</v>
      </c>
      <c r="J40" s="42"/>
      <c r="K40" s="42"/>
      <c r="L40" s="42"/>
      <c r="M40" s="42"/>
      <c r="N40" s="42"/>
      <c r="O40" s="42"/>
      <c r="P40" s="42"/>
      <c r="Q40" s="42" t="s">
        <v>77</v>
      </c>
      <c r="R40" s="62">
        <f t="shared" ref="R40:R58" si="13">IFERROR(VALUE(FIXED(VLOOKUP($BT36&amp;$Q$33&amp;$BG$12&amp;"Maori",ethnicdata,10,FALSE),2)),"N/A")</f>
        <v>1.49</v>
      </c>
      <c r="S40" s="63">
        <f t="shared" ref="S40:S58" si="14">IFERROR(VALUE(FIXED(VLOOKUP($BT36&amp;$Q$33&amp;$BG$12&amp;"Maori",ethnicdata,9,FALSE),2)),"N/A")</f>
        <v>1.46</v>
      </c>
      <c r="T40" s="63">
        <f t="shared" ref="T40:T58" si="15">IFERROR(VALUE(FIXED(VLOOKUP($BT36&amp;$Q$33&amp;$BG$12&amp;"Maori",ethnicdata,11,FALSE),2)),"N/A")</f>
        <v>1.51</v>
      </c>
      <c r="U40" s="72"/>
      <c r="V40" s="42"/>
      <c r="W40" s="42"/>
      <c r="X40" s="42"/>
      <c r="Y40" s="42"/>
      <c r="Z40" s="42"/>
      <c r="AA40" s="42"/>
      <c r="AB40" s="42"/>
      <c r="AC40" s="42"/>
      <c r="BE40" s="39"/>
      <c r="BG40" s="64">
        <v>2000</v>
      </c>
      <c r="BH40" s="57" t="s">
        <v>81</v>
      </c>
      <c r="BI40" s="57">
        <f t="shared" si="0"/>
        <v>3385.6</v>
      </c>
      <c r="BJ40" s="57">
        <f t="shared" si="1"/>
        <v>2143.3000000000002</v>
      </c>
      <c r="BK40" s="57"/>
      <c r="BM40" s="65">
        <f t="shared" si="2"/>
        <v>49.299999999999727</v>
      </c>
      <c r="BN40" s="65">
        <f t="shared" si="3"/>
        <v>49.800000000000182</v>
      </c>
      <c r="BP40" s="65">
        <f t="shared" si="4"/>
        <v>12.800000000000182</v>
      </c>
      <c r="BQ40" s="65">
        <f t="shared" si="5"/>
        <v>9.5999999999999091</v>
      </c>
      <c r="BR40" s="40"/>
      <c r="BS40" s="40"/>
      <c r="BT40" s="64">
        <v>2000</v>
      </c>
      <c r="BU40" s="57" t="s">
        <v>81</v>
      </c>
      <c r="BV40" s="66">
        <f t="shared" si="6"/>
        <v>1.58</v>
      </c>
      <c r="BW40" s="57"/>
      <c r="BX40" s="57"/>
      <c r="BY40" s="40"/>
      <c r="BZ40" s="67">
        <f t="shared" si="7"/>
        <v>2.0000000000000018E-2</v>
      </c>
      <c r="CA40" s="67">
        <f t="shared" si="8"/>
        <v>2.0000000000000018E-2</v>
      </c>
      <c r="CB40" s="40"/>
      <c r="CC40" s="57">
        <v>1</v>
      </c>
      <c r="CD40" s="40"/>
    </row>
    <row r="41" spans="2:82" x14ac:dyDescent="0.25">
      <c r="B41" s="42"/>
      <c r="C41" s="42" t="s">
        <v>78</v>
      </c>
      <c r="D41" s="60">
        <f t="shared" ref="D41:D58" si="16">IFERROR(VALUE(FIXED(VLOOKUP($BG37&amp;$BG$29&amp;$BG$12&amp;"Maori",ethnicdata,7,FALSE),1)),NA())</f>
        <v>3204.2</v>
      </c>
      <c r="E41" s="61">
        <f t="shared" ref="E41:E58" si="17">IFERROR(VALUE(FIXED(VLOOKUP($BG37&amp;$C$33&amp;$BG$12&amp;"Maori",ethnicdata,6,FALSE),1)),"N/A")</f>
        <v>3153</v>
      </c>
      <c r="F41" s="61">
        <f t="shared" si="9"/>
        <v>3256.1</v>
      </c>
      <c r="G41" s="60">
        <f t="shared" si="10"/>
        <v>2125.3000000000002</v>
      </c>
      <c r="H41" s="61">
        <f t="shared" si="11"/>
        <v>2112.5</v>
      </c>
      <c r="I41" s="61">
        <f t="shared" si="12"/>
        <v>2135.1999999999998</v>
      </c>
      <c r="J41" s="42"/>
      <c r="K41" s="42"/>
      <c r="L41" s="42"/>
      <c r="M41" s="42"/>
      <c r="N41" s="42"/>
      <c r="O41" s="42"/>
      <c r="P41" s="42"/>
      <c r="Q41" s="42" t="s">
        <v>78</v>
      </c>
      <c r="R41" s="62">
        <f t="shared" si="13"/>
        <v>1.51</v>
      </c>
      <c r="S41" s="63">
        <f t="shared" si="14"/>
        <v>1.48</v>
      </c>
      <c r="T41" s="63">
        <f t="shared" si="15"/>
        <v>1.53</v>
      </c>
      <c r="U41" s="72"/>
      <c r="V41" s="42"/>
      <c r="W41" s="42"/>
      <c r="X41" s="42"/>
      <c r="Y41" s="42"/>
      <c r="Z41" s="42"/>
      <c r="AA41" s="42"/>
      <c r="AB41" s="42"/>
      <c r="AC41" s="42"/>
      <c r="BE41" s="39"/>
      <c r="BG41" s="64">
        <v>2001</v>
      </c>
      <c r="BH41" s="40" t="s">
        <v>82</v>
      </c>
      <c r="BI41" s="57">
        <f t="shared" si="0"/>
        <v>3268.7</v>
      </c>
      <c r="BJ41" s="57">
        <f t="shared" si="1"/>
        <v>2039.4</v>
      </c>
      <c r="BK41" s="57"/>
      <c r="BM41" s="65">
        <f t="shared" si="2"/>
        <v>47.299999999999727</v>
      </c>
      <c r="BN41" s="65">
        <f t="shared" si="3"/>
        <v>47.900000000000091</v>
      </c>
      <c r="BP41" s="65">
        <f t="shared" si="4"/>
        <v>12.200000000000045</v>
      </c>
      <c r="BQ41" s="65">
        <f t="shared" si="5"/>
        <v>9.1999999999998181</v>
      </c>
      <c r="BR41" s="40"/>
      <c r="BS41" s="40"/>
      <c r="BT41" s="64">
        <v>2001</v>
      </c>
      <c r="BU41" s="40" t="s">
        <v>82</v>
      </c>
      <c r="BV41" s="66">
        <f t="shared" si="6"/>
        <v>1.6</v>
      </c>
      <c r="BW41" s="57"/>
      <c r="BX41" s="57"/>
      <c r="BY41" s="40"/>
      <c r="BZ41" s="67">
        <f t="shared" si="7"/>
        <v>2.0000000000000018E-2</v>
      </c>
      <c r="CA41" s="67">
        <f t="shared" si="8"/>
        <v>2.9999999999999805E-2</v>
      </c>
      <c r="CB41" s="40"/>
      <c r="CC41" s="57">
        <v>1</v>
      </c>
      <c r="CD41" s="40"/>
    </row>
    <row r="42" spans="2:82" x14ac:dyDescent="0.25">
      <c r="B42" s="42"/>
      <c r="C42" s="42" t="s">
        <v>79</v>
      </c>
      <c r="D42" s="60">
        <f t="shared" si="16"/>
        <v>3358.1</v>
      </c>
      <c r="E42" s="61">
        <f t="shared" si="17"/>
        <v>3306.8</v>
      </c>
      <c r="F42" s="61">
        <f t="shared" si="9"/>
        <v>3410.1</v>
      </c>
      <c r="G42" s="60">
        <f t="shared" si="10"/>
        <v>2170</v>
      </c>
      <c r="H42" s="61">
        <f t="shared" si="11"/>
        <v>2157</v>
      </c>
      <c r="I42" s="61">
        <f t="shared" si="12"/>
        <v>2179.9</v>
      </c>
      <c r="J42" s="42"/>
      <c r="K42" s="42"/>
      <c r="L42" s="42"/>
      <c r="M42" s="42"/>
      <c r="N42" s="42"/>
      <c r="O42" s="42"/>
      <c r="P42" s="42"/>
      <c r="Q42" s="42" t="s">
        <v>79</v>
      </c>
      <c r="R42" s="62">
        <f t="shared" si="13"/>
        <v>1.55</v>
      </c>
      <c r="S42" s="63">
        <f t="shared" si="14"/>
        <v>1.52</v>
      </c>
      <c r="T42" s="63">
        <f t="shared" si="15"/>
        <v>1.57</v>
      </c>
      <c r="U42" s="72"/>
      <c r="V42" s="42"/>
      <c r="W42" s="42"/>
      <c r="X42" s="42"/>
      <c r="Y42" s="42"/>
      <c r="Z42" s="42"/>
      <c r="AA42" s="42"/>
      <c r="AB42" s="42"/>
      <c r="AC42" s="42"/>
      <c r="BE42" s="39"/>
      <c r="BG42" s="64">
        <v>2002</v>
      </c>
      <c r="BH42" s="64" t="s">
        <v>83</v>
      </c>
      <c r="BI42" s="57">
        <f t="shared" si="0"/>
        <v>3190.3</v>
      </c>
      <c r="BJ42" s="57">
        <f t="shared" si="1"/>
        <v>1938.3</v>
      </c>
      <c r="BK42" s="57"/>
      <c r="BM42" s="65">
        <f t="shared" si="2"/>
        <v>45.800000000000182</v>
      </c>
      <c r="BN42" s="65">
        <f t="shared" si="3"/>
        <v>46.199999999999818</v>
      </c>
      <c r="BP42" s="65">
        <f t="shared" si="4"/>
        <v>11.599999999999909</v>
      </c>
      <c r="BQ42" s="65">
        <f t="shared" si="5"/>
        <v>8.7999999999999545</v>
      </c>
      <c r="BR42" s="40"/>
      <c r="BS42" s="40"/>
      <c r="BT42" s="64">
        <v>2002</v>
      </c>
      <c r="BU42" s="64" t="s">
        <v>83</v>
      </c>
      <c r="BV42" s="66">
        <f t="shared" si="6"/>
        <v>1.65</v>
      </c>
      <c r="BW42" s="57"/>
      <c r="BX42" s="57"/>
      <c r="BY42" s="40"/>
      <c r="BZ42" s="67">
        <f t="shared" si="7"/>
        <v>2.9999999999999805E-2</v>
      </c>
      <c r="CA42" s="67">
        <f t="shared" si="8"/>
        <v>2.0000000000000018E-2</v>
      </c>
      <c r="CB42" s="40"/>
      <c r="CC42" s="57">
        <v>1</v>
      </c>
      <c r="CD42" s="40"/>
    </row>
    <row r="43" spans="2:82" x14ac:dyDescent="0.25">
      <c r="B43" s="42"/>
      <c r="C43" s="42" t="s">
        <v>80</v>
      </c>
      <c r="D43" s="60">
        <f t="shared" si="16"/>
        <v>3398.7</v>
      </c>
      <c r="E43" s="61">
        <f t="shared" si="17"/>
        <v>3348.2</v>
      </c>
      <c r="F43" s="61">
        <f t="shared" si="9"/>
        <v>3449.8</v>
      </c>
      <c r="G43" s="60">
        <f t="shared" si="10"/>
        <v>2189.8000000000002</v>
      </c>
      <c r="H43" s="61">
        <f t="shared" si="11"/>
        <v>2176.6</v>
      </c>
      <c r="I43" s="61">
        <f t="shared" si="12"/>
        <v>2199.6</v>
      </c>
      <c r="J43" s="42"/>
      <c r="K43" s="42"/>
      <c r="L43" s="42"/>
      <c r="M43" s="42"/>
      <c r="N43" s="42"/>
      <c r="O43" s="42"/>
      <c r="P43" s="42"/>
      <c r="Q43" s="42" t="s">
        <v>80</v>
      </c>
      <c r="R43" s="62">
        <f t="shared" si="13"/>
        <v>1.55</v>
      </c>
      <c r="S43" s="63">
        <f t="shared" si="14"/>
        <v>1.53</v>
      </c>
      <c r="T43" s="63">
        <f t="shared" si="15"/>
        <v>1.58</v>
      </c>
      <c r="U43" s="72"/>
      <c r="V43" s="42"/>
      <c r="W43" s="42"/>
      <c r="X43" s="42"/>
      <c r="Y43" s="42"/>
      <c r="Z43" s="42"/>
      <c r="AA43" s="42"/>
      <c r="AB43" s="42"/>
      <c r="AC43" s="42"/>
      <c r="BE43" s="39"/>
      <c r="BG43" s="64">
        <v>2003</v>
      </c>
      <c r="BH43" s="40" t="s">
        <v>84</v>
      </c>
      <c r="BI43" s="57">
        <f t="shared" si="0"/>
        <v>3132.2</v>
      </c>
      <c r="BJ43" s="57">
        <f t="shared" si="1"/>
        <v>1870</v>
      </c>
      <c r="BK43" s="57"/>
      <c r="BM43" s="65">
        <f t="shared" si="2"/>
        <v>44.399999999999636</v>
      </c>
      <c r="BN43" s="65">
        <f t="shared" si="3"/>
        <v>44.900000000000091</v>
      </c>
      <c r="BP43" s="65">
        <f t="shared" si="4"/>
        <v>11.299999999999955</v>
      </c>
      <c r="BQ43" s="65">
        <f t="shared" si="5"/>
        <v>8.5</v>
      </c>
      <c r="BR43" s="40"/>
      <c r="BS43" s="40"/>
      <c r="BT43" s="64">
        <v>2003</v>
      </c>
      <c r="BU43" s="40" t="s">
        <v>84</v>
      </c>
      <c r="BV43" s="66">
        <f t="shared" si="6"/>
        <v>1.68</v>
      </c>
      <c r="BW43" s="57"/>
      <c r="BX43" s="57"/>
      <c r="BY43" s="40"/>
      <c r="BZ43" s="67">
        <f t="shared" si="7"/>
        <v>3.0000000000000027E-2</v>
      </c>
      <c r="CA43" s="67">
        <f t="shared" si="8"/>
        <v>2.0000000000000018E-2</v>
      </c>
      <c r="CB43" s="40"/>
      <c r="CC43" s="57">
        <v>1</v>
      </c>
      <c r="CD43" s="40"/>
    </row>
    <row r="44" spans="2:82" x14ac:dyDescent="0.25">
      <c r="B44" s="42"/>
      <c r="C44" s="42" t="s">
        <v>81</v>
      </c>
      <c r="D44" s="60">
        <f t="shared" si="16"/>
        <v>3385.6</v>
      </c>
      <c r="E44" s="61">
        <f t="shared" si="17"/>
        <v>3336.3</v>
      </c>
      <c r="F44" s="61">
        <f t="shared" si="9"/>
        <v>3435.4</v>
      </c>
      <c r="G44" s="60">
        <f t="shared" si="10"/>
        <v>2143.3000000000002</v>
      </c>
      <c r="H44" s="61">
        <f t="shared" si="11"/>
        <v>2130.5</v>
      </c>
      <c r="I44" s="61">
        <f t="shared" si="12"/>
        <v>2152.9</v>
      </c>
      <c r="J44" s="42"/>
      <c r="K44" s="42"/>
      <c r="L44" s="42"/>
      <c r="M44" s="42"/>
      <c r="N44" s="42"/>
      <c r="O44" s="42"/>
      <c r="P44" s="42"/>
      <c r="Q44" s="42" t="s">
        <v>81</v>
      </c>
      <c r="R44" s="62">
        <f t="shared" si="13"/>
        <v>1.58</v>
      </c>
      <c r="S44" s="63">
        <f t="shared" si="14"/>
        <v>1.56</v>
      </c>
      <c r="T44" s="63">
        <f t="shared" si="15"/>
        <v>1.6</v>
      </c>
      <c r="U44" s="72"/>
      <c r="V44" s="42"/>
      <c r="W44" s="42"/>
      <c r="X44" s="42"/>
      <c r="Y44" s="42"/>
      <c r="Z44" s="42"/>
      <c r="AA44" s="42"/>
      <c r="AB44" s="42"/>
      <c r="AC44" s="42"/>
      <c r="BE44" s="39"/>
      <c r="BG44" s="64">
        <v>2004</v>
      </c>
      <c r="BH44" s="57" t="s">
        <v>85</v>
      </c>
      <c r="BI44" s="57">
        <f t="shared" si="0"/>
        <v>3093.2</v>
      </c>
      <c r="BJ44" s="57">
        <f t="shared" si="1"/>
        <v>1821.2</v>
      </c>
      <c r="BK44" s="57"/>
      <c r="BM44" s="65">
        <f t="shared" si="2"/>
        <v>43.199999999999818</v>
      </c>
      <c r="BN44" s="65">
        <f t="shared" si="3"/>
        <v>43.700000000000273</v>
      </c>
      <c r="BP44" s="65">
        <f t="shared" si="4"/>
        <v>11</v>
      </c>
      <c r="BQ44" s="65">
        <f t="shared" si="5"/>
        <v>8.2999999999999545</v>
      </c>
      <c r="BR44" s="40"/>
      <c r="BS44" s="40"/>
      <c r="BT44" s="64">
        <v>2004</v>
      </c>
      <c r="BU44" s="57" t="s">
        <v>85</v>
      </c>
      <c r="BV44" s="66">
        <f t="shared" si="6"/>
        <v>1.7</v>
      </c>
      <c r="BW44" s="57"/>
      <c r="BX44" s="57"/>
      <c r="BY44" s="40"/>
      <c r="BZ44" s="67">
        <f t="shared" si="7"/>
        <v>3.0000000000000027E-2</v>
      </c>
      <c r="CA44" s="67">
        <f t="shared" si="8"/>
        <v>2.0000000000000018E-2</v>
      </c>
      <c r="CB44" s="40"/>
      <c r="CC44" s="57">
        <v>1</v>
      </c>
      <c r="CD44" s="40"/>
    </row>
    <row r="45" spans="2:82" ht="12" customHeight="1" x14ac:dyDescent="0.25">
      <c r="B45" s="42"/>
      <c r="C45" s="42" t="s">
        <v>82</v>
      </c>
      <c r="D45" s="60">
        <f t="shared" si="16"/>
        <v>3268.7</v>
      </c>
      <c r="E45" s="61">
        <f t="shared" si="17"/>
        <v>3221.4</v>
      </c>
      <c r="F45" s="61">
        <f t="shared" si="9"/>
        <v>3316.6</v>
      </c>
      <c r="G45" s="60">
        <f t="shared" si="10"/>
        <v>2039.4</v>
      </c>
      <c r="H45" s="61">
        <f t="shared" si="11"/>
        <v>2027.2</v>
      </c>
      <c r="I45" s="61">
        <f t="shared" si="12"/>
        <v>2048.6</v>
      </c>
      <c r="J45" s="42"/>
      <c r="K45" s="42"/>
      <c r="L45" s="42"/>
      <c r="M45" s="42"/>
      <c r="N45" s="42"/>
      <c r="O45" s="42"/>
      <c r="P45" s="42"/>
      <c r="Q45" s="42" t="s">
        <v>82</v>
      </c>
      <c r="R45" s="62">
        <f t="shared" si="13"/>
        <v>1.6</v>
      </c>
      <c r="S45" s="63">
        <f t="shared" si="14"/>
        <v>1.58</v>
      </c>
      <c r="T45" s="63">
        <f t="shared" si="15"/>
        <v>1.63</v>
      </c>
      <c r="U45" s="72"/>
      <c r="V45" s="42"/>
      <c r="W45" s="42"/>
      <c r="X45" s="42"/>
      <c r="Y45" s="42"/>
      <c r="Z45" s="42"/>
      <c r="AA45" s="42"/>
      <c r="AB45" s="42"/>
      <c r="AC45" s="42"/>
      <c r="BE45" s="39"/>
      <c r="BG45" s="64">
        <v>2005</v>
      </c>
      <c r="BH45" s="40" t="s">
        <v>86</v>
      </c>
      <c r="BI45" s="57">
        <f t="shared" si="0"/>
        <v>3028.7</v>
      </c>
      <c r="BJ45" s="57">
        <f t="shared" si="1"/>
        <v>1785.4</v>
      </c>
      <c r="BK45" s="57"/>
      <c r="BM45" s="65">
        <f t="shared" si="2"/>
        <v>41.899999999999636</v>
      </c>
      <c r="BN45" s="65">
        <f t="shared" si="3"/>
        <v>42.400000000000091</v>
      </c>
      <c r="BP45" s="65">
        <f t="shared" si="4"/>
        <v>10.700000000000045</v>
      </c>
      <c r="BQ45" s="65">
        <f t="shared" si="5"/>
        <v>8.0999999999999091</v>
      </c>
      <c r="BR45" s="40"/>
      <c r="BS45" s="40"/>
      <c r="BT45" s="64">
        <v>2005</v>
      </c>
      <c r="BU45" s="40" t="s">
        <v>86</v>
      </c>
      <c r="BV45" s="66">
        <f t="shared" si="6"/>
        <v>1.7</v>
      </c>
      <c r="BW45" s="57"/>
      <c r="BX45" s="57"/>
      <c r="BY45" s="40"/>
      <c r="BZ45" s="67">
        <f t="shared" si="7"/>
        <v>3.0000000000000027E-2</v>
      </c>
      <c r="CA45" s="67">
        <f t="shared" si="8"/>
        <v>2.0000000000000018E-2</v>
      </c>
      <c r="CB45" s="40"/>
      <c r="CC45" s="57">
        <v>1</v>
      </c>
      <c r="CD45" s="40"/>
    </row>
    <row r="46" spans="2:82" x14ac:dyDescent="0.25">
      <c r="B46" s="42"/>
      <c r="C46" s="42" t="s">
        <v>83</v>
      </c>
      <c r="D46" s="60">
        <f t="shared" si="16"/>
        <v>3190.3</v>
      </c>
      <c r="E46" s="61">
        <f t="shared" si="17"/>
        <v>3144.5</v>
      </c>
      <c r="F46" s="61">
        <f t="shared" si="9"/>
        <v>3236.5</v>
      </c>
      <c r="G46" s="60">
        <f t="shared" si="10"/>
        <v>1938.3</v>
      </c>
      <c r="H46" s="61">
        <f t="shared" si="11"/>
        <v>1926.7</v>
      </c>
      <c r="I46" s="61">
        <f t="shared" si="12"/>
        <v>1947.1</v>
      </c>
      <c r="J46" s="42"/>
      <c r="K46" s="42"/>
      <c r="L46" s="42"/>
      <c r="M46" s="42"/>
      <c r="N46" s="42"/>
      <c r="O46" s="42"/>
      <c r="P46" s="42"/>
      <c r="Q46" s="42" t="s">
        <v>83</v>
      </c>
      <c r="R46" s="62">
        <f t="shared" si="13"/>
        <v>1.65</v>
      </c>
      <c r="S46" s="63">
        <f t="shared" si="14"/>
        <v>1.62</v>
      </c>
      <c r="T46" s="63">
        <f t="shared" si="15"/>
        <v>1.67</v>
      </c>
      <c r="U46" s="72"/>
      <c r="V46" s="42"/>
      <c r="W46" s="42"/>
      <c r="X46" s="42"/>
      <c r="Y46" s="42"/>
      <c r="Z46" s="42"/>
      <c r="AA46" s="42"/>
      <c r="AB46" s="42"/>
      <c r="AC46" s="42"/>
      <c r="BE46" s="39"/>
      <c r="BG46" s="64">
        <v>2006</v>
      </c>
      <c r="BH46" s="40" t="s">
        <v>87</v>
      </c>
      <c r="BI46" s="57">
        <f t="shared" si="0"/>
        <v>2954</v>
      </c>
      <c r="BJ46" s="57">
        <f t="shared" si="1"/>
        <v>1747</v>
      </c>
      <c r="BK46" s="57"/>
      <c r="BM46" s="65">
        <f t="shared" si="2"/>
        <v>40.5</v>
      </c>
      <c r="BN46" s="65">
        <f t="shared" si="3"/>
        <v>40.900000000000091</v>
      </c>
      <c r="BP46" s="65">
        <f t="shared" si="4"/>
        <v>10.5</v>
      </c>
      <c r="BQ46" s="65">
        <f t="shared" si="5"/>
        <v>7.9000000000000909</v>
      </c>
      <c r="BR46" s="40"/>
      <c r="BS46" s="40"/>
      <c r="BT46" s="64">
        <v>2006</v>
      </c>
      <c r="BU46" s="40" t="s">
        <v>87</v>
      </c>
      <c r="BV46" s="66">
        <f t="shared" si="6"/>
        <v>1.69</v>
      </c>
      <c r="BW46" s="57"/>
      <c r="BX46" s="57"/>
      <c r="BY46" s="40"/>
      <c r="BZ46" s="67">
        <f t="shared" si="7"/>
        <v>2.0000000000000018E-2</v>
      </c>
      <c r="CA46" s="67">
        <f t="shared" si="8"/>
        <v>3.0000000000000027E-2</v>
      </c>
      <c r="CB46" s="40"/>
      <c r="CC46" s="57">
        <v>1</v>
      </c>
      <c r="CD46" s="40"/>
    </row>
    <row r="47" spans="2:82" x14ac:dyDescent="0.25">
      <c r="B47" s="42"/>
      <c r="C47" s="42" t="s">
        <v>84</v>
      </c>
      <c r="D47" s="60">
        <f t="shared" si="16"/>
        <v>3132.2</v>
      </c>
      <c r="E47" s="61">
        <f t="shared" si="17"/>
        <v>3087.8</v>
      </c>
      <c r="F47" s="61">
        <f t="shared" si="9"/>
        <v>3177.1</v>
      </c>
      <c r="G47" s="60">
        <f t="shared" si="10"/>
        <v>1870</v>
      </c>
      <c r="H47" s="61">
        <f t="shared" si="11"/>
        <v>1858.7</v>
      </c>
      <c r="I47" s="61">
        <f t="shared" si="12"/>
        <v>1878.5</v>
      </c>
      <c r="J47" s="42"/>
      <c r="K47" s="42"/>
      <c r="L47" s="42"/>
      <c r="M47" s="42"/>
      <c r="N47" s="42"/>
      <c r="O47" s="42"/>
      <c r="P47" s="42"/>
      <c r="Q47" s="42" t="s">
        <v>84</v>
      </c>
      <c r="R47" s="62">
        <f t="shared" si="13"/>
        <v>1.68</v>
      </c>
      <c r="S47" s="63">
        <f t="shared" si="14"/>
        <v>1.65</v>
      </c>
      <c r="T47" s="63">
        <f t="shared" si="15"/>
        <v>1.7</v>
      </c>
      <c r="U47" s="72"/>
      <c r="V47" s="42"/>
      <c r="W47" s="42"/>
      <c r="X47" s="42"/>
      <c r="Y47" s="42"/>
      <c r="Z47" s="42"/>
      <c r="AA47" s="42"/>
      <c r="AB47" s="42"/>
      <c r="AC47" s="42"/>
      <c r="BE47" s="39"/>
      <c r="BG47" s="64">
        <v>2007</v>
      </c>
      <c r="BH47" s="40" t="s">
        <v>88</v>
      </c>
      <c r="BI47" s="57">
        <f t="shared" si="0"/>
        <v>2945.3</v>
      </c>
      <c r="BJ47" s="57">
        <f t="shared" si="1"/>
        <v>1725</v>
      </c>
      <c r="BK47" s="57"/>
      <c r="BM47" s="65">
        <f t="shared" si="2"/>
        <v>39.600000000000364</v>
      </c>
      <c r="BN47" s="65">
        <f t="shared" si="3"/>
        <v>40.099999999999909</v>
      </c>
      <c r="BP47" s="65">
        <f t="shared" si="4"/>
        <v>10.400000000000091</v>
      </c>
      <c r="BQ47" s="65">
        <f t="shared" si="5"/>
        <v>7.7000000000000455</v>
      </c>
      <c r="BR47" s="40"/>
      <c r="BS47" s="40"/>
      <c r="BT47" s="64">
        <v>2007</v>
      </c>
      <c r="BU47" s="40" t="s">
        <v>88</v>
      </c>
      <c r="BV47" s="66">
        <f t="shared" si="6"/>
        <v>1.71</v>
      </c>
      <c r="BW47" s="57"/>
      <c r="BX47" s="57"/>
      <c r="BY47" s="40"/>
      <c r="BZ47" s="67">
        <f t="shared" si="7"/>
        <v>3.0000000000000027E-2</v>
      </c>
      <c r="CA47" s="67">
        <f t="shared" si="8"/>
        <v>2.0000000000000018E-2</v>
      </c>
      <c r="CB47" s="40"/>
      <c r="CC47" s="57">
        <v>1</v>
      </c>
      <c r="CD47" s="40"/>
    </row>
    <row r="48" spans="2:82" x14ac:dyDescent="0.25">
      <c r="B48" s="42"/>
      <c r="C48" s="42" t="s">
        <v>85</v>
      </c>
      <c r="D48" s="60">
        <f t="shared" si="16"/>
        <v>3093.2</v>
      </c>
      <c r="E48" s="61">
        <f t="shared" si="17"/>
        <v>3050</v>
      </c>
      <c r="F48" s="61">
        <f t="shared" si="9"/>
        <v>3136.9</v>
      </c>
      <c r="G48" s="60">
        <f t="shared" si="10"/>
        <v>1821.2</v>
      </c>
      <c r="H48" s="61">
        <f t="shared" si="11"/>
        <v>1810.2</v>
      </c>
      <c r="I48" s="61">
        <f t="shared" si="12"/>
        <v>1829.5</v>
      </c>
      <c r="J48" s="42"/>
      <c r="K48" s="42"/>
      <c r="L48" s="42"/>
      <c r="M48" s="42"/>
      <c r="N48" s="42"/>
      <c r="O48" s="42"/>
      <c r="P48" s="42"/>
      <c r="Q48" s="42" t="s">
        <v>85</v>
      </c>
      <c r="R48" s="62">
        <f t="shared" si="13"/>
        <v>1.7</v>
      </c>
      <c r="S48" s="63">
        <f t="shared" si="14"/>
        <v>1.67</v>
      </c>
      <c r="T48" s="63">
        <f t="shared" si="15"/>
        <v>1.72</v>
      </c>
      <c r="U48" s="72"/>
      <c r="V48" s="42"/>
      <c r="W48" s="42"/>
      <c r="X48" s="42"/>
      <c r="Y48" s="42"/>
      <c r="Z48" s="42"/>
      <c r="AA48" s="42"/>
      <c r="AB48" s="42"/>
      <c r="AC48" s="42"/>
      <c r="BE48" s="39"/>
      <c r="BG48" s="64">
        <v>2008</v>
      </c>
      <c r="BH48" s="40" t="s">
        <v>89</v>
      </c>
      <c r="BI48" s="57">
        <f t="shared" si="0"/>
        <v>2968.3</v>
      </c>
      <c r="BJ48" s="57">
        <f t="shared" si="1"/>
        <v>1700.8</v>
      </c>
      <c r="BK48" s="57"/>
      <c r="BM48" s="65">
        <f t="shared" si="2"/>
        <v>38.900000000000091</v>
      </c>
      <c r="BN48" s="65">
        <f t="shared" si="3"/>
        <v>39.299999999999727</v>
      </c>
      <c r="BP48" s="65">
        <f t="shared" si="4"/>
        <v>10.200000000000045</v>
      </c>
      <c r="BQ48" s="65">
        <f t="shared" si="5"/>
        <v>7.6000000000001364</v>
      </c>
      <c r="BR48" s="40"/>
      <c r="BS48" s="40"/>
      <c r="BT48" s="64">
        <v>2008</v>
      </c>
      <c r="BU48" s="40" t="s">
        <v>89</v>
      </c>
      <c r="BV48" s="66">
        <f t="shared" si="6"/>
        <v>1.75</v>
      </c>
      <c r="BW48" s="57"/>
      <c r="BX48" s="57"/>
      <c r="BY48" s="40"/>
      <c r="BZ48" s="67">
        <f t="shared" si="7"/>
        <v>3.0000000000000027E-2</v>
      </c>
      <c r="CA48" s="67">
        <f t="shared" si="8"/>
        <v>2.0000000000000018E-2</v>
      </c>
      <c r="CB48" s="40"/>
      <c r="CC48" s="57">
        <v>1</v>
      </c>
      <c r="CD48" s="40"/>
    </row>
    <row r="49" spans="2:82" x14ac:dyDescent="0.25">
      <c r="B49" s="42"/>
      <c r="C49" s="42" t="s">
        <v>86</v>
      </c>
      <c r="D49" s="60">
        <f t="shared" si="16"/>
        <v>3028.7</v>
      </c>
      <c r="E49" s="61">
        <f t="shared" si="17"/>
        <v>2986.8</v>
      </c>
      <c r="F49" s="61">
        <f t="shared" si="9"/>
        <v>3071.1</v>
      </c>
      <c r="G49" s="60">
        <f t="shared" si="10"/>
        <v>1785.4</v>
      </c>
      <c r="H49" s="61">
        <f t="shared" si="11"/>
        <v>1774.7</v>
      </c>
      <c r="I49" s="61">
        <f t="shared" si="12"/>
        <v>1793.5</v>
      </c>
      <c r="J49" s="42"/>
      <c r="K49" s="42"/>
      <c r="L49" s="42"/>
      <c r="M49" s="42"/>
      <c r="N49" s="42"/>
      <c r="O49" s="42"/>
      <c r="P49" s="42"/>
      <c r="Q49" s="42" t="s">
        <v>86</v>
      </c>
      <c r="R49" s="62">
        <f t="shared" si="13"/>
        <v>1.7</v>
      </c>
      <c r="S49" s="63">
        <f t="shared" si="14"/>
        <v>1.67</v>
      </c>
      <c r="T49" s="63">
        <f t="shared" si="15"/>
        <v>1.72</v>
      </c>
      <c r="U49" s="72"/>
      <c r="V49" s="42"/>
      <c r="W49" s="42"/>
      <c r="X49" s="42"/>
      <c r="Y49" s="42"/>
      <c r="Z49" s="42"/>
      <c r="AA49" s="42"/>
      <c r="AB49" s="42"/>
      <c r="AC49" s="42"/>
      <c r="BE49" s="39"/>
      <c r="BG49" s="64">
        <v>2009</v>
      </c>
      <c r="BH49" s="40" t="s">
        <v>90</v>
      </c>
      <c r="BI49" s="57">
        <f t="shared" si="0"/>
        <v>2963.6</v>
      </c>
      <c r="BJ49" s="57">
        <f t="shared" si="1"/>
        <v>1689.4</v>
      </c>
      <c r="BK49" s="57"/>
      <c r="BM49" s="65">
        <f t="shared" si="2"/>
        <v>38</v>
      </c>
      <c r="BN49" s="65">
        <f t="shared" si="3"/>
        <v>38.400000000000091</v>
      </c>
      <c r="BP49" s="65">
        <f t="shared" si="4"/>
        <v>10.100000000000136</v>
      </c>
      <c r="BQ49" s="65">
        <f t="shared" si="5"/>
        <v>7.5</v>
      </c>
      <c r="BR49" s="40"/>
      <c r="BS49" s="40"/>
      <c r="BT49" s="64">
        <v>2009</v>
      </c>
      <c r="BU49" s="40" t="s">
        <v>90</v>
      </c>
      <c r="BV49" s="66">
        <f t="shared" si="6"/>
        <v>1.75</v>
      </c>
      <c r="BW49" s="57"/>
      <c r="BX49" s="57"/>
      <c r="BY49" s="40"/>
      <c r="BZ49" s="67">
        <f t="shared" si="7"/>
        <v>2.0000000000000018E-2</v>
      </c>
      <c r="CA49" s="67">
        <f t="shared" si="8"/>
        <v>3.0000000000000027E-2</v>
      </c>
      <c r="CB49" s="40"/>
      <c r="CC49" s="57">
        <v>1</v>
      </c>
      <c r="CD49" s="40"/>
    </row>
    <row r="50" spans="2:82" x14ac:dyDescent="0.25">
      <c r="B50" s="42"/>
      <c r="C50" s="42" t="s">
        <v>87</v>
      </c>
      <c r="D50" s="60">
        <f t="shared" si="16"/>
        <v>2954</v>
      </c>
      <c r="E50" s="61">
        <f t="shared" si="17"/>
        <v>2913.5</v>
      </c>
      <c r="F50" s="61">
        <f t="shared" si="9"/>
        <v>2994.9</v>
      </c>
      <c r="G50" s="60">
        <f t="shared" si="10"/>
        <v>1747</v>
      </c>
      <c r="H50" s="61">
        <f t="shared" si="11"/>
        <v>1736.5</v>
      </c>
      <c r="I50" s="61">
        <f t="shared" si="12"/>
        <v>1754.9</v>
      </c>
      <c r="J50" s="42"/>
      <c r="K50" s="42"/>
      <c r="L50" s="42"/>
      <c r="M50" s="42"/>
      <c r="N50" s="42"/>
      <c r="O50" s="42"/>
      <c r="P50" s="42"/>
      <c r="Q50" s="42" t="s">
        <v>87</v>
      </c>
      <c r="R50" s="62">
        <f t="shared" si="13"/>
        <v>1.69</v>
      </c>
      <c r="S50" s="63">
        <f t="shared" si="14"/>
        <v>1.67</v>
      </c>
      <c r="T50" s="63">
        <f t="shared" si="15"/>
        <v>1.72</v>
      </c>
      <c r="U50" s="72"/>
      <c r="V50" s="42"/>
      <c r="W50" s="42"/>
      <c r="X50" s="42"/>
      <c r="Y50" s="42"/>
      <c r="Z50" s="42"/>
      <c r="AA50" s="42"/>
      <c r="AB50" s="42"/>
      <c r="AC50" s="42"/>
      <c r="BE50" s="39"/>
      <c r="BG50" s="64">
        <v>2010</v>
      </c>
      <c r="BH50" s="40" t="s">
        <v>91</v>
      </c>
      <c r="BI50" s="57">
        <f t="shared" si="0"/>
        <v>2898.9</v>
      </c>
      <c r="BJ50" s="57">
        <f t="shared" si="1"/>
        <v>1681.4</v>
      </c>
      <c r="BK50" s="57"/>
      <c r="BM50" s="65">
        <f t="shared" si="2"/>
        <v>36.800000000000182</v>
      </c>
      <c r="BN50" s="65">
        <f t="shared" si="3"/>
        <v>37.099999999999909</v>
      </c>
      <c r="BP50" s="65">
        <f t="shared" si="4"/>
        <v>10.100000000000136</v>
      </c>
      <c r="BQ50" s="65">
        <f t="shared" si="5"/>
        <v>7.3999999999998636</v>
      </c>
      <c r="BR50" s="40"/>
      <c r="BS50" s="40"/>
      <c r="BT50" s="64">
        <v>2010</v>
      </c>
      <c r="BU50" s="40" t="s">
        <v>91</v>
      </c>
      <c r="BV50" s="66">
        <f t="shared" si="6"/>
        <v>1.72</v>
      </c>
      <c r="BW50" s="57"/>
      <c r="BX50" s="57"/>
      <c r="BY50" s="40"/>
      <c r="BZ50" s="67">
        <f t="shared" si="7"/>
        <v>2.0000000000000018E-2</v>
      </c>
      <c r="CA50" s="67">
        <f t="shared" si="8"/>
        <v>3.0000000000000027E-2</v>
      </c>
      <c r="CB50" s="40"/>
      <c r="CC50" s="57">
        <v>1</v>
      </c>
      <c r="CD50" s="40"/>
    </row>
    <row r="51" spans="2:82" x14ac:dyDescent="0.25">
      <c r="B51" s="42"/>
      <c r="C51" s="42" t="s">
        <v>88</v>
      </c>
      <c r="D51" s="60">
        <f t="shared" si="16"/>
        <v>2945.3</v>
      </c>
      <c r="E51" s="61">
        <f t="shared" si="17"/>
        <v>2905.7</v>
      </c>
      <c r="F51" s="61">
        <f t="shared" si="9"/>
        <v>2985.4</v>
      </c>
      <c r="G51" s="60">
        <f t="shared" si="10"/>
        <v>1725</v>
      </c>
      <c r="H51" s="61">
        <f t="shared" si="11"/>
        <v>1714.6</v>
      </c>
      <c r="I51" s="61">
        <f t="shared" si="12"/>
        <v>1732.7</v>
      </c>
      <c r="J51" s="42"/>
      <c r="K51" s="42"/>
      <c r="L51" s="42"/>
      <c r="M51" s="42"/>
      <c r="N51" s="42"/>
      <c r="O51" s="42"/>
      <c r="P51" s="42"/>
      <c r="Q51" s="42" t="s">
        <v>88</v>
      </c>
      <c r="R51" s="62">
        <f t="shared" si="13"/>
        <v>1.71</v>
      </c>
      <c r="S51" s="63">
        <f t="shared" si="14"/>
        <v>1.68</v>
      </c>
      <c r="T51" s="63">
        <f t="shared" si="15"/>
        <v>1.73</v>
      </c>
      <c r="U51" s="72"/>
      <c r="V51" s="42"/>
      <c r="W51" s="42"/>
      <c r="X51" s="42"/>
      <c r="Y51" s="42"/>
      <c r="Z51" s="42"/>
      <c r="AA51" s="42"/>
      <c r="AB51" s="42"/>
      <c r="AC51" s="42"/>
      <c r="BE51" s="39"/>
      <c r="BG51" s="64">
        <v>2011</v>
      </c>
      <c r="BH51" s="40" t="s">
        <v>92</v>
      </c>
      <c r="BI51" s="57">
        <f t="shared" si="0"/>
        <v>2783.5</v>
      </c>
      <c r="BJ51" s="57">
        <f t="shared" si="1"/>
        <v>1662.1</v>
      </c>
      <c r="BK51" s="57"/>
      <c r="BM51" s="65">
        <f t="shared" si="2"/>
        <v>35.300000000000182</v>
      </c>
      <c r="BN51" s="65">
        <f t="shared" si="3"/>
        <v>35.599999999999909</v>
      </c>
      <c r="BP51" s="65">
        <f t="shared" si="4"/>
        <v>10</v>
      </c>
      <c r="BQ51" s="65">
        <f t="shared" si="5"/>
        <v>7.2000000000000455</v>
      </c>
      <c r="BR51" s="40"/>
      <c r="BS51" s="40"/>
      <c r="BT51" s="64">
        <v>2011</v>
      </c>
      <c r="BU51" s="40" t="s">
        <v>92</v>
      </c>
      <c r="BV51" s="66">
        <f t="shared" si="6"/>
        <v>1.67</v>
      </c>
      <c r="BW51" s="57"/>
      <c r="BX51" s="57"/>
      <c r="BY51" s="40"/>
      <c r="BZ51" s="67">
        <f t="shared" si="7"/>
        <v>2.0000000000000018E-2</v>
      </c>
      <c r="CA51" s="67">
        <f t="shared" si="8"/>
        <v>3.0000000000000027E-2</v>
      </c>
      <c r="CB51" s="40"/>
      <c r="CC51" s="57">
        <v>1</v>
      </c>
      <c r="CD51" s="40"/>
    </row>
    <row r="52" spans="2:82" x14ac:dyDescent="0.25">
      <c r="B52" s="42"/>
      <c r="C52" s="42" t="s">
        <v>89</v>
      </c>
      <c r="D52" s="60">
        <f t="shared" si="16"/>
        <v>2968.3</v>
      </c>
      <c r="E52" s="61">
        <f t="shared" si="17"/>
        <v>2929.4</v>
      </c>
      <c r="F52" s="61">
        <f t="shared" si="9"/>
        <v>3007.6</v>
      </c>
      <c r="G52" s="60">
        <f t="shared" si="10"/>
        <v>1700.8</v>
      </c>
      <c r="H52" s="61">
        <f t="shared" si="11"/>
        <v>1690.6</v>
      </c>
      <c r="I52" s="61">
        <f t="shared" si="12"/>
        <v>1708.4</v>
      </c>
      <c r="J52" s="42"/>
      <c r="K52" s="42"/>
      <c r="L52" s="42"/>
      <c r="M52" s="42"/>
      <c r="N52" s="42"/>
      <c r="O52" s="42"/>
      <c r="P52" s="42"/>
      <c r="Q52" s="42" t="s">
        <v>89</v>
      </c>
      <c r="R52" s="62">
        <f t="shared" si="13"/>
        <v>1.75</v>
      </c>
      <c r="S52" s="63">
        <f t="shared" si="14"/>
        <v>1.72</v>
      </c>
      <c r="T52" s="63">
        <f t="shared" si="15"/>
        <v>1.77</v>
      </c>
      <c r="U52" s="72"/>
      <c r="V52" s="42"/>
      <c r="W52" s="42"/>
      <c r="X52" s="42"/>
      <c r="Y52" s="42"/>
      <c r="Z52" s="42"/>
      <c r="AA52" s="42"/>
      <c r="AB52" s="42"/>
      <c r="AC52" s="42"/>
      <c r="BE52" s="39"/>
      <c r="BG52" s="64">
        <v>2012</v>
      </c>
      <c r="BH52" s="40" t="s">
        <v>93</v>
      </c>
      <c r="BI52" s="57">
        <f t="shared" si="0"/>
        <v>2730.6</v>
      </c>
      <c r="BJ52" s="57">
        <f t="shared" si="1"/>
        <v>1641.1</v>
      </c>
      <c r="BK52" s="57"/>
      <c r="BM52" s="65">
        <f t="shared" si="2"/>
        <v>34.299999999999727</v>
      </c>
      <c r="BN52" s="65">
        <f t="shared" si="3"/>
        <v>34.700000000000273</v>
      </c>
      <c r="BP52" s="65">
        <f t="shared" si="4"/>
        <v>9.8999999999998636</v>
      </c>
      <c r="BQ52" s="65">
        <f t="shared" si="5"/>
        <v>7.1000000000001364</v>
      </c>
      <c r="BR52" s="40"/>
      <c r="BS52" s="40"/>
      <c r="BT52" s="64">
        <v>2012</v>
      </c>
      <c r="BU52" s="40" t="s">
        <v>93</v>
      </c>
      <c r="BV52" s="66">
        <f t="shared" si="6"/>
        <v>1.66</v>
      </c>
      <c r="BW52" s="57"/>
      <c r="BX52" s="57"/>
      <c r="BY52" s="40"/>
      <c r="BZ52" s="67">
        <f t="shared" si="7"/>
        <v>2.0000000000000018E-2</v>
      </c>
      <c r="CA52" s="67">
        <f t="shared" si="8"/>
        <v>3.0000000000000027E-2</v>
      </c>
      <c r="CB52" s="40"/>
      <c r="CC52" s="57">
        <v>1</v>
      </c>
      <c r="CD52" s="40"/>
    </row>
    <row r="53" spans="2:82" x14ac:dyDescent="0.25">
      <c r="B53" s="42"/>
      <c r="C53" s="42" t="s">
        <v>90</v>
      </c>
      <c r="D53" s="60">
        <f t="shared" si="16"/>
        <v>2963.6</v>
      </c>
      <c r="E53" s="61">
        <f t="shared" si="17"/>
        <v>2925.6</v>
      </c>
      <c r="F53" s="61">
        <f t="shared" si="9"/>
        <v>3002</v>
      </c>
      <c r="G53" s="60">
        <f t="shared" si="10"/>
        <v>1689.4</v>
      </c>
      <c r="H53" s="61">
        <f t="shared" si="11"/>
        <v>1679.3</v>
      </c>
      <c r="I53" s="61">
        <f t="shared" si="12"/>
        <v>1696.9</v>
      </c>
      <c r="J53" s="42"/>
      <c r="K53" s="42"/>
      <c r="L53" s="42"/>
      <c r="M53" s="42"/>
      <c r="N53" s="42"/>
      <c r="O53" s="42"/>
      <c r="P53" s="42"/>
      <c r="Q53" s="42" t="s">
        <v>90</v>
      </c>
      <c r="R53" s="62">
        <f t="shared" si="13"/>
        <v>1.75</v>
      </c>
      <c r="S53" s="63">
        <f t="shared" si="14"/>
        <v>1.73</v>
      </c>
      <c r="T53" s="63">
        <f t="shared" si="15"/>
        <v>1.78</v>
      </c>
      <c r="U53" s="72"/>
      <c r="V53" s="42"/>
      <c r="W53" s="42"/>
      <c r="X53" s="42"/>
      <c r="Y53" s="42"/>
      <c r="Z53" s="42"/>
      <c r="AA53" s="42"/>
      <c r="AB53" s="42"/>
      <c r="AC53" s="42"/>
      <c r="BE53" s="39"/>
      <c r="BG53" s="64">
        <v>2013</v>
      </c>
      <c r="BH53" s="40" t="s">
        <v>127</v>
      </c>
      <c r="BI53" s="57">
        <f t="shared" si="0"/>
        <v>2700.3</v>
      </c>
      <c r="BJ53" s="57">
        <f t="shared" si="1"/>
        <v>1616.8</v>
      </c>
      <c r="BM53" s="65">
        <f t="shared" si="2"/>
        <v>33.5</v>
      </c>
      <c r="BN53" s="65">
        <f t="shared" si="3"/>
        <v>33.899999999999636</v>
      </c>
      <c r="BP53" s="65">
        <f t="shared" si="4"/>
        <v>9.7000000000000455</v>
      </c>
      <c r="BQ53" s="65">
        <f t="shared" si="5"/>
        <v>7</v>
      </c>
      <c r="BR53" s="40"/>
      <c r="BS53" s="40"/>
      <c r="BT53" s="64">
        <v>2013</v>
      </c>
      <c r="BU53" s="40" t="s">
        <v>127</v>
      </c>
      <c r="BV53" s="66">
        <f t="shared" si="6"/>
        <v>1.67</v>
      </c>
      <c r="BW53" s="40"/>
      <c r="BX53" s="40"/>
      <c r="BY53" s="40"/>
      <c r="BZ53" s="67">
        <f t="shared" si="7"/>
        <v>2.0000000000000018E-2</v>
      </c>
      <c r="CA53" s="67">
        <f t="shared" si="8"/>
        <v>2.0000000000000018E-2</v>
      </c>
      <c r="CB53" s="40"/>
      <c r="CC53" s="57">
        <v>1</v>
      </c>
      <c r="CD53" s="40"/>
    </row>
    <row r="54" spans="2:82" x14ac:dyDescent="0.25">
      <c r="B54" s="42"/>
      <c r="C54" s="42" t="s">
        <v>91</v>
      </c>
      <c r="D54" s="60">
        <f t="shared" si="16"/>
        <v>2898.9</v>
      </c>
      <c r="E54" s="61">
        <f t="shared" si="17"/>
        <v>2862.1</v>
      </c>
      <c r="F54" s="61">
        <f t="shared" si="9"/>
        <v>2936</v>
      </c>
      <c r="G54" s="60">
        <f t="shared" si="10"/>
        <v>1681.4</v>
      </c>
      <c r="H54" s="61">
        <f t="shared" si="11"/>
        <v>1671.3</v>
      </c>
      <c r="I54" s="61">
        <f t="shared" si="12"/>
        <v>1688.8</v>
      </c>
      <c r="J54" s="42"/>
      <c r="K54" s="42"/>
      <c r="L54" s="42"/>
      <c r="M54" s="42"/>
      <c r="N54" s="42"/>
      <c r="O54" s="42"/>
      <c r="P54" s="42"/>
      <c r="Q54" s="42" t="s">
        <v>91</v>
      </c>
      <c r="R54" s="62">
        <f t="shared" si="13"/>
        <v>1.72</v>
      </c>
      <c r="S54" s="63">
        <f t="shared" si="14"/>
        <v>1.7</v>
      </c>
      <c r="T54" s="63">
        <f t="shared" si="15"/>
        <v>1.75</v>
      </c>
      <c r="U54" s="72"/>
      <c r="V54" s="42"/>
      <c r="W54" s="42"/>
      <c r="X54" s="42"/>
      <c r="Y54" s="42"/>
      <c r="Z54" s="42"/>
      <c r="AA54" s="42"/>
      <c r="AB54" s="42"/>
      <c r="AC54" s="42"/>
      <c r="BE54" s="39"/>
      <c r="BG54" s="64">
        <v>2014</v>
      </c>
      <c r="BH54" s="57" t="s">
        <v>128</v>
      </c>
      <c r="BI54" s="57">
        <f t="shared" si="0"/>
        <v>2743.3</v>
      </c>
      <c r="BJ54" s="57">
        <f t="shared" si="1"/>
        <v>1604.1</v>
      </c>
      <c r="BK54" s="57"/>
      <c r="BM54" s="65">
        <f t="shared" si="2"/>
        <v>33.200000000000273</v>
      </c>
      <c r="BN54" s="65">
        <f t="shared" si="3"/>
        <v>33.5</v>
      </c>
      <c r="BP54" s="65">
        <f t="shared" si="4"/>
        <v>9.5999999999999091</v>
      </c>
      <c r="BQ54" s="65">
        <f t="shared" si="5"/>
        <v>6.9000000000000909</v>
      </c>
      <c r="BR54" s="40"/>
      <c r="BS54" s="40"/>
      <c r="BT54" s="64">
        <v>2014</v>
      </c>
      <c r="BU54" s="57" t="s">
        <v>128</v>
      </c>
      <c r="BV54" s="66">
        <f t="shared" si="6"/>
        <v>1.71</v>
      </c>
      <c r="BW54" s="57"/>
      <c r="BX54" s="57"/>
      <c r="BY54" s="40"/>
      <c r="BZ54" s="67">
        <f t="shared" si="7"/>
        <v>2.0000000000000018E-2</v>
      </c>
      <c r="CA54" s="67">
        <f t="shared" si="8"/>
        <v>2.0000000000000018E-2</v>
      </c>
      <c r="CB54" s="40"/>
      <c r="CC54" s="57">
        <v>1</v>
      </c>
      <c r="CD54" s="40"/>
    </row>
    <row r="55" spans="2:82" x14ac:dyDescent="0.25">
      <c r="B55" s="42"/>
      <c r="C55" s="42" t="s">
        <v>92</v>
      </c>
      <c r="D55" s="60">
        <f t="shared" si="16"/>
        <v>2783.5</v>
      </c>
      <c r="E55" s="61">
        <f t="shared" si="17"/>
        <v>2748.2</v>
      </c>
      <c r="F55" s="61">
        <f t="shared" si="9"/>
        <v>2819.1</v>
      </c>
      <c r="G55" s="60">
        <f t="shared" si="10"/>
        <v>1662.1</v>
      </c>
      <c r="H55" s="61">
        <f t="shared" si="11"/>
        <v>1652.1</v>
      </c>
      <c r="I55" s="61">
        <f t="shared" si="12"/>
        <v>1669.3</v>
      </c>
      <c r="J55" s="42"/>
      <c r="K55" s="42"/>
      <c r="L55" s="42"/>
      <c r="M55" s="42"/>
      <c r="N55" s="42"/>
      <c r="O55" s="42"/>
      <c r="P55" s="42"/>
      <c r="Q55" s="42" t="s">
        <v>92</v>
      </c>
      <c r="R55" s="62">
        <f t="shared" si="13"/>
        <v>1.67</v>
      </c>
      <c r="S55" s="63">
        <f t="shared" si="14"/>
        <v>1.65</v>
      </c>
      <c r="T55" s="63">
        <f t="shared" si="15"/>
        <v>1.7</v>
      </c>
      <c r="U55" s="72"/>
      <c r="V55" s="42"/>
      <c r="W55" s="42"/>
      <c r="X55" s="42"/>
      <c r="Y55" s="42"/>
      <c r="Z55" s="42"/>
      <c r="AA55" s="42"/>
      <c r="AB55" s="42"/>
      <c r="AC55" s="42"/>
      <c r="BE55" s="39"/>
      <c r="BG55" s="57"/>
      <c r="BI55" s="57"/>
      <c r="BJ55" s="57"/>
      <c r="BK55" s="57"/>
      <c r="BP55" s="40"/>
      <c r="BQ55" s="40"/>
      <c r="BR55" s="40"/>
      <c r="BS55" s="40"/>
      <c r="BT55" s="73"/>
      <c r="BU55" s="40"/>
      <c r="BV55" s="57"/>
      <c r="BW55" s="57"/>
      <c r="BX55" s="57"/>
      <c r="BY55" s="40"/>
      <c r="BZ55" s="74"/>
      <c r="CA55" s="74"/>
      <c r="CB55" s="40"/>
      <c r="CC55" s="40"/>
      <c r="CD55" s="40"/>
    </row>
    <row r="56" spans="2:82" x14ac:dyDescent="0.25">
      <c r="B56" s="42"/>
      <c r="C56" s="42" t="s">
        <v>93</v>
      </c>
      <c r="D56" s="60">
        <f t="shared" si="16"/>
        <v>2730.6</v>
      </c>
      <c r="E56" s="61">
        <f t="shared" si="17"/>
        <v>2696.3</v>
      </c>
      <c r="F56" s="61">
        <f t="shared" si="9"/>
        <v>2765.3</v>
      </c>
      <c r="G56" s="60">
        <f t="shared" si="10"/>
        <v>1641.1</v>
      </c>
      <c r="H56" s="61">
        <f t="shared" si="11"/>
        <v>1631.2</v>
      </c>
      <c r="I56" s="61">
        <f t="shared" si="12"/>
        <v>1648.2</v>
      </c>
      <c r="J56" s="42"/>
      <c r="K56" s="42"/>
      <c r="L56" s="42"/>
      <c r="M56" s="42"/>
      <c r="N56" s="42"/>
      <c r="O56" s="42"/>
      <c r="P56" s="42"/>
      <c r="Q56" s="42" t="s">
        <v>93</v>
      </c>
      <c r="R56" s="62">
        <f t="shared" si="13"/>
        <v>1.66</v>
      </c>
      <c r="S56" s="63">
        <f t="shared" si="14"/>
        <v>1.64</v>
      </c>
      <c r="T56" s="63">
        <f t="shared" si="15"/>
        <v>1.69</v>
      </c>
      <c r="U56" s="72"/>
      <c r="V56" s="42"/>
      <c r="W56" s="42"/>
      <c r="X56" s="42"/>
      <c r="Y56" s="42"/>
      <c r="Z56" s="42"/>
      <c r="AA56" s="42"/>
      <c r="AB56" s="42"/>
      <c r="AC56" s="42"/>
      <c r="BE56" s="39"/>
      <c r="BF56" s="40" t="s">
        <v>6</v>
      </c>
      <c r="BG56" s="57">
        <v>1991</v>
      </c>
      <c r="BH56" s="40" t="s">
        <v>122</v>
      </c>
      <c r="BI56" s="57" t="str">
        <f t="shared" ref="BI56:BI79" si="18">IFERROR(VALUE(FIXED(VLOOKUP($BG56&amp;$BG$29&amp;$BI$12&amp;"Maori",ethnicdata,7,FALSE),1)),"N/A")</f>
        <v>N/A</v>
      </c>
      <c r="BJ56" s="57" t="str">
        <f t="shared" ref="BJ56:BJ79" si="19">IFERROR(VALUE(FIXED(VLOOKUP($BG56&amp;$BG$29&amp;$BI$12&amp;"nonMaori",ethnicdata,7,FALSE),1)),"N/A")</f>
        <v>N/A</v>
      </c>
      <c r="BK56" s="57"/>
      <c r="BP56" s="40"/>
      <c r="BQ56" s="40"/>
      <c r="BR56" s="40"/>
      <c r="BS56" s="40" t="s">
        <v>6</v>
      </c>
      <c r="BT56" s="57">
        <v>1991</v>
      </c>
      <c r="BU56" s="57" t="s">
        <v>122</v>
      </c>
      <c r="BV56" s="66" t="str">
        <f t="shared" ref="BV56:BV79" si="20">IFERROR(VALUE(FIXED(VLOOKUP($BT56&amp;$Q$33&amp;$BI$12&amp;"Maori",ethnicdata,10,FALSE),2)),"N/A")</f>
        <v>N/A</v>
      </c>
      <c r="BW56" s="57"/>
      <c r="BX56" s="57"/>
      <c r="BY56" s="40"/>
      <c r="BZ56" s="40"/>
      <c r="CA56" s="40"/>
      <c r="CB56" s="40"/>
      <c r="CC56" s="40"/>
      <c r="CD56" s="40"/>
    </row>
    <row r="57" spans="2:82" x14ac:dyDescent="0.25">
      <c r="B57" s="42"/>
      <c r="C57" s="42" t="s">
        <v>127</v>
      </c>
      <c r="D57" s="60">
        <f t="shared" si="16"/>
        <v>2700.3</v>
      </c>
      <c r="E57" s="61">
        <f t="shared" si="17"/>
        <v>2666.8</v>
      </c>
      <c r="F57" s="61">
        <f t="shared" si="9"/>
        <v>2734.2</v>
      </c>
      <c r="G57" s="60">
        <f t="shared" si="10"/>
        <v>1616.8</v>
      </c>
      <c r="H57" s="61">
        <f t="shared" si="11"/>
        <v>1607.1</v>
      </c>
      <c r="I57" s="61">
        <f t="shared" si="12"/>
        <v>1623.8</v>
      </c>
      <c r="J57" s="42"/>
      <c r="K57" s="42"/>
      <c r="L57" s="42"/>
      <c r="M57" s="42"/>
      <c r="N57" s="42"/>
      <c r="O57" s="42"/>
      <c r="P57" s="42"/>
      <c r="Q57" s="42" t="s">
        <v>127</v>
      </c>
      <c r="R57" s="62">
        <f t="shared" si="13"/>
        <v>1.67</v>
      </c>
      <c r="S57" s="63">
        <f t="shared" si="14"/>
        <v>1.65</v>
      </c>
      <c r="T57" s="63">
        <f t="shared" si="15"/>
        <v>1.69</v>
      </c>
      <c r="U57" s="72"/>
      <c r="V57" s="42"/>
      <c r="W57" s="42"/>
      <c r="X57" s="42"/>
      <c r="Y57" s="42"/>
      <c r="Z57" s="42"/>
      <c r="AA57" s="42"/>
      <c r="AB57" s="42"/>
      <c r="AC57" s="42"/>
      <c r="BE57" s="39"/>
      <c r="BG57" s="57">
        <v>1992</v>
      </c>
      <c r="BH57" s="40" t="s">
        <v>123</v>
      </c>
      <c r="BI57" s="57" t="str">
        <f t="shared" si="18"/>
        <v>N/A</v>
      </c>
      <c r="BJ57" s="57" t="str">
        <f t="shared" si="19"/>
        <v>N/A</v>
      </c>
      <c r="BK57" s="57"/>
      <c r="BP57" s="40"/>
      <c r="BQ57" s="40"/>
      <c r="BR57" s="40"/>
      <c r="BS57" s="40"/>
      <c r="BT57" s="57">
        <v>1992</v>
      </c>
      <c r="BU57" s="40" t="s">
        <v>123</v>
      </c>
      <c r="BV57" s="66" t="str">
        <f t="shared" si="20"/>
        <v>N/A</v>
      </c>
      <c r="BW57" s="57"/>
      <c r="BX57" s="57"/>
      <c r="BY57" s="40"/>
      <c r="BZ57" s="40"/>
      <c r="CA57" s="40"/>
      <c r="CB57" s="40"/>
      <c r="CC57" s="40"/>
      <c r="CD57" s="40"/>
    </row>
    <row r="58" spans="2:82" x14ac:dyDescent="0.25">
      <c r="B58" s="42"/>
      <c r="C58" s="75" t="s">
        <v>128</v>
      </c>
      <c r="D58" s="76">
        <f t="shared" si="16"/>
        <v>2743.3</v>
      </c>
      <c r="E58" s="77">
        <f t="shared" si="17"/>
        <v>2710.1</v>
      </c>
      <c r="F58" s="77">
        <f t="shared" si="9"/>
        <v>2776.8</v>
      </c>
      <c r="G58" s="76">
        <f t="shared" si="10"/>
        <v>1604.1</v>
      </c>
      <c r="H58" s="77">
        <f t="shared" si="11"/>
        <v>1594.5</v>
      </c>
      <c r="I58" s="77">
        <f t="shared" si="12"/>
        <v>1611</v>
      </c>
      <c r="J58" s="42"/>
      <c r="K58" s="42"/>
      <c r="L58" s="42"/>
      <c r="M58" s="42"/>
      <c r="N58" s="42"/>
      <c r="O58" s="42"/>
      <c r="P58" s="42"/>
      <c r="Q58" s="75" t="s">
        <v>128</v>
      </c>
      <c r="R58" s="78">
        <f t="shared" si="13"/>
        <v>1.71</v>
      </c>
      <c r="S58" s="79">
        <f t="shared" si="14"/>
        <v>1.69</v>
      </c>
      <c r="T58" s="79">
        <f t="shared" si="15"/>
        <v>1.73</v>
      </c>
      <c r="U58" s="72"/>
      <c r="V58" s="42"/>
      <c r="W58" s="42"/>
      <c r="X58" s="42"/>
      <c r="Y58" s="42"/>
      <c r="Z58" s="42"/>
      <c r="AA58" s="42"/>
      <c r="AB58" s="42"/>
      <c r="AC58" s="42"/>
      <c r="BE58" s="39"/>
      <c r="BG58" s="64">
        <v>1993</v>
      </c>
      <c r="BH58" s="40" t="s">
        <v>124</v>
      </c>
      <c r="BI58" s="57" t="str">
        <f t="shared" si="18"/>
        <v>N/A</v>
      </c>
      <c r="BJ58" s="57" t="str">
        <f t="shared" si="19"/>
        <v>N/A</v>
      </c>
      <c r="BK58" s="57"/>
      <c r="BP58" s="40"/>
      <c r="BQ58" s="40"/>
      <c r="BR58" s="40"/>
      <c r="BS58" s="40"/>
      <c r="BT58" s="64">
        <v>1993</v>
      </c>
      <c r="BU58" s="64" t="s">
        <v>124</v>
      </c>
      <c r="BV58" s="66" t="str">
        <f t="shared" si="20"/>
        <v>N/A</v>
      </c>
      <c r="BW58" s="57"/>
      <c r="BX58" s="57"/>
      <c r="BY58" s="40"/>
      <c r="BZ58" s="40"/>
      <c r="CA58" s="40"/>
      <c r="CB58" s="40"/>
      <c r="CC58" s="40"/>
      <c r="CD58" s="40"/>
    </row>
    <row r="59" spans="2:82" x14ac:dyDescent="0.25">
      <c r="B59" s="42"/>
      <c r="C59" s="47"/>
      <c r="D59" s="47"/>
      <c r="E59" s="47"/>
      <c r="F59" s="47"/>
      <c r="G59" s="47"/>
      <c r="H59" s="47"/>
      <c r="I59" s="47"/>
      <c r="J59" s="47"/>
      <c r="K59" s="47"/>
      <c r="L59" s="47"/>
      <c r="M59" s="47"/>
      <c r="N59" s="47"/>
      <c r="O59" s="47"/>
      <c r="P59" s="47"/>
      <c r="Q59" s="47"/>
      <c r="R59" s="47"/>
      <c r="S59" s="47"/>
      <c r="T59" s="42"/>
      <c r="U59" s="42"/>
      <c r="V59" s="42"/>
      <c r="W59" s="42"/>
      <c r="X59" s="42"/>
      <c r="Y59" s="42"/>
      <c r="Z59" s="42"/>
      <c r="AA59" s="42"/>
      <c r="AB59" s="42"/>
      <c r="AC59" s="42"/>
      <c r="BE59" s="39"/>
      <c r="BG59" s="64">
        <v>1994</v>
      </c>
      <c r="BH59" s="64" t="s">
        <v>125</v>
      </c>
      <c r="BI59" s="57" t="str">
        <f t="shared" si="18"/>
        <v>N/A</v>
      </c>
      <c r="BJ59" s="57" t="str">
        <f t="shared" si="19"/>
        <v>N/A</v>
      </c>
      <c r="BK59" s="57"/>
      <c r="BP59" s="40"/>
      <c r="BQ59" s="40"/>
      <c r="BR59" s="40"/>
      <c r="BS59" s="40"/>
      <c r="BT59" s="64">
        <v>1994</v>
      </c>
      <c r="BU59" s="40" t="s">
        <v>125</v>
      </c>
      <c r="BV59" s="66" t="str">
        <f t="shared" si="20"/>
        <v>N/A</v>
      </c>
      <c r="BW59" s="57"/>
      <c r="BX59" s="57"/>
      <c r="BY59" s="40"/>
      <c r="BZ59" s="40"/>
      <c r="CA59" s="40"/>
      <c r="CB59" s="40"/>
      <c r="CC59" s="40"/>
      <c r="CD59" s="40"/>
    </row>
    <row r="60" spans="2:82" x14ac:dyDescent="0.25">
      <c r="B60" s="42"/>
      <c r="C60" s="47" t="s">
        <v>23</v>
      </c>
      <c r="D60" s="47"/>
      <c r="E60" s="47"/>
      <c r="F60" s="47"/>
      <c r="G60" s="47"/>
      <c r="H60" s="47"/>
      <c r="I60" s="47"/>
      <c r="J60" s="47"/>
      <c r="K60" s="47"/>
      <c r="L60" s="47"/>
      <c r="M60" s="47"/>
      <c r="N60" s="47"/>
      <c r="O60" s="47"/>
      <c r="P60" s="47"/>
      <c r="Q60" s="47" t="s">
        <v>23</v>
      </c>
      <c r="R60" s="47"/>
      <c r="S60" s="47"/>
      <c r="T60" s="42"/>
      <c r="U60" s="42"/>
      <c r="V60" s="42"/>
      <c r="W60" s="42"/>
      <c r="X60" s="42"/>
      <c r="Y60" s="42"/>
      <c r="Z60" s="42"/>
      <c r="AA60" s="42"/>
      <c r="AB60" s="42"/>
      <c r="AC60" s="42"/>
      <c r="BE60" s="39"/>
      <c r="BG60" s="64">
        <v>1995</v>
      </c>
      <c r="BH60" s="40" t="s">
        <v>126</v>
      </c>
      <c r="BI60" s="57" t="str">
        <f t="shared" si="18"/>
        <v>N/A</v>
      </c>
      <c r="BJ60" s="57" t="str">
        <f t="shared" si="19"/>
        <v>N/A</v>
      </c>
      <c r="BK60" s="57"/>
      <c r="BP60" s="40"/>
      <c r="BQ60" s="40"/>
      <c r="BR60" s="40"/>
      <c r="BS60" s="40"/>
      <c r="BT60" s="64">
        <v>1995</v>
      </c>
      <c r="BU60" s="40" t="s">
        <v>126</v>
      </c>
      <c r="BV60" s="66" t="str">
        <f t="shared" si="20"/>
        <v>N/A</v>
      </c>
      <c r="BW60" s="57"/>
      <c r="BX60" s="57"/>
      <c r="BY60" s="40"/>
      <c r="BZ60" s="40"/>
      <c r="CA60" s="40"/>
      <c r="CB60" s="40"/>
      <c r="CC60" s="40"/>
      <c r="CD60" s="40"/>
    </row>
    <row r="61" spans="2:82" x14ac:dyDescent="0.25">
      <c r="B61" s="42"/>
      <c r="C61" s="47" t="s">
        <v>147</v>
      </c>
      <c r="D61" s="42"/>
      <c r="E61" s="42"/>
      <c r="F61" s="42"/>
      <c r="G61" s="42"/>
      <c r="H61" s="42"/>
      <c r="I61" s="42"/>
      <c r="J61" s="42"/>
      <c r="K61" s="42"/>
      <c r="L61" s="42"/>
      <c r="M61" s="42"/>
      <c r="N61" s="42"/>
      <c r="O61" s="42"/>
      <c r="P61" s="42"/>
      <c r="Q61" s="47" t="s">
        <v>36</v>
      </c>
      <c r="R61" s="42"/>
      <c r="S61" s="47"/>
      <c r="T61" s="42"/>
      <c r="U61" s="42"/>
      <c r="V61" s="42"/>
      <c r="W61" s="42"/>
      <c r="X61" s="42"/>
      <c r="Y61" s="42"/>
      <c r="Z61" s="42"/>
      <c r="AA61" s="42"/>
      <c r="AB61" s="42"/>
      <c r="AC61" s="42"/>
      <c r="BE61" s="39"/>
      <c r="BG61" s="64">
        <v>1996</v>
      </c>
      <c r="BH61" s="57" t="s">
        <v>77</v>
      </c>
      <c r="BI61" s="57">
        <f t="shared" si="18"/>
        <v>3340.8</v>
      </c>
      <c r="BJ61" s="57">
        <f t="shared" si="19"/>
        <v>2659.3</v>
      </c>
      <c r="BK61" s="57"/>
      <c r="BP61" s="40"/>
      <c r="BQ61" s="40"/>
      <c r="BR61" s="40"/>
      <c r="BS61" s="40"/>
      <c r="BT61" s="64">
        <v>1996</v>
      </c>
      <c r="BU61" s="40" t="s">
        <v>77</v>
      </c>
      <c r="BV61" s="66">
        <f t="shared" si="20"/>
        <v>1.26</v>
      </c>
      <c r="BW61" s="57"/>
      <c r="BX61" s="57"/>
      <c r="BY61" s="40"/>
      <c r="BZ61" s="40"/>
      <c r="CA61" s="40"/>
      <c r="CB61" s="40"/>
      <c r="CC61" s="40"/>
      <c r="CD61" s="40"/>
    </row>
    <row r="62" spans="2:82" x14ac:dyDescent="0.25">
      <c r="B62" s="47"/>
      <c r="C62" s="47" t="s">
        <v>24</v>
      </c>
      <c r="D62" s="42"/>
      <c r="E62" s="42"/>
      <c r="F62" s="42"/>
      <c r="G62" s="42"/>
      <c r="H62" s="42"/>
      <c r="I62" s="47"/>
      <c r="J62" s="47"/>
      <c r="K62" s="47"/>
      <c r="L62" s="47"/>
      <c r="M62" s="47"/>
      <c r="N62" s="47"/>
      <c r="O62" s="47"/>
      <c r="P62" s="47"/>
      <c r="Q62" s="47" t="s">
        <v>24</v>
      </c>
      <c r="R62" s="80"/>
      <c r="S62" s="80"/>
      <c r="T62" s="42"/>
      <c r="U62" s="42"/>
      <c r="V62" s="42"/>
      <c r="W62" s="42"/>
      <c r="X62" s="42"/>
      <c r="Y62" s="42"/>
      <c r="Z62" s="42"/>
      <c r="AA62" s="42"/>
      <c r="AB62" s="42"/>
      <c r="AC62" s="42"/>
      <c r="BE62" s="39"/>
      <c r="BG62" s="64">
        <v>1997</v>
      </c>
      <c r="BH62" s="40" t="s">
        <v>78</v>
      </c>
      <c r="BI62" s="57">
        <f t="shared" si="18"/>
        <v>3525</v>
      </c>
      <c r="BJ62" s="57">
        <f t="shared" si="19"/>
        <v>2719.3</v>
      </c>
      <c r="BK62" s="57"/>
      <c r="BP62" s="40"/>
      <c r="BQ62" s="40"/>
      <c r="BR62" s="40"/>
      <c r="BS62" s="40"/>
      <c r="BT62" s="64">
        <v>1997</v>
      </c>
      <c r="BU62" s="40" t="s">
        <v>78</v>
      </c>
      <c r="BV62" s="66">
        <f t="shared" si="20"/>
        <v>1.3</v>
      </c>
      <c r="BW62" s="57"/>
      <c r="BX62" s="57"/>
      <c r="BY62" s="40"/>
      <c r="BZ62" s="40"/>
      <c r="CA62" s="40"/>
      <c r="CB62" s="40"/>
      <c r="CC62" s="40"/>
      <c r="CD62" s="40"/>
    </row>
    <row r="63" spans="2:82" x14ac:dyDescent="0.25">
      <c r="B63" s="42"/>
      <c r="C63" s="47" t="s">
        <v>25</v>
      </c>
      <c r="D63" s="47"/>
      <c r="E63" s="47"/>
      <c r="F63" s="47"/>
      <c r="G63" s="47"/>
      <c r="H63" s="47"/>
      <c r="I63" s="42"/>
      <c r="J63" s="47"/>
      <c r="K63" s="47"/>
      <c r="L63" s="47"/>
      <c r="M63" s="47"/>
      <c r="N63" s="47"/>
      <c r="O63" s="47"/>
      <c r="P63" s="47"/>
      <c r="Q63" s="47" t="s">
        <v>25</v>
      </c>
      <c r="R63" s="42"/>
      <c r="S63" s="80"/>
      <c r="T63" s="42"/>
      <c r="U63" s="42"/>
      <c r="V63" s="42"/>
      <c r="W63" s="42"/>
      <c r="X63" s="42"/>
      <c r="Y63" s="42"/>
      <c r="Z63" s="42"/>
      <c r="AA63" s="42"/>
      <c r="AB63" s="42"/>
      <c r="AC63" s="42"/>
      <c r="BE63" s="39"/>
      <c r="BG63" s="64">
        <v>1998</v>
      </c>
      <c r="BH63" s="64" t="s">
        <v>79</v>
      </c>
      <c r="BI63" s="57">
        <f t="shared" si="18"/>
        <v>3717.8</v>
      </c>
      <c r="BJ63" s="57">
        <f t="shared" si="19"/>
        <v>2771.1</v>
      </c>
      <c r="BK63" s="57"/>
      <c r="BP63" s="40"/>
      <c r="BQ63" s="40"/>
      <c r="BR63" s="40"/>
      <c r="BS63" s="40"/>
      <c r="BT63" s="64">
        <v>1998</v>
      </c>
      <c r="BU63" s="40" t="s">
        <v>79</v>
      </c>
      <c r="BV63" s="66">
        <f t="shared" si="20"/>
        <v>1.34</v>
      </c>
      <c r="BW63" s="57"/>
      <c r="BX63" s="57"/>
      <c r="BY63" s="40"/>
      <c r="BZ63" s="40"/>
      <c r="CA63" s="40"/>
      <c r="CB63" s="40"/>
      <c r="CC63" s="40"/>
      <c r="CD63" s="40"/>
    </row>
    <row r="64" spans="2:82" x14ac:dyDescent="0.25">
      <c r="B64" s="47"/>
      <c r="C64" s="47" t="s">
        <v>153</v>
      </c>
      <c r="D64" s="47"/>
      <c r="E64" s="47"/>
      <c r="F64" s="47"/>
      <c r="G64" s="47"/>
      <c r="H64" s="47"/>
      <c r="I64" s="47"/>
      <c r="J64" s="42"/>
      <c r="K64" s="42"/>
      <c r="L64" s="42"/>
      <c r="M64" s="42"/>
      <c r="N64" s="42"/>
      <c r="O64" s="42"/>
      <c r="P64" s="42"/>
      <c r="Q64" s="47" t="s">
        <v>37</v>
      </c>
      <c r="R64" s="42"/>
      <c r="S64" s="42"/>
      <c r="T64" s="42"/>
      <c r="U64" s="42"/>
      <c r="V64" s="42"/>
      <c r="W64" s="42"/>
      <c r="X64" s="42"/>
      <c r="Y64" s="42"/>
      <c r="Z64" s="42"/>
      <c r="AA64" s="42"/>
      <c r="AB64" s="42"/>
      <c r="AC64" s="42"/>
      <c r="BE64" s="39"/>
      <c r="BG64" s="64">
        <v>1999</v>
      </c>
      <c r="BH64" s="40" t="s">
        <v>80</v>
      </c>
      <c r="BI64" s="57">
        <f t="shared" si="18"/>
        <v>3773.1</v>
      </c>
      <c r="BJ64" s="57">
        <f t="shared" si="19"/>
        <v>2789.4</v>
      </c>
      <c r="BK64" s="57"/>
      <c r="BP64" s="40"/>
      <c r="BQ64" s="40"/>
      <c r="BR64" s="40"/>
      <c r="BS64" s="40"/>
      <c r="BT64" s="64">
        <v>1999</v>
      </c>
      <c r="BU64" s="40" t="s">
        <v>80</v>
      </c>
      <c r="BV64" s="66">
        <f t="shared" si="20"/>
        <v>1.35</v>
      </c>
      <c r="BW64" s="57"/>
      <c r="BX64" s="57"/>
      <c r="BY64" s="40"/>
      <c r="BZ64" s="40"/>
      <c r="CA64" s="40"/>
      <c r="CB64" s="40"/>
      <c r="CC64" s="40"/>
      <c r="CD64" s="40"/>
    </row>
    <row r="65" spans="2:82" x14ac:dyDescent="0.25">
      <c r="B65" s="47"/>
      <c r="C65" s="47"/>
      <c r="D65" s="47"/>
      <c r="E65" s="47"/>
      <c r="F65" s="47"/>
      <c r="G65" s="47"/>
      <c r="H65" s="47"/>
      <c r="I65" s="47"/>
      <c r="J65" s="42"/>
      <c r="K65" s="42"/>
      <c r="L65" s="42"/>
      <c r="M65" s="42"/>
      <c r="N65" s="42"/>
      <c r="O65" s="42"/>
      <c r="P65" s="42"/>
      <c r="Q65" s="42"/>
      <c r="R65" s="42"/>
      <c r="S65" s="42"/>
      <c r="T65" s="42"/>
      <c r="U65" s="42"/>
      <c r="V65" s="42"/>
      <c r="W65" s="42"/>
      <c r="X65" s="42"/>
      <c r="Y65" s="42"/>
      <c r="Z65" s="42"/>
      <c r="AA65" s="42"/>
      <c r="AB65" s="42"/>
      <c r="AC65" s="42"/>
      <c r="BE65" s="39"/>
      <c r="BG65" s="64">
        <v>2000</v>
      </c>
      <c r="BH65" s="57" t="s">
        <v>81</v>
      </c>
      <c r="BI65" s="57">
        <f t="shared" si="18"/>
        <v>3745.1</v>
      </c>
      <c r="BJ65" s="57">
        <f t="shared" si="19"/>
        <v>2730.5</v>
      </c>
      <c r="BK65" s="57"/>
      <c r="BP65" s="40"/>
      <c r="BQ65" s="40"/>
      <c r="BR65" s="40"/>
      <c r="BS65" s="40"/>
      <c r="BT65" s="64">
        <v>2000</v>
      </c>
      <c r="BU65" s="57" t="s">
        <v>81</v>
      </c>
      <c r="BV65" s="66">
        <f t="shared" si="20"/>
        <v>1.37</v>
      </c>
      <c r="BW65" s="57"/>
      <c r="BX65" s="57"/>
      <c r="BY65" s="40"/>
      <c r="BZ65" s="40"/>
      <c r="CA65" s="40"/>
      <c r="CB65" s="40"/>
      <c r="CC65" s="40"/>
      <c r="CD65" s="40"/>
    </row>
    <row r="66" spans="2:82" x14ac:dyDescent="0.25">
      <c r="B66" s="42"/>
      <c r="C66" s="47" t="s">
        <v>22</v>
      </c>
      <c r="D66" s="42"/>
      <c r="E66" s="42"/>
      <c r="F66" s="42"/>
      <c r="G66" s="42"/>
      <c r="H66" s="42"/>
      <c r="I66" s="42"/>
      <c r="J66" s="42"/>
      <c r="K66" s="42"/>
      <c r="L66" s="42"/>
      <c r="M66" s="42"/>
      <c r="N66" s="42"/>
      <c r="O66" s="42"/>
      <c r="P66" s="42"/>
      <c r="Q66" s="47" t="s">
        <v>22</v>
      </c>
      <c r="R66" s="80"/>
      <c r="S66" s="80"/>
      <c r="T66" s="42"/>
      <c r="U66" s="42"/>
      <c r="V66" s="42"/>
      <c r="W66" s="42"/>
      <c r="X66" s="42"/>
      <c r="Y66" s="42"/>
      <c r="Z66" s="42"/>
      <c r="AA66" s="42"/>
      <c r="AB66" s="42"/>
      <c r="AC66" s="42"/>
      <c r="BE66" s="39"/>
      <c r="BG66" s="64">
        <v>2001</v>
      </c>
      <c r="BH66" s="40" t="s">
        <v>82</v>
      </c>
      <c r="BI66" s="57">
        <f t="shared" si="18"/>
        <v>3611.9</v>
      </c>
      <c r="BJ66" s="57">
        <f t="shared" si="19"/>
        <v>2603.6999999999998</v>
      </c>
      <c r="BK66" s="57"/>
      <c r="BP66" s="40"/>
      <c r="BQ66" s="40"/>
      <c r="BR66" s="40"/>
      <c r="BS66" s="40"/>
      <c r="BT66" s="64">
        <v>2001</v>
      </c>
      <c r="BU66" s="40" t="s">
        <v>82</v>
      </c>
      <c r="BV66" s="66">
        <f t="shared" si="20"/>
        <v>1.39</v>
      </c>
      <c r="BW66" s="57"/>
      <c r="BX66" s="57"/>
      <c r="BY66" s="40"/>
      <c r="BZ66" s="40"/>
      <c r="CA66" s="40"/>
      <c r="CB66" s="40"/>
      <c r="CC66" s="40"/>
      <c r="CD66" s="40"/>
    </row>
    <row r="67" spans="2:82" x14ac:dyDescent="0.25">
      <c r="B67" s="42"/>
      <c r="C67" s="47" t="s">
        <v>148</v>
      </c>
      <c r="D67" s="47"/>
      <c r="E67" s="47"/>
      <c r="F67" s="47"/>
      <c r="G67" s="47"/>
      <c r="H67" s="47"/>
      <c r="I67" s="42"/>
      <c r="J67" s="42"/>
      <c r="K67" s="42"/>
      <c r="L67" s="42"/>
      <c r="M67" s="42"/>
      <c r="N67" s="42"/>
      <c r="O67" s="42"/>
      <c r="P67" s="42"/>
      <c r="Q67" s="47" t="s">
        <v>148</v>
      </c>
      <c r="R67" s="80"/>
      <c r="S67" s="80"/>
      <c r="T67" s="42"/>
      <c r="U67" s="42"/>
      <c r="V67" s="42"/>
      <c r="W67" s="42"/>
      <c r="X67" s="42"/>
      <c r="Y67" s="42"/>
      <c r="Z67" s="42"/>
      <c r="AA67" s="42"/>
      <c r="AB67" s="42"/>
      <c r="AC67" s="42"/>
      <c r="BE67" s="39"/>
      <c r="BG67" s="64">
        <v>2002</v>
      </c>
      <c r="BH67" s="40" t="s">
        <v>83</v>
      </c>
      <c r="BI67" s="57">
        <f t="shared" si="18"/>
        <v>3537.6</v>
      </c>
      <c r="BJ67" s="57">
        <f t="shared" si="19"/>
        <v>2483.3000000000002</v>
      </c>
      <c r="BP67" s="40"/>
      <c r="BQ67" s="40"/>
      <c r="BR67" s="40"/>
      <c r="BS67" s="40"/>
      <c r="BT67" s="64">
        <v>2002</v>
      </c>
      <c r="BU67" s="64" t="s">
        <v>83</v>
      </c>
      <c r="BV67" s="66">
        <f t="shared" si="20"/>
        <v>1.42</v>
      </c>
      <c r="BW67" s="40"/>
      <c r="BX67" s="40"/>
      <c r="BY67" s="40"/>
      <c r="BZ67" s="40"/>
      <c r="CA67" s="40"/>
      <c r="CB67" s="40"/>
      <c r="CC67" s="40"/>
      <c r="CD67" s="40"/>
    </row>
    <row r="68" spans="2:82" x14ac:dyDescent="0.25">
      <c r="B68" s="42"/>
      <c r="C68" s="47"/>
      <c r="D68" s="42"/>
      <c r="E68" s="42"/>
      <c r="F68" s="42"/>
      <c r="G68" s="42"/>
      <c r="H68" s="42"/>
      <c r="I68" s="42"/>
      <c r="J68" s="42"/>
      <c r="K68" s="42"/>
      <c r="L68" s="42"/>
      <c r="M68" s="42"/>
      <c r="N68" s="42"/>
      <c r="O68" s="42"/>
      <c r="P68" s="42"/>
      <c r="Q68" s="80"/>
      <c r="R68" s="80"/>
      <c r="S68" s="80"/>
      <c r="T68" s="42"/>
      <c r="U68" s="42"/>
      <c r="V68" s="42"/>
      <c r="W68" s="42"/>
      <c r="X68" s="42"/>
      <c r="Y68" s="42"/>
      <c r="Z68" s="42"/>
      <c r="AA68" s="42"/>
      <c r="AB68" s="42"/>
      <c r="AC68" s="42"/>
      <c r="BE68" s="39"/>
      <c r="BG68" s="64">
        <v>2003</v>
      </c>
      <c r="BH68" s="40" t="s">
        <v>84</v>
      </c>
      <c r="BI68" s="57">
        <f t="shared" si="18"/>
        <v>3506.3</v>
      </c>
      <c r="BJ68" s="57">
        <f t="shared" si="19"/>
        <v>2402.5</v>
      </c>
      <c r="BK68" s="57"/>
      <c r="BP68" s="40"/>
      <c r="BQ68" s="40"/>
      <c r="BR68" s="40"/>
      <c r="BS68" s="40"/>
      <c r="BT68" s="64">
        <v>2003</v>
      </c>
      <c r="BU68" s="40" t="s">
        <v>84</v>
      </c>
      <c r="BV68" s="66">
        <f t="shared" si="20"/>
        <v>1.46</v>
      </c>
      <c r="BW68" s="57"/>
      <c r="BX68" s="57"/>
      <c r="BY68" s="40"/>
      <c r="BZ68" s="40"/>
      <c r="CA68" s="40"/>
      <c r="CB68" s="40"/>
      <c r="CC68" s="40"/>
      <c r="CD68" s="40"/>
    </row>
    <row r="69" spans="2:82" x14ac:dyDescent="0.25">
      <c r="BE69" s="39"/>
      <c r="BG69" s="64">
        <v>2004</v>
      </c>
      <c r="BH69" s="40" t="s">
        <v>85</v>
      </c>
      <c r="BI69" s="57">
        <f t="shared" si="18"/>
        <v>3493</v>
      </c>
      <c r="BJ69" s="57">
        <f t="shared" si="19"/>
        <v>2342.4</v>
      </c>
      <c r="BK69" s="57"/>
      <c r="BP69" s="40"/>
      <c r="BQ69" s="40"/>
      <c r="BR69" s="40"/>
      <c r="BS69" s="40"/>
      <c r="BT69" s="64">
        <v>2004</v>
      </c>
      <c r="BU69" s="57" t="s">
        <v>85</v>
      </c>
      <c r="BV69" s="66">
        <f t="shared" si="20"/>
        <v>1.49</v>
      </c>
      <c r="BW69" s="57"/>
      <c r="BX69" s="57"/>
      <c r="BY69" s="40"/>
      <c r="BZ69" s="40"/>
      <c r="CA69" s="40"/>
      <c r="CB69" s="40"/>
      <c r="CC69" s="40"/>
      <c r="CD69" s="40"/>
    </row>
    <row r="70" spans="2:82" x14ac:dyDescent="0.25">
      <c r="BE70" s="39"/>
      <c r="BG70" s="64">
        <v>2005</v>
      </c>
      <c r="BH70" s="40" t="s">
        <v>86</v>
      </c>
      <c r="BI70" s="57">
        <f t="shared" si="18"/>
        <v>3452.9</v>
      </c>
      <c r="BJ70" s="57">
        <f t="shared" si="19"/>
        <v>2301.3000000000002</v>
      </c>
      <c r="BK70" s="57"/>
      <c r="BP70" s="40"/>
      <c r="BQ70" s="40"/>
      <c r="BR70" s="40"/>
      <c r="BS70" s="40"/>
      <c r="BT70" s="64">
        <v>2005</v>
      </c>
      <c r="BU70" s="40" t="s">
        <v>86</v>
      </c>
      <c r="BV70" s="66">
        <f t="shared" si="20"/>
        <v>1.5</v>
      </c>
      <c r="BW70" s="57"/>
      <c r="BX70" s="57"/>
      <c r="BY70" s="40"/>
      <c r="BZ70" s="40"/>
      <c r="CA70" s="40"/>
      <c r="CB70" s="40"/>
      <c r="CC70" s="40"/>
      <c r="CD70" s="40"/>
    </row>
    <row r="71" spans="2:82" x14ac:dyDescent="0.25">
      <c r="BE71" s="39"/>
      <c r="BG71" s="64">
        <v>2006</v>
      </c>
      <c r="BH71" s="40" t="s">
        <v>87</v>
      </c>
      <c r="BI71" s="57">
        <f t="shared" si="18"/>
        <v>3368.6</v>
      </c>
      <c r="BJ71" s="57">
        <f t="shared" si="19"/>
        <v>2255.3000000000002</v>
      </c>
      <c r="BK71" s="57"/>
      <c r="BP71" s="40"/>
      <c r="BQ71" s="40"/>
      <c r="BR71" s="40"/>
      <c r="BS71" s="40"/>
      <c r="BT71" s="64">
        <v>2006</v>
      </c>
      <c r="BU71" s="40" t="s">
        <v>87</v>
      </c>
      <c r="BV71" s="66">
        <f t="shared" si="20"/>
        <v>1.49</v>
      </c>
      <c r="BW71" s="57"/>
      <c r="BX71" s="57"/>
      <c r="BY71" s="40"/>
      <c r="BZ71" s="40"/>
      <c r="CA71" s="40"/>
      <c r="CB71" s="40"/>
      <c r="CC71" s="40"/>
      <c r="CD71" s="40"/>
    </row>
    <row r="72" spans="2:82" x14ac:dyDescent="0.25">
      <c r="BE72" s="39"/>
      <c r="BG72" s="64">
        <v>2007</v>
      </c>
      <c r="BH72" s="40" t="s">
        <v>88</v>
      </c>
      <c r="BI72" s="57">
        <f t="shared" si="18"/>
        <v>3368.4</v>
      </c>
      <c r="BJ72" s="57">
        <f t="shared" si="19"/>
        <v>2221.9</v>
      </c>
      <c r="BK72" s="57"/>
      <c r="BP72" s="40"/>
      <c r="BQ72" s="40"/>
      <c r="BR72" s="40"/>
      <c r="BS72" s="40"/>
      <c r="BT72" s="64">
        <v>2007</v>
      </c>
      <c r="BU72" s="40" t="s">
        <v>88</v>
      </c>
      <c r="BV72" s="66">
        <f t="shared" si="20"/>
        <v>1.52</v>
      </c>
      <c r="BW72" s="57"/>
      <c r="BX72" s="57"/>
      <c r="BY72" s="40"/>
      <c r="BZ72" s="40"/>
      <c r="CA72" s="40"/>
      <c r="CB72" s="40"/>
      <c r="CC72" s="40"/>
      <c r="CD72" s="40"/>
    </row>
    <row r="73" spans="2:82" x14ac:dyDescent="0.25">
      <c r="BE73" s="39"/>
      <c r="BG73" s="64">
        <v>2008</v>
      </c>
      <c r="BH73" s="40" t="s">
        <v>89</v>
      </c>
      <c r="BI73" s="57">
        <f t="shared" si="18"/>
        <v>3392.5</v>
      </c>
      <c r="BJ73" s="57">
        <f t="shared" si="19"/>
        <v>2185.5</v>
      </c>
      <c r="BK73" s="57"/>
      <c r="BP73" s="40"/>
      <c r="BQ73" s="40"/>
      <c r="BR73" s="40"/>
      <c r="BS73" s="40"/>
      <c r="BT73" s="64">
        <v>2008</v>
      </c>
      <c r="BU73" s="40" t="s">
        <v>89</v>
      </c>
      <c r="BV73" s="66">
        <f t="shared" si="20"/>
        <v>1.55</v>
      </c>
      <c r="BW73" s="57"/>
      <c r="BX73" s="57"/>
      <c r="BY73" s="40"/>
      <c r="BZ73" s="40"/>
      <c r="CA73" s="40"/>
      <c r="CB73" s="40"/>
      <c r="CC73" s="40"/>
      <c r="CD73" s="40"/>
    </row>
    <row r="74" spans="2:82" x14ac:dyDescent="0.25">
      <c r="BE74" s="39"/>
      <c r="BG74" s="64">
        <v>2009</v>
      </c>
      <c r="BH74" s="40" t="s">
        <v>90</v>
      </c>
      <c r="BI74" s="57">
        <f t="shared" si="18"/>
        <v>3399.2</v>
      </c>
      <c r="BJ74" s="57">
        <f t="shared" si="19"/>
        <v>2164</v>
      </c>
      <c r="BK74" s="57"/>
      <c r="BP74" s="40"/>
      <c r="BQ74" s="40"/>
      <c r="BR74" s="40"/>
      <c r="BS74" s="40"/>
      <c r="BT74" s="64">
        <v>2009</v>
      </c>
      <c r="BU74" s="40" t="s">
        <v>90</v>
      </c>
      <c r="BV74" s="66">
        <f t="shared" si="20"/>
        <v>1.57</v>
      </c>
      <c r="BW74" s="57"/>
      <c r="BX74" s="57"/>
      <c r="BY74" s="40"/>
      <c r="BZ74" s="40"/>
      <c r="CA74" s="40"/>
      <c r="CB74" s="40"/>
      <c r="CC74" s="40"/>
      <c r="CD74" s="40"/>
    </row>
    <row r="75" spans="2:82" x14ac:dyDescent="0.25">
      <c r="BE75" s="39"/>
      <c r="BG75" s="64">
        <v>2010</v>
      </c>
      <c r="BH75" s="57" t="s">
        <v>91</v>
      </c>
      <c r="BI75" s="57">
        <f t="shared" si="18"/>
        <v>3341.4</v>
      </c>
      <c r="BJ75" s="57">
        <f t="shared" si="19"/>
        <v>2161.5</v>
      </c>
      <c r="BK75" s="57"/>
      <c r="BP75" s="40"/>
      <c r="BQ75" s="40"/>
      <c r="BR75" s="40"/>
      <c r="BS75" s="40"/>
      <c r="BT75" s="64">
        <v>2010</v>
      </c>
      <c r="BU75" s="40" t="s">
        <v>91</v>
      </c>
      <c r="BV75" s="66">
        <f t="shared" si="20"/>
        <v>1.55</v>
      </c>
      <c r="BW75" s="57"/>
      <c r="BX75" s="57"/>
      <c r="BY75" s="57"/>
      <c r="BZ75" s="40"/>
      <c r="CA75" s="40"/>
      <c r="CB75" s="40"/>
      <c r="CC75" s="40"/>
      <c r="CD75" s="40"/>
    </row>
    <row r="76" spans="2:82" x14ac:dyDescent="0.25">
      <c r="BE76" s="39"/>
      <c r="BG76" s="64">
        <v>2011</v>
      </c>
      <c r="BH76" s="40" t="s">
        <v>92</v>
      </c>
      <c r="BI76" s="57">
        <f t="shared" si="18"/>
        <v>3219.4</v>
      </c>
      <c r="BJ76" s="57">
        <f t="shared" si="19"/>
        <v>2146.1999999999998</v>
      </c>
      <c r="BK76" s="57"/>
      <c r="BP76" s="40"/>
      <c r="BQ76" s="40"/>
      <c r="BR76" s="40"/>
      <c r="BS76" s="40"/>
      <c r="BT76" s="64">
        <v>2011</v>
      </c>
      <c r="BU76" s="40" t="s">
        <v>92</v>
      </c>
      <c r="BV76" s="66">
        <f t="shared" si="20"/>
        <v>1.5</v>
      </c>
      <c r="BW76" s="57"/>
      <c r="BX76" s="57"/>
      <c r="BY76" s="57"/>
      <c r="BZ76" s="40"/>
      <c r="CA76" s="40"/>
      <c r="CB76" s="40"/>
      <c r="CC76" s="40"/>
      <c r="CD76" s="40"/>
    </row>
    <row r="77" spans="2:82" x14ac:dyDescent="0.25">
      <c r="BE77" s="39"/>
      <c r="BG77" s="64">
        <v>2012</v>
      </c>
      <c r="BH77" s="64" t="s">
        <v>93</v>
      </c>
      <c r="BI77" s="57">
        <f t="shared" si="18"/>
        <v>3205.4</v>
      </c>
      <c r="BJ77" s="57">
        <f t="shared" si="19"/>
        <v>2123.8000000000002</v>
      </c>
      <c r="BK77" s="57"/>
      <c r="BP77" s="40"/>
      <c r="BQ77" s="40"/>
      <c r="BR77" s="40"/>
      <c r="BS77" s="40"/>
      <c r="BT77" s="64">
        <v>2012</v>
      </c>
      <c r="BU77" s="40" t="s">
        <v>93</v>
      </c>
      <c r="BV77" s="66">
        <f t="shared" si="20"/>
        <v>1.51</v>
      </c>
      <c r="BW77" s="57"/>
      <c r="BX77" s="57"/>
      <c r="BY77" s="57"/>
      <c r="BZ77" s="40"/>
      <c r="CA77" s="40"/>
      <c r="CB77" s="40"/>
      <c r="CC77" s="40"/>
      <c r="CD77" s="40"/>
    </row>
    <row r="78" spans="2:82" x14ac:dyDescent="0.25">
      <c r="BE78" s="39"/>
      <c r="BG78" s="64">
        <v>2013</v>
      </c>
      <c r="BH78" s="40" t="s">
        <v>127</v>
      </c>
      <c r="BI78" s="57">
        <f t="shared" si="18"/>
        <v>3200.2</v>
      </c>
      <c r="BJ78" s="57">
        <f t="shared" si="19"/>
        <v>2095.8000000000002</v>
      </c>
      <c r="BK78" s="57"/>
      <c r="BP78" s="40"/>
      <c r="BQ78" s="40"/>
      <c r="BR78" s="40"/>
      <c r="BS78" s="40"/>
      <c r="BT78" s="64">
        <v>2013</v>
      </c>
      <c r="BU78" s="40" t="s">
        <v>127</v>
      </c>
      <c r="BV78" s="66">
        <f t="shared" si="20"/>
        <v>1.53</v>
      </c>
      <c r="BW78" s="57"/>
      <c r="BX78" s="57"/>
      <c r="BY78" s="57"/>
      <c r="BZ78" s="40"/>
      <c r="CA78" s="40"/>
      <c r="CB78" s="40"/>
      <c r="CC78" s="40"/>
      <c r="CD78" s="40"/>
    </row>
    <row r="79" spans="2:82" x14ac:dyDescent="0.25">
      <c r="BG79" s="64">
        <v>2014</v>
      </c>
      <c r="BH79" s="57" t="s">
        <v>128</v>
      </c>
      <c r="BI79" s="57">
        <f t="shared" si="18"/>
        <v>3285.3</v>
      </c>
      <c r="BJ79" s="57">
        <f t="shared" si="19"/>
        <v>2082</v>
      </c>
      <c r="BP79" s="40"/>
      <c r="BQ79" s="40"/>
      <c r="BR79" s="40"/>
      <c r="BS79" s="40"/>
      <c r="BT79" s="64">
        <v>2014</v>
      </c>
      <c r="BU79" s="57" t="s">
        <v>128</v>
      </c>
      <c r="BV79" s="66">
        <f t="shared" si="20"/>
        <v>1.58</v>
      </c>
      <c r="BW79" s="57"/>
      <c r="BX79" s="57"/>
      <c r="BY79" s="40"/>
      <c r="BZ79" s="40"/>
      <c r="CA79" s="40"/>
      <c r="CB79" s="40"/>
      <c r="CC79" s="40"/>
      <c r="CD79" s="40"/>
    </row>
    <row r="80" spans="2:82" x14ac:dyDescent="0.25">
      <c r="BG80" s="57"/>
      <c r="BH80" s="64"/>
      <c r="BI80" s="57"/>
      <c r="BJ80" s="57"/>
      <c r="BP80" s="40"/>
      <c r="BQ80" s="40"/>
      <c r="BR80" s="40"/>
      <c r="BS80" s="40"/>
      <c r="BT80" s="64"/>
      <c r="BU80" s="64"/>
      <c r="BV80" s="57"/>
      <c r="BW80" s="40"/>
      <c r="BX80" s="40"/>
      <c r="BY80" s="40"/>
      <c r="BZ80" s="40"/>
      <c r="CA80" s="40"/>
      <c r="CB80" s="40"/>
      <c r="CC80" s="40"/>
      <c r="CD80" s="40"/>
    </row>
    <row r="81" spans="1:82" x14ac:dyDescent="0.25">
      <c r="BF81" s="40" t="s">
        <v>7</v>
      </c>
      <c r="BG81" s="57">
        <v>1991</v>
      </c>
      <c r="BH81" s="40" t="s">
        <v>122</v>
      </c>
      <c r="BI81" s="57" t="str">
        <f t="shared" ref="BI81:BI104" si="21">IFERROR(VALUE(FIXED(VLOOKUP($BG81&amp;$BG$29&amp;$BH$12&amp;"Maori",ethnicdata,7,FALSE),1)),"N/A")</f>
        <v>N/A</v>
      </c>
      <c r="BJ81" s="57" t="str">
        <f t="shared" ref="BJ81:BJ104" si="22">IFERROR(VALUE(FIXED(VLOOKUP($BG81&amp;$BG$29&amp;$BH$12&amp;"nonMaori",ethnicdata,7,FALSE),1)),"N/A")</f>
        <v>N/A</v>
      </c>
      <c r="BP81" s="40"/>
      <c r="BQ81" s="40"/>
      <c r="BR81" s="40"/>
      <c r="BS81" s="40" t="s">
        <v>7</v>
      </c>
      <c r="BT81" s="57">
        <v>1991</v>
      </c>
      <c r="BU81" s="57" t="s">
        <v>122</v>
      </c>
      <c r="BV81" s="66" t="str">
        <f t="shared" ref="BV81:BV104" si="23">IFERROR(VALUE(FIXED(VLOOKUP($BT81&amp;$Q$33&amp;$BH$12&amp;"Maori",ethnicdata,10,FALSE),2)),"N/A")</f>
        <v>N/A</v>
      </c>
      <c r="BW81" s="40"/>
      <c r="BX81" s="40"/>
      <c r="BY81" s="40"/>
      <c r="BZ81" s="40"/>
      <c r="CA81" s="40"/>
      <c r="CB81" s="40"/>
      <c r="CC81" s="40"/>
      <c r="CD81" s="40"/>
    </row>
    <row r="82" spans="1:82" x14ac:dyDescent="0.25">
      <c r="BG82" s="57">
        <v>1992</v>
      </c>
      <c r="BH82" s="40" t="s">
        <v>123</v>
      </c>
      <c r="BI82" s="57" t="str">
        <f t="shared" si="21"/>
        <v>N/A</v>
      </c>
      <c r="BJ82" s="57" t="str">
        <f t="shared" si="22"/>
        <v>N/A</v>
      </c>
      <c r="BP82" s="40"/>
      <c r="BQ82" s="40"/>
      <c r="BR82" s="40"/>
      <c r="BS82" s="40"/>
      <c r="BT82" s="57">
        <v>1992</v>
      </c>
      <c r="BU82" s="40" t="s">
        <v>123</v>
      </c>
      <c r="BV82" s="66" t="str">
        <f t="shared" si="23"/>
        <v>N/A</v>
      </c>
      <c r="BW82" s="40"/>
      <c r="BX82" s="40"/>
      <c r="BY82" s="40"/>
      <c r="BZ82" s="40"/>
      <c r="CA82" s="40"/>
      <c r="CB82" s="40"/>
      <c r="CC82" s="40"/>
      <c r="CD82" s="40"/>
    </row>
    <row r="83" spans="1:82" x14ac:dyDescent="0.25">
      <c r="BG83" s="64">
        <v>1993</v>
      </c>
      <c r="BH83" s="40" t="s">
        <v>124</v>
      </c>
      <c r="BI83" s="57" t="str">
        <f t="shared" si="21"/>
        <v>N/A</v>
      </c>
      <c r="BJ83" s="57" t="str">
        <f t="shared" si="22"/>
        <v>N/A</v>
      </c>
      <c r="BP83" s="40"/>
      <c r="BQ83" s="40"/>
      <c r="BR83" s="40"/>
      <c r="BS83" s="40"/>
      <c r="BT83" s="64">
        <v>1993</v>
      </c>
      <c r="BU83" s="64" t="s">
        <v>124</v>
      </c>
      <c r="BV83" s="66" t="str">
        <f t="shared" si="23"/>
        <v>N/A</v>
      </c>
      <c r="BW83" s="40"/>
      <c r="BX83" s="40"/>
      <c r="BY83" s="40"/>
      <c r="BZ83" s="40"/>
      <c r="CA83" s="40"/>
      <c r="CB83" s="40"/>
      <c r="CC83" s="40"/>
      <c r="CD83" s="40"/>
    </row>
    <row r="84" spans="1:82" s="81" customFormat="1" x14ac:dyDescent="0.25">
      <c r="A84" s="37"/>
      <c r="B84" s="37"/>
      <c r="C84" s="37"/>
      <c r="D84" s="37"/>
      <c r="E84" s="37"/>
      <c r="F84" s="37"/>
      <c r="G84" s="37"/>
      <c r="H84" s="37"/>
      <c r="I84" s="37"/>
      <c r="J84" s="37"/>
      <c r="K84" s="37"/>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50"/>
      <c r="BF84" s="40"/>
      <c r="BG84" s="64">
        <v>1994</v>
      </c>
      <c r="BH84" s="64" t="s">
        <v>125</v>
      </c>
      <c r="BI84" s="57" t="str">
        <f t="shared" si="21"/>
        <v>N/A</v>
      </c>
      <c r="BJ84" s="57" t="str">
        <f t="shared" si="22"/>
        <v>N/A</v>
      </c>
      <c r="BK84" s="40"/>
      <c r="BL84" s="40"/>
      <c r="BM84" s="40"/>
      <c r="BN84" s="40"/>
      <c r="BO84" s="40"/>
      <c r="BP84" s="40"/>
      <c r="BQ84" s="40"/>
      <c r="BR84" s="40"/>
      <c r="BS84" s="40"/>
      <c r="BT84" s="64">
        <v>1994</v>
      </c>
      <c r="BU84" s="40" t="s">
        <v>125</v>
      </c>
      <c r="BV84" s="66" t="str">
        <f t="shared" si="23"/>
        <v>N/A</v>
      </c>
      <c r="BW84" s="40"/>
      <c r="BX84" s="40"/>
      <c r="BY84" s="40"/>
      <c r="BZ84" s="40"/>
      <c r="CA84" s="40"/>
      <c r="CB84" s="40"/>
      <c r="CC84" s="40"/>
      <c r="CD84" s="50"/>
    </row>
    <row r="85" spans="1:82" s="81" customFormat="1" x14ac:dyDescent="0.25">
      <c r="A85" s="37"/>
      <c r="B85" s="37"/>
      <c r="C85" s="37"/>
      <c r="D85" s="37"/>
      <c r="E85" s="37"/>
      <c r="F85" s="37"/>
      <c r="G85" s="37"/>
      <c r="H85" s="37"/>
      <c r="I85" s="37"/>
      <c r="J85" s="37"/>
      <c r="K85" s="37"/>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50"/>
      <c r="BF85" s="40"/>
      <c r="BG85" s="64">
        <v>1995</v>
      </c>
      <c r="BH85" s="40" t="s">
        <v>126</v>
      </c>
      <c r="BI85" s="57" t="str">
        <f t="shared" si="21"/>
        <v>N/A</v>
      </c>
      <c r="BJ85" s="57" t="str">
        <f t="shared" si="22"/>
        <v>N/A</v>
      </c>
      <c r="BK85" s="40"/>
      <c r="BL85" s="40"/>
      <c r="BM85" s="40"/>
      <c r="BN85" s="40"/>
      <c r="BO85" s="40"/>
      <c r="BP85" s="40"/>
      <c r="BQ85" s="40"/>
      <c r="BR85" s="40"/>
      <c r="BS85" s="40"/>
      <c r="BT85" s="64">
        <v>1995</v>
      </c>
      <c r="BU85" s="40" t="s">
        <v>126</v>
      </c>
      <c r="BV85" s="66" t="str">
        <f t="shared" si="23"/>
        <v>N/A</v>
      </c>
      <c r="BW85" s="40"/>
      <c r="BX85" s="40"/>
      <c r="BY85" s="40"/>
      <c r="BZ85" s="40"/>
      <c r="CA85" s="40"/>
      <c r="CB85" s="40"/>
      <c r="CC85" s="40"/>
      <c r="CD85" s="50"/>
    </row>
    <row r="86" spans="1:82" s="81" customFormat="1" x14ac:dyDescent="0.25">
      <c r="A86" s="37"/>
      <c r="B86" s="37"/>
      <c r="C86" s="37"/>
      <c r="D86" s="37"/>
      <c r="E86" s="37"/>
      <c r="F86" s="37"/>
      <c r="G86" s="37"/>
      <c r="H86" s="37"/>
      <c r="I86" s="37"/>
      <c r="J86" s="37"/>
      <c r="K86" s="37"/>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50"/>
      <c r="BF86" s="40"/>
      <c r="BG86" s="64">
        <v>1996</v>
      </c>
      <c r="BH86" s="57" t="s">
        <v>77</v>
      </c>
      <c r="BI86" s="57">
        <f t="shared" si="21"/>
        <v>2830.6</v>
      </c>
      <c r="BJ86" s="57">
        <f t="shared" si="22"/>
        <v>1525</v>
      </c>
      <c r="BK86" s="40"/>
      <c r="BL86" s="40"/>
      <c r="BM86" s="40"/>
      <c r="BN86" s="40"/>
      <c r="BO86" s="40"/>
      <c r="BP86" s="40"/>
      <c r="BQ86" s="40"/>
      <c r="BR86" s="40"/>
      <c r="BS86" s="40"/>
      <c r="BT86" s="64">
        <v>1996</v>
      </c>
      <c r="BU86" s="40" t="s">
        <v>77</v>
      </c>
      <c r="BV86" s="66">
        <f t="shared" si="23"/>
        <v>1.86</v>
      </c>
      <c r="BW86" s="40"/>
      <c r="BX86" s="40"/>
      <c r="BY86" s="40"/>
      <c r="BZ86" s="40"/>
      <c r="CA86" s="40"/>
      <c r="CB86" s="40"/>
      <c r="CC86" s="40"/>
      <c r="CD86" s="50"/>
    </row>
    <row r="87" spans="1:82" s="81" customFormat="1" x14ac:dyDescent="0.25">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50"/>
      <c r="BF87" s="40"/>
      <c r="BG87" s="64">
        <v>1997</v>
      </c>
      <c r="BH87" s="40" t="s">
        <v>78</v>
      </c>
      <c r="BI87" s="57">
        <f t="shared" si="21"/>
        <v>2904.7</v>
      </c>
      <c r="BJ87" s="57">
        <f t="shared" si="22"/>
        <v>1573.9</v>
      </c>
      <c r="BK87" s="40"/>
      <c r="BL87" s="40"/>
      <c r="BM87" s="40"/>
      <c r="BN87" s="40"/>
      <c r="BO87" s="40"/>
      <c r="BP87" s="40"/>
      <c r="BQ87" s="40"/>
      <c r="BR87" s="40"/>
      <c r="BS87" s="40"/>
      <c r="BT87" s="64">
        <v>1997</v>
      </c>
      <c r="BU87" s="40" t="s">
        <v>78</v>
      </c>
      <c r="BV87" s="66">
        <f t="shared" si="23"/>
        <v>1.85</v>
      </c>
      <c r="BW87" s="40"/>
      <c r="BX87" s="40"/>
      <c r="BY87" s="40"/>
      <c r="BZ87" s="40"/>
      <c r="CA87" s="40"/>
      <c r="CB87" s="40"/>
      <c r="CC87" s="40"/>
      <c r="CD87" s="50"/>
    </row>
    <row r="88" spans="1:82" s="81" customFormat="1" x14ac:dyDescent="0.25">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50"/>
      <c r="BF88" s="40"/>
      <c r="BG88" s="64">
        <v>1998</v>
      </c>
      <c r="BH88" s="64" t="s">
        <v>79</v>
      </c>
      <c r="BI88" s="57">
        <f t="shared" si="21"/>
        <v>3029.9</v>
      </c>
      <c r="BJ88" s="57">
        <f t="shared" si="22"/>
        <v>1612.8</v>
      </c>
      <c r="BK88" s="40"/>
      <c r="BL88" s="40"/>
      <c r="BM88" s="40"/>
      <c r="BN88" s="40"/>
      <c r="BO88" s="40"/>
      <c r="BP88" s="40"/>
      <c r="BQ88" s="40"/>
      <c r="BR88" s="40"/>
      <c r="BS88" s="40"/>
      <c r="BT88" s="64">
        <v>1998</v>
      </c>
      <c r="BU88" s="40" t="s">
        <v>79</v>
      </c>
      <c r="BV88" s="66">
        <f t="shared" si="23"/>
        <v>1.88</v>
      </c>
      <c r="BW88" s="40"/>
      <c r="BX88" s="40"/>
      <c r="BY88" s="40"/>
      <c r="BZ88" s="40"/>
      <c r="CA88" s="40"/>
      <c r="CB88" s="40"/>
      <c r="CC88" s="40"/>
      <c r="CD88" s="50"/>
    </row>
    <row r="89" spans="1:82" s="81" customFormat="1" x14ac:dyDescent="0.25">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50"/>
      <c r="BF89" s="40"/>
      <c r="BG89" s="64">
        <v>1999</v>
      </c>
      <c r="BH89" s="40" t="s">
        <v>80</v>
      </c>
      <c r="BI89" s="57">
        <f t="shared" si="21"/>
        <v>3051.9</v>
      </c>
      <c r="BJ89" s="57">
        <f t="shared" si="22"/>
        <v>1634.2</v>
      </c>
      <c r="BK89" s="40"/>
      <c r="BL89" s="40"/>
      <c r="BM89" s="40"/>
      <c r="BN89" s="40"/>
      <c r="BO89" s="40"/>
      <c r="BP89" s="40"/>
      <c r="BQ89" s="40"/>
      <c r="BR89" s="40"/>
      <c r="BS89" s="40"/>
      <c r="BT89" s="64">
        <v>1999</v>
      </c>
      <c r="BU89" s="40" t="s">
        <v>80</v>
      </c>
      <c r="BV89" s="66">
        <f t="shared" si="23"/>
        <v>1.87</v>
      </c>
      <c r="BW89" s="40"/>
      <c r="BX89" s="40"/>
      <c r="BY89" s="40"/>
      <c r="BZ89" s="40"/>
      <c r="CA89" s="40"/>
      <c r="CB89" s="40"/>
      <c r="CC89" s="40"/>
      <c r="CD89" s="50"/>
    </row>
    <row r="90" spans="1:82" s="81" customFormat="1" x14ac:dyDescent="0.25">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50"/>
      <c r="BF90" s="40"/>
      <c r="BG90" s="64">
        <v>2000</v>
      </c>
      <c r="BH90" s="57" t="s">
        <v>81</v>
      </c>
      <c r="BI90" s="57">
        <f t="shared" si="21"/>
        <v>3051.4</v>
      </c>
      <c r="BJ90" s="57">
        <f t="shared" si="22"/>
        <v>1599.3</v>
      </c>
      <c r="BK90" s="40"/>
      <c r="BL90" s="40"/>
      <c r="BM90" s="40"/>
      <c r="BN90" s="40"/>
      <c r="BO90" s="40"/>
      <c r="BP90" s="40"/>
      <c r="BQ90" s="40"/>
      <c r="BR90" s="40"/>
      <c r="BS90" s="40"/>
      <c r="BT90" s="64">
        <v>2000</v>
      </c>
      <c r="BU90" s="57" t="s">
        <v>81</v>
      </c>
      <c r="BV90" s="66">
        <f t="shared" si="23"/>
        <v>1.91</v>
      </c>
      <c r="BW90" s="40"/>
      <c r="BX90" s="40"/>
      <c r="BY90" s="40"/>
      <c r="BZ90" s="40"/>
      <c r="CA90" s="40"/>
      <c r="CB90" s="40"/>
      <c r="CC90" s="40"/>
      <c r="CD90" s="50"/>
    </row>
    <row r="91" spans="1:82" s="81" customFormat="1" x14ac:dyDescent="0.25">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50"/>
      <c r="BF91" s="50"/>
      <c r="BG91" s="64">
        <v>2001</v>
      </c>
      <c r="BH91" s="40" t="s">
        <v>82</v>
      </c>
      <c r="BI91" s="57">
        <f t="shared" si="21"/>
        <v>2945.7</v>
      </c>
      <c r="BJ91" s="57">
        <f t="shared" si="22"/>
        <v>1515.6</v>
      </c>
      <c r="BK91" s="50"/>
      <c r="BL91" s="50"/>
      <c r="BM91" s="50"/>
      <c r="BN91" s="50"/>
      <c r="BO91" s="50"/>
      <c r="BP91" s="50"/>
      <c r="BQ91" s="50"/>
      <c r="BR91" s="50"/>
      <c r="BS91" s="50"/>
      <c r="BT91" s="64">
        <v>2001</v>
      </c>
      <c r="BU91" s="40" t="s">
        <v>82</v>
      </c>
      <c r="BV91" s="66">
        <f t="shared" si="23"/>
        <v>1.94</v>
      </c>
      <c r="BW91" s="50"/>
      <c r="BX91" s="50"/>
      <c r="BY91" s="40"/>
      <c r="BZ91" s="40"/>
      <c r="CA91" s="40"/>
      <c r="CB91" s="40"/>
      <c r="CC91" s="40"/>
      <c r="CD91" s="50"/>
    </row>
    <row r="92" spans="1:82" x14ac:dyDescent="0.25">
      <c r="A92" s="81"/>
      <c r="B92" s="81"/>
      <c r="C92" s="81"/>
      <c r="D92" s="81"/>
      <c r="E92" s="81"/>
      <c r="F92" s="81"/>
      <c r="G92" s="81"/>
      <c r="H92" s="81"/>
      <c r="I92" s="81"/>
      <c r="J92" s="81"/>
      <c r="K92" s="81"/>
      <c r="BF92" s="50"/>
      <c r="BG92" s="64">
        <v>2002</v>
      </c>
      <c r="BH92" s="40" t="s">
        <v>83</v>
      </c>
      <c r="BI92" s="57">
        <f t="shared" si="21"/>
        <v>2869.8</v>
      </c>
      <c r="BJ92" s="57">
        <f t="shared" si="22"/>
        <v>1432</v>
      </c>
      <c r="BK92" s="50"/>
      <c r="BL92" s="50"/>
      <c r="BM92" s="50"/>
      <c r="BN92" s="50"/>
      <c r="BO92" s="50"/>
      <c r="BP92" s="50"/>
      <c r="BQ92" s="50"/>
      <c r="BR92" s="50"/>
      <c r="BS92" s="50"/>
      <c r="BT92" s="64">
        <v>2002</v>
      </c>
      <c r="BU92" s="64" t="s">
        <v>83</v>
      </c>
      <c r="BV92" s="66">
        <f t="shared" si="23"/>
        <v>2</v>
      </c>
      <c r="BW92" s="50"/>
      <c r="BX92" s="50"/>
      <c r="BY92" s="40"/>
      <c r="BZ92" s="40"/>
      <c r="CA92" s="40"/>
      <c r="CB92" s="40"/>
      <c r="CC92" s="40"/>
      <c r="CD92" s="40"/>
    </row>
    <row r="93" spans="1:82" x14ac:dyDescent="0.25">
      <c r="A93" s="81"/>
      <c r="B93" s="81"/>
      <c r="C93" s="81"/>
      <c r="D93" s="81"/>
      <c r="E93" s="81"/>
      <c r="F93" s="81"/>
      <c r="G93" s="81"/>
      <c r="H93" s="81"/>
      <c r="I93" s="81"/>
      <c r="J93" s="81"/>
      <c r="K93" s="81"/>
      <c r="BF93" s="50"/>
      <c r="BG93" s="64">
        <v>2003</v>
      </c>
      <c r="BH93" s="40" t="s">
        <v>84</v>
      </c>
      <c r="BI93" s="57">
        <f t="shared" si="21"/>
        <v>2786.7</v>
      </c>
      <c r="BJ93" s="57">
        <f t="shared" si="22"/>
        <v>1374.4</v>
      </c>
      <c r="BK93" s="50"/>
      <c r="BL93" s="50"/>
      <c r="BM93" s="50"/>
      <c r="BN93" s="50"/>
      <c r="BO93" s="50"/>
      <c r="BP93" s="50"/>
      <c r="BQ93" s="50"/>
      <c r="BR93" s="50"/>
      <c r="BS93" s="50"/>
      <c r="BT93" s="64">
        <v>2003</v>
      </c>
      <c r="BU93" s="40" t="s">
        <v>84</v>
      </c>
      <c r="BV93" s="66">
        <f t="shared" si="23"/>
        <v>2.0299999999999998</v>
      </c>
      <c r="BW93" s="50"/>
      <c r="BX93" s="50"/>
      <c r="BY93" s="40"/>
      <c r="BZ93" s="40"/>
      <c r="CA93" s="40"/>
      <c r="CB93" s="40"/>
      <c r="CC93" s="40"/>
      <c r="CD93" s="40"/>
    </row>
    <row r="94" spans="1:82" x14ac:dyDescent="0.25">
      <c r="A94" s="81"/>
      <c r="B94" s="81"/>
      <c r="C94" s="81"/>
      <c r="D94" s="81"/>
      <c r="E94" s="81"/>
      <c r="F94" s="81"/>
      <c r="G94" s="81"/>
      <c r="H94" s="81"/>
      <c r="I94" s="81"/>
      <c r="J94" s="81"/>
      <c r="K94" s="81"/>
      <c r="BF94" s="50"/>
      <c r="BG94" s="64">
        <v>2004</v>
      </c>
      <c r="BH94" s="40" t="s">
        <v>85</v>
      </c>
      <c r="BI94" s="57">
        <f t="shared" si="21"/>
        <v>2723.9</v>
      </c>
      <c r="BJ94" s="57">
        <f t="shared" si="22"/>
        <v>1335.7</v>
      </c>
      <c r="BK94" s="50"/>
      <c r="BL94" s="50"/>
      <c r="BM94" s="50"/>
      <c r="BN94" s="50"/>
      <c r="BO94" s="50"/>
      <c r="BP94" s="50"/>
      <c r="BQ94" s="50"/>
      <c r="BR94" s="50"/>
      <c r="BS94" s="50"/>
      <c r="BT94" s="64">
        <v>2004</v>
      </c>
      <c r="BU94" s="57" t="s">
        <v>85</v>
      </c>
      <c r="BV94" s="66">
        <f t="shared" si="23"/>
        <v>2.04</v>
      </c>
      <c r="BW94" s="50"/>
      <c r="BX94" s="50"/>
      <c r="BY94" s="40"/>
      <c r="BZ94" s="40"/>
      <c r="CA94" s="40"/>
      <c r="CB94" s="40"/>
      <c r="CC94" s="40"/>
      <c r="CD94" s="40"/>
    </row>
    <row r="95" spans="1:82" x14ac:dyDescent="0.25">
      <c r="BF95" s="50"/>
      <c r="BG95" s="64">
        <v>2005</v>
      </c>
      <c r="BH95" s="40" t="s">
        <v>86</v>
      </c>
      <c r="BI95" s="57">
        <f t="shared" si="21"/>
        <v>2637.7</v>
      </c>
      <c r="BJ95" s="57">
        <f t="shared" si="22"/>
        <v>1304.3</v>
      </c>
      <c r="BK95" s="50"/>
      <c r="BL95" s="50"/>
      <c r="BM95" s="50"/>
      <c r="BN95" s="50"/>
      <c r="BO95" s="50"/>
      <c r="BP95" s="50"/>
      <c r="BQ95" s="50"/>
      <c r="BR95" s="50"/>
      <c r="BS95" s="50"/>
      <c r="BT95" s="64">
        <v>2005</v>
      </c>
      <c r="BU95" s="40" t="s">
        <v>86</v>
      </c>
      <c r="BV95" s="66">
        <f t="shared" si="23"/>
        <v>2.02</v>
      </c>
      <c r="BW95" s="50"/>
      <c r="BX95" s="50"/>
      <c r="BY95" s="40"/>
      <c r="BZ95" s="40"/>
      <c r="CA95" s="40"/>
      <c r="CB95" s="40"/>
      <c r="CC95" s="40"/>
      <c r="CD95" s="40"/>
    </row>
    <row r="96" spans="1:82" x14ac:dyDescent="0.25">
      <c r="BF96" s="50"/>
      <c r="BG96" s="64">
        <v>2006</v>
      </c>
      <c r="BH96" s="40" t="s">
        <v>87</v>
      </c>
      <c r="BI96" s="57">
        <f t="shared" si="21"/>
        <v>2575.4</v>
      </c>
      <c r="BJ96" s="57">
        <f t="shared" si="22"/>
        <v>1273</v>
      </c>
      <c r="BK96" s="50"/>
      <c r="BL96" s="50"/>
      <c r="BM96" s="50"/>
      <c r="BN96" s="50"/>
      <c r="BO96" s="50"/>
      <c r="BP96" s="50"/>
      <c r="BQ96" s="50"/>
      <c r="BR96" s="50"/>
      <c r="BS96" s="50"/>
      <c r="BT96" s="64">
        <v>2006</v>
      </c>
      <c r="BU96" s="40" t="s">
        <v>87</v>
      </c>
      <c r="BV96" s="66">
        <f t="shared" si="23"/>
        <v>2.02</v>
      </c>
      <c r="BW96" s="50"/>
      <c r="BX96" s="50"/>
      <c r="BY96" s="40"/>
      <c r="BZ96" s="40"/>
      <c r="CA96" s="40"/>
      <c r="CB96" s="40"/>
      <c r="CC96" s="40"/>
      <c r="CD96" s="40"/>
    </row>
    <row r="97" spans="58:82" x14ac:dyDescent="0.25">
      <c r="BF97" s="50"/>
      <c r="BG97" s="64">
        <v>2007</v>
      </c>
      <c r="BH97" s="40" t="s">
        <v>88</v>
      </c>
      <c r="BI97" s="57">
        <f t="shared" si="21"/>
        <v>2560.6</v>
      </c>
      <c r="BJ97" s="57">
        <f t="shared" si="22"/>
        <v>1261.5999999999999</v>
      </c>
      <c r="BK97" s="50"/>
      <c r="BL97" s="50"/>
      <c r="BM97" s="50"/>
      <c r="BN97" s="50"/>
      <c r="BO97" s="50"/>
      <c r="BP97" s="50"/>
      <c r="BQ97" s="50"/>
      <c r="BR97" s="50"/>
      <c r="BS97" s="50"/>
      <c r="BT97" s="64">
        <v>2007</v>
      </c>
      <c r="BU97" s="40" t="s">
        <v>88</v>
      </c>
      <c r="BV97" s="66">
        <f t="shared" si="23"/>
        <v>2.0299999999999998</v>
      </c>
      <c r="BW97" s="50"/>
      <c r="BX97" s="50"/>
      <c r="BY97" s="50"/>
      <c r="BZ97" s="50"/>
      <c r="CA97" s="50"/>
      <c r="CB97" s="50"/>
      <c r="CC97" s="50"/>
      <c r="CD97" s="40"/>
    </row>
    <row r="98" spans="58:82" x14ac:dyDescent="0.25">
      <c r="BG98" s="64">
        <v>2008</v>
      </c>
      <c r="BH98" s="40" t="s">
        <v>89</v>
      </c>
      <c r="BI98" s="57">
        <f t="shared" si="21"/>
        <v>2583.5</v>
      </c>
      <c r="BJ98" s="57">
        <f t="shared" si="22"/>
        <v>1249.2</v>
      </c>
      <c r="BP98" s="40"/>
      <c r="BQ98" s="40"/>
      <c r="BR98" s="40"/>
      <c r="BS98" s="40"/>
      <c r="BT98" s="64">
        <v>2008</v>
      </c>
      <c r="BU98" s="40" t="s">
        <v>89</v>
      </c>
      <c r="BV98" s="66">
        <f t="shared" si="23"/>
        <v>2.0699999999999998</v>
      </c>
      <c r="BW98" s="40"/>
      <c r="BX98" s="40"/>
      <c r="BY98" s="50"/>
      <c r="BZ98" s="50"/>
      <c r="CA98" s="50"/>
      <c r="CB98" s="50"/>
      <c r="CC98" s="50"/>
      <c r="CD98" s="40"/>
    </row>
    <row r="99" spans="58:82" x14ac:dyDescent="0.25">
      <c r="BG99" s="64">
        <v>2009</v>
      </c>
      <c r="BH99" s="40" t="s">
        <v>90</v>
      </c>
      <c r="BI99" s="57">
        <f t="shared" si="21"/>
        <v>2571.9</v>
      </c>
      <c r="BJ99" s="57">
        <f t="shared" si="22"/>
        <v>1247.5</v>
      </c>
      <c r="BP99" s="40"/>
      <c r="BQ99" s="40"/>
      <c r="BR99" s="40"/>
      <c r="BS99" s="40"/>
      <c r="BT99" s="64">
        <v>2009</v>
      </c>
      <c r="BU99" s="40" t="s">
        <v>90</v>
      </c>
      <c r="BV99" s="66">
        <f t="shared" si="23"/>
        <v>2.06</v>
      </c>
      <c r="BW99" s="40"/>
      <c r="BX99" s="40"/>
      <c r="BY99" s="50"/>
      <c r="BZ99" s="50"/>
      <c r="CA99" s="50"/>
      <c r="CB99" s="50"/>
      <c r="CC99" s="50"/>
      <c r="CD99" s="40"/>
    </row>
    <row r="100" spans="58:82" x14ac:dyDescent="0.25">
      <c r="BG100" s="64">
        <v>2010</v>
      </c>
      <c r="BH100" s="57" t="s">
        <v>91</v>
      </c>
      <c r="BI100" s="57">
        <f t="shared" si="21"/>
        <v>2507</v>
      </c>
      <c r="BJ100" s="57">
        <f t="shared" si="22"/>
        <v>1234.9000000000001</v>
      </c>
      <c r="BP100" s="40"/>
      <c r="BQ100" s="40"/>
      <c r="BR100" s="40"/>
      <c r="BS100" s="40"/>
      <c r="BT100" s="64">
        <v>2010</v>
      </c>
      <c r="BU100" s="40" t="s">
        <v>91</v>
      </c>
      <c r="BV100" s="66">
        <f t="shared" si="23"/>
        <v>2.0299999999999998</v>
      </c>
      <c r="BW100" s="40"/>
      <c r="BX100" s="40"/>
      <c r="BY100" s="50"/>
      <c r="BZ100" s="50"/>
      <c r="CA100" s="50"/>
      <c r="CB100" s="50"/>
      <c r="CC100" s="50"/>
      <c r="CD100" s="40"/>
    </row>
    <row r="101" spans="58:82" x14ac:dyDescent="0.25">
      <c r="BG101" s="64">
        <v>2011</v>
      </c>
      <c r="BH101" s="40" t="s">
        <v>92</v>
      </c>
      <c r="BI101" s="57">
        <f t="shared" si="21"/>
        <v>2399.5</v>
      </c>
      <c r="BJ101" s="57">
        <f t="shared" si="22"/>
        <v>1212.0999999999999</v>
      </c>
      <c r="BP101" s="40"/>
      <c r="BQ101" s="40"/>
      <c r="BR101" s="40"/>
      <c r="BS101" s="40"/>
      <c r="BT101" s="64">
        <v>2011</v>
      </c>
      <c r="BU101" s="40" t="s">
        <v>92</v>
      </c>
      <c r="BV101" s="66">
        <f t="shared" si="23"/>
        <v>1.98</v>
      </c>
      <c r="BW101" s="40"/>
      <c r="BX101" s="40"/>
      <c r="BY101" s="50"/>
      <c r="BZ101" s="50"/>
      <c r="CA101" s="50"/>
      <c r="CB101" s="50"/>
      <c r="CC101" s="50"/>
      <c r="CD101" s="40"/>
    </row>
    <row r="102" spans="58:82" x14ac:dyDescent="0.25">
      <c r="BG102" s="64">
        <v>2012</v>
      </c>
      <c r="BH102" s="64" t="s">
        <v>93</v>
      </c>
      <c r="BI102" s="57">
        <f t="shared" si="21"/>
        <v>2313.5</v>
      </c>
      <c r="BJ102" s="57">
        <f t="shared" si="22"/>
        <v>1193.2</v>
      </c>
      <c r="BP102" s="40"/>
      <c r="BQ102" s="40"/>
      <c r="BR102" s="40"/>
      <c r="BS102" s="40"/>
      <c r="BT102" s="64">
        <v>2012</v>
      </c>
      <c r="BU102" s="40" t="s">
        <v>93</v>
      </c>
      <c r="BV102" s="66">
        <f t="shared" si="23"/>
        <v>1.94</v>
      </c>
      <c r="BW102" s="40"/>
      <c r="BX102" s="40"/>
      <c r="BY102" s="50"/>
      <c r="BZ102" s="50"/>
      <c r="CA102" s="50"/>
      <c r="CB102" s="50"/>
      <c r="CC102" s="50"/>
      <c r="CD102" s="40"/>
    </row>
    <row r="103" spans="58:82" x14ac:dyDescent="0.25">
      <c r="BG103" s="64">
        <v>2013</v>
      </c>
      <c r="BH103" s="40" t="s">
        <v>127</v>
      </c>
      <c r="BI103" s="57">
        <f t="shared" si="21"/>
        <v>2262.9</v>
      </c>
      <c r="BJ103" s="57">
        <f t="shared" si="22"/>
        <v>1172.5</v>
      </c>
      <c r="BP103" s="40"/>
      <c r="BQ103" s="40"/>
      <c r="BR103" s="40"/>
      <c r="BS103" s="40"/>
      <c r="BT103" s="64">
        <v>2013</v>
      </c>
      <c r="BU103" s="40" t="s">
        <v>127</v>
      </c>
      <c r="BV103" s="66">
        <f t="shared" si="23"/>
        <v>1.93</v>
      </c>
      <c r="BW103" s="40"/>
      <c r="BX103" s="40"/>
      <c r="BY103" s="50"/>
      <c r="BZ103" s="50"/>
      <c r="CA103" s="50"/>
      <c r="CB103" s="50"/>
      <c r="CC103" s="50"/>
      <c r="CD103" s="40"/>
    </row>
    <row r="104" spans="58:82" x14ac:dyDescent="0.25">
      <c r="BG104" s="64">
        <v>2014</v>
      </c>
      <c r="BH104" s="57" t="s">
        <v>128</v>
      </c>
      <c r="BI104" s="57">
        <f t="shared" si="21"/>
        <v>2271.9</v>
      </c>
      <c r="BJ104" s="57">
        <f t="shared" si="22"/>
        <v>1160.9000000000001</v>
      </c>
      <c r="BP104" s="40"/>
      <c r="BQ104" s="40"/>
      <c r="BR104" s="40"/>
      <c r="BS104" s="40"/>
      <c r="BT104" s="64">
        <v>2014</v>
      </c>
      <c r="BU104" s="57" t="s">
        <v>128</v>
      </c>
      <c r="BV104" s="66">
        <f t="shared" si="23"/>
        <v>1.96</v>
      </c>
      <c r="BW104" s="40"/>
      <c r="BX104" s="40"/>
      <c r="BY104" s="50"/>
      <c r="BZ104" s="50"/>
      <c r="CA104" s="50"/>
      <c r="CB104" s="50"/>
      <c r="CC104" s="50"/>
      <c r="CD104" s="40"/>
    </row>
    <row r="105" spans="58:82" x14ac:dyDescent="0.25">
      <c r="BP105" s="40"/>
      <c r="BQ105" s="40"/>
      <c r="BR105" s="40"/>
      <c r="BS105" s="40"/>
      <c r="BT105" s="40"/>
      <c r="BU105" s="40"/>
      <c r="BV105" s="40"/>
      <c r="BW105" s="40"/>
      <c r="BX105" s="40"/>
      <c r="BY105" s="40"/>
      <c r="BZ105" s="40"/>
      <c r="CA105" s="40"/>
      <c r="CB105" s="40"/>
      <c r="CC105" s="40"/>
      <c r="CD105" s="40"/>
    </row>
    <row r="106" spans="58:82" x14ac:dyDescent="0.25">
      <c r="BP106" s="40"/>
      <c r="BQ106" s="40"/>
      <c r="BR106" s="40"/>
      <c r="BS106" s="40"/>
      <c r="BT106" s="40"/>
      <c r="BU106" s="40"/>
      <c r="BV106" s="40"/>
      <c r="BW106" s="40"/>
      <c r="BX106" s="40"/>
      <c r="BY106" s="40"/>
      <c r="BZ106" s="40"/>
      <c r="CA106" s="40"/>
      <c r="CB106" s="40"/>
      <c r="CC106" s="40"/>
      <c r="CD106" s="40"/>
    </row>
    <row r="107" spans="58:82" x14ac:dyDescent="0.25">
      <c r="BP107" s="40"/>
      <c r="BQ107" s="40"/>
      <c r="BR107" s="40"/>
      <c r="BS107" s="40"/>
      <c r="BT107" s="40"/>
      <c r="BU107" s="40"/>
      <c r="BV107" s="40"/>
      <c r="BW107" s="40"/>
      <c r="BX107" s="40"/>
      <c r="BY107" s="40"/>
      <c r="BZ107" s="40"/>
      <c r="CA107" s="40"/>
      <c r="CB107" s="40"/>
      <c r="CC107" s="40"/>
      <c r="CD107" s="40"/>
    </row>
    <row r="108" spans="58:82" x14ac:dyDescent="0.25">
      <c r="BP108" s="40"/>
      <c r="BQ108" s="40"/>
      <c r="BR108" s="40"/>
      <c r="BS108" s="40"/>
      <c r="BT108" s="40"/>
      <c r="BU108" s="40"/>
      <c r="BV108" s="40"/>
      <c r="BW108" s="40"/>
      <c r="BX108" s="40"/>
      <c r="BY108" s="40"/>
      <c r="BZ108" s="40"/>
      <c r="CA108" s="40"/>
      <c r="CB108" s="40"/>
      <c r="CC108" s="40"/>
      <c r="CD108" s="40"/>
    </row>
    <row r="109" spans="58:82" x14ac:dyDescent="0.25">
      <c r="BP109" s="40"/>
      <c r="BQ109" s="40"/>
      <c r="BR109" s="40"/>
      <c r="BS109" s="40"/>
      <c r="BT109" s="40"/>
      <c r="BU109" s="40"/>
      <c r="BV109" s="40"/>
      <c r="BW109" s="40"/>
      <c r="BX109" s="40"/>
      <c r="BY109" s="40"/>
      <c r="BZ109" s="40"/>
      <c r="CA109" s="40"/>
      <c r="CB109" s="40"/>
      <c r="CC109" s="40"/>
      <c r="CD109" s="40"/>
    </row>
    <row r="110" spans="58:82" x14ac:dyDescent="0.25">
      <c r="BP110" s="40"/>
      <c r="BQ110" s="40"/>
      <c r="BR110" s="40"/>
      <c r="BS110" s="40"/>
      <c r="BT110" s="40"/>
      <c r="BU110" s="40"/>
      <c r="BV110" s="40"/>
      <c r="BW110" s="40"/>
      <c r="BX110" s="40"/>
      <c r="BY110" s="40"/>
      <c r="BZ110" s="40"/>
      <c r="CA110" s="40"/>
      <c r="CB110" s="40"/>
      <c r="CC110" s="40"/>
      <c r="CD110" s="40"/>
    </row>
    <row r="111" spans="58:82" x14ac:dyDescent="0.25">
      <c r="BP111" s="40"/>
      <c r="BQ111" s="40"/>
      <c r="BR111" s="40"/>
      <c r="BS111" s="40"/>
      <c r="BT111" s="40"/>
      <c r="BU111" s="40"/>
      <c r="BV111" s="40"/>
      <c r="BW111" s="40"/>
      <c r="BX111" s="40"/>
      <c r="BY111" s="40"/>
      <c r="BZ111" s="40"/>
      <c r="CA111" s="40"/>
      <c r="CB111" s="40"/>
      <c r="CC111" s="40"/>
      <c r="CD111" s="40"/>
    </row>
  </sheetData>
  <sheetProtection selectLockedCells="1" selectUnlockedCells="1"/>
  <mergeCells count="3">
    <mergeCell ref="D38:F38"/>
    <mergeCell ref="G38:I38"/>
    <mergeCell ref="R38:T38"/>
  </mergeCells>
  <conditionalFormatting sqref="BV56:BV79 BV35:BV54 E40:F58 H40:I58 R40:T58">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112"/>
  <sheetViews>
    <sheetView zoomScaleNormal="100" workbookViewId="0">
      <pane ySplit="5" topLeftCell="A6" activePane="bottomLeft" state="frozen"/>
      <selection pane="bottomLeft" activeCell="N2" sqref="N2"/>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5" width="9.109375" style="37"/>
    <col min="16" max="16" width="1.6640625" style="37" customWidth="1"/>
    <col min="17" max="18" width="9.109375" style="37"/>
    <col min="19" max="19" width="10.88671875" style="37" customWidth="1"/>
    <col min="20" max="20" width="9.88671875" style="37" customWidth="1"/>
    <col min="21" max="21" width="13.44140625" style="37" customWidth="1"/>
    <col min="22" max="24" width="13.33203125" style="37" customWidth="1"/>
    <col min="25" max="30" width="9.109375" style="37"/>
    <col min="31" max="31" width="9.109375" style="39"/>
    <col min="32" max="56" width="9.109375" style="39" customWidth="1"/>
    <col min="57" max="57" width="9.109375" style="40" customWidth="1"/>
    <col min="58" max="67" width="9.109375" style="40"/>
    <col min="68" max="16384" width="9.109375" style="37"/>
  </cols>
  <sheetData>
    <row r="1" spans="2:90" ht="21" customHeight="1" x14ac:dyDescent="0.25">
      <c r="B1" s="35" t="s">
        <v>152</v>
      </c>
      <c r="C1" s="36"/>
      <c r="D1" s="36"/>
      <c r="AD1" s="38"/>
      <c r="BP1" s="40"/>
      <c r="BQ1" s="40"/>
      <c r="BR1" s="40"/>
      <c r="BS1" s="40"/>
      <c r="BT1" s="40"/>
      <c r="BU1" s="40"/>
      <c r="BV1" s="40"/>
      <c r="BW1" s="40"/>
      <c r="BX1" s="40"/>
      <c r="BY1" s="40"/>
      <c r="BZ1" s="40"/>
      <c r="CA1" s="40"/>
      <c r="CB1" s="40"/>
      <c r="CC1" s="40"/>
      <c r="CD1" s="40"/>
      <c r="CE1" s="40"/>
      <c r="CF1" s="40"/>
      <c r="CG1" s="40"/>
      <c r="CH1" s="40"/>
      <c r="CI1" s="40"/>
      <c r="CJ1" s="40"/>
      <c r="CK1" s="40"/>
      <c r="CL1" s="40"/>
    </row>
    <row r="2" spans="2:90" ht="10.5" customHeight="1" x14ac:dyDescent="0.25">
      <c r="AD2" s="41"/>
      <c r="BP2" s="40"/>
      <c r="BQ2" s="40"/>
      <c r="BR2" s="40"/>
      <c r="BS2" s="40"/>
      <c r="BT2" s="40"/>
      <c r="BU2" s="40"/>
      <c r="BV2" s="40"/>
      <c r="BW2" s="40"/>
      <c r="BX2" s="40"/>
      <c r="BY2" s="40"/>
      <c r="BZ2" s="40"/>
      <c r="CA2" s="40"/>
      <c r="CB2" s="40"/>
      <c r="CC2" s="40"/>
      <c r="CD2" s="40"/>
      <c r="CE2" s="40"/>
      <c r="CF2" s="40"/>
      <c r="CG2" s="40"/>
      <c r="CH2" s="40"/>
      <c r="CI2" s="40"/>
      <c r="CJ2" s="40"/>
      <c r="CK2" s="40"/>
      <c r="CL2" s="40"/>
    </row>
    <row r="3" spans="2:90"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c r="CE3" s="40"/>
      <c r="CF3" s="40"/>
      <c r="CG3" s="40"/>
      <c r="CH3" s="40"/>
      <c r="CI3" s="40"/>
      <c r="CJ3" s="40"/>
      <c r="CK3" s="40"/>
      <c r="CL3" s="40"/>
    </row>
    <row r="4" spans="2:90"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c r="CE4" s="40"/>
      <c r="CF4" s="40"/>
      <c r="CG4" s="40"/>
      <c r="CH4" s="40"/>
      <c r="CI4" s="40"/>
      <c r="CJ4" s="40"/>
      <c r="CK4" s="40"/>
      <c r="CL4" s="40"/>
    </row>
    <row r="5" spans="2:90"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c r="CE5" s="40"/>
      <c r="CF5" s="40"/>
      <c r="CG5" s="40"/>
      <c r="CH5" s="40"/>
      <c r="CI5" s="40"/>
      <c r="CJ5" s="40"/>
      <c r="CK5" s="40"/>
      <c r="CL5" s="40"/>
    </row>
    <row r="6" spans="2:90"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c r="CE6" s="40"/>
      <c r="CF6" s="40"/>
      <c r="CG6" s="40"/>
      <c r="CH6" s="40"/>
      <c r="CI6" s="40"/>
      <c r="CJ6" s="40"/>
      <c r="CK6" s="40"/>
      <c r="CL6" s="40"/>
    </row>
    <row r="7" spans="2:90"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P7" s="40"/>
      <c r="BQ7" s="40"/>
      <c r="BR7" s="40"/>
      <c r="BS7" s="40"/>
      <c r="BT7" s="40"/>
      <c r="BU7" s="40"/>
      <c r="BV7" s="40"/>
      <c r="BW7" s="40"/>
      <c r="BX7" s="40"/>
      <c r="BY7" s="40"/>
      <c r="BZ7" s="40"/>
      <c r="CA7" s="40"/>
      <c r="CB7" s="40"/>
      <c r="CC7" s="40"/>
      <c r="CD7" s="40"/>
      <c r="CE7" s="40"/>
      <c r="CF7" s="40"/>
      <c r="CG7" s="40"/>
      <c r="CH7" s="40"/>
      <c r="CI7" s="40"/>
      <c r="CJ7" s="40"/>
      <c r="CK7" s="40"/>
      <c r="CL7" s="40"/>
    </row>
    <row r="8" spans="2:90" ht="12" customHeight="1" x14ac:dyDescent="0.3">
      <c r="B8" s="42"/>
      <c r="C8" s="45"/>
      <c r="D8" s="42"/>
      <c r="E8" s="42"/>
      <c r="F8" s="42"/>
      <c r="G8" s="42"/>
      <c r="H8" s="42"/>
      <c r="I8" s="42"/>
      <c r="J8" s="42"/>
      <c r="K8" s="42"/>
      <c r="L8" s="42"/>
      <c r="M8" s="42"/>
      <c r="N8" s="42"/>
      <c r="O8" s="42"/>
      <c r="P8" s="42"/>
      <c r="Q8" s="45"/>
      <c r="R8" s="42"/>
      <c r="S8" s="42"/>
      <c r="T8" s="42"/>
      <c r="U8" s="42"/>
      <c r="V8" s="42"/>
      <c r="W8" s="42"/>
      <c r="X8" s="42"/>
      <c r="Y8" s="42"/>
      <c r="Z8" s="42"/>
      <c r="AA8" s="42"/>
      <c r="AB8" s="42"/>
      <c r="AC8" s="42"/>
      <c r="BP8" s="40"/>
      <c r="BQ8" s="40"/>
      <c r="BR8" s="40"/>
      <c r="BS8" s="40"/>
      <c r="BT8" s="40"/>
      <c r="BU8" s="40"/>
      <c r="BV8" s="40"/>
      <c r="BW8" s="40"/>
      <c r="BX8" s="40"/>
      <c r="BY8" s="40"/>
      <c r="BZ8" s="40"/>
      <c r="CA8" s="40"/>
      <c r="CB8" s="40"/>
      <c r="CC8" s="40"/>
      <c r="CD8" s="40"/>
      <c r="CE8" s="40"/>
      <c r="CF8" s="40"/>
      <c r="CG8" s="40"/>
      <c r="CH8" s="40"/>
      <c r="CI8" s="40"/>
      <c r="CJ8" s="40"/>
      <c r="CK8" s="40"/>
      <c r="CL8" s="40"/>
    </row>
    <row r="9" spans="2:90"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P9" s="40"/>
      <c r="BQ9" s="40"/>
      <c r="BR9" s="40"/>
      <c r="BS9" s="40"/>
      <c r="BT9" s="40"/>
      <c r="BU9" s="40"/>
      <c r="BV9" s="40"/>
      <c r="BW9" s="40"/>
      <c r="BX9" s="40"/>
      <c r="BY9" s="40"/>
      <c r="BZ9" s="40"/>
      <c r="CA9" s="40"/>
      <c r="CB9" s="40"/>
      <c r="CC9" s="40"/>
      <c r="CD9" s="40"/>
      <c r="CE9" s="40"/>
      <c r="CF9" s="40"/>
      <c r="CG9" s="40"/>
      <c r="CH9" s="40"/>
      <c r="CI9" s="40"/>
      <c r="CJ9" s="40"/>
      <c r="CK9" s="40"/>
      <c r="CL9" s="40"/>
    </row>
    <row r="10" spans="2:90"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Total cardiovascular disease hospitalisation, 35+ years</v>
      </c>
      <c r="BP10" s="40"/>
      <c r="BQ10" s="40"/>
      <c r="BR10" s="40"/>
      <c r="BS10" s="40"/>
      <c r="BT10" s="40"/>
      <c r="BU10" s="40"/>
      <c r="BV10" s="40"/>
      <c r="BW10" s="40"/>
      <c r="BX10" s="40"/>
      <c r="BY10" s="40"/>
      <c r="BZ10" s="40"/>
      <c r="CA10" s="40"/>
      <c r="CB10" s="40"/>
      <c r="CC10" s="40"/>
      <c r="CD10" s="40"/>
      <c r="CE10" s="40"/>
      <c r="CF10" s="40"/>
      <c r="CG10" s="40"/>
      <c r="CH10" s="40"/>
      <c r="CI10" s="40"/>
      <c r="CJ10" s="40"/>
      <c r="CK10" s="40"/>
      <c r="CL10" s="40"/>
    </row>
    <row r="11" spans="2:90"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c r="CE11" s="40"/>
      <c r="CF11" s="40"/>
      <c r="CG11" s="40"/>
      <c r="CH11" s="40"/>
      <c r="CI11" s="40"/>
      <c r="CJ11" s="40"/>
      <c r="CK11" s="40"/>
      <c r="CL11" s="40"/>
    </row>
    <row r="12" spans="2:90"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76</v>
      </c>
      <c r="BH12" s="40" t="s">
        <v>73</v>
      </c>
      <c r="BI12" s="40" t="s">
        <v>75</v>
      </c>
      <c r="BP12" s="40"/>
      <c r="BQ12" s="40"/>
      <c r="BR12" s="40"/>
      <c r="BS12" s="40"/>
      <c r="BT12" s="40"/>
      <c r="BU12" s="40"/>
      <c r="BV12" s="40"/>
      <c r="BW12" s="40"/>
      <c r="BX12" s="40"/>
      <c r="BY12" s="40"/>
      <c r="BZ12" s="40"/>
      <c r="CA12" s="40"/>
      <c r="CB12" s="40"/>
      <c r="CC12" s="40"/>
      <c r="CD12" s="40"/>
      <c r="CE12" s="40"/>
      <c r="CF12" s="40"/>
      <c r="CG12" s="40"/>
      <c r="CH12" s="40"/>
      <c r="CI12" s="40"/>
      <c r="CJ12" s="40"/>
      <c r="CK12" s="40"/>
      <c r="CL12" s="40"/>
    </row>
    <row r="13" spans="2:90"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P13" s="40"/>
      <c r="BQ13" s="40"/>
      <c r="BR13" s="40"/>
      <c r="BS13" s="40"/>
      <c r="BT13" s="40"/>
      <c r="BU13" s="40"/>
      <c r="BV13" s="40"/>
      <c r="BW13" s="40"/>
      <c r="BX13" s="40"/>
      <c r="BY13" s="40"/>
      <c r="BZ13" s="40"/>
      <c r="CA13" s="40"/>
      <c r="CB13" s="40"/>
      <c r="CC13" s="40"/>
      <c r="CD13" s="40"/>
      <c r="CE13" s="40"/>
      <c r="CF13" s="40"/>
      <c r="CG13" s="40"/>
      <c r="CH13" s="40"/>
      <c r="CI13" s="40"/>
      <c r="CJ13" s="40"/>
      <c r="CK13" s="40"/>
      <c r="CL13" s="40"/>
    </row>
    <row r="14" spans="2:90"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0" t="s">
        <v>149</v>
      </c>
      <c r="BP14" s="40"/>
      <c r="BQ14" s="40"/>
      <c r="BR14" s="40"/>
      <c r="BS14" s="40"/>
      <c r="BT14" s="40"/>
      <c r="BU14" s="40"/>
      <c r="BV14" s="40"/>
      <c r="BW14" s="40"/>
      <c r="BX14" s="40"/>
      <c r="BY14" s="40"/>
      <c r="BZ14" s="40"/>
      <c r="CA14" s="40"/>
      <c r="CB14" s="40"/>
      <c r="CC14" s="40"/>
      <c r="CD14" s="40"/>
      <c r="CE14" s="40"/>
      <c r="CF14" s="40"/>
      <c r="CG14" s="40"/>
      <c r="CH14" s="40"/>
      <c r="CI14" s="40"/>
      <c r="CJ14" s="40"/>
      <c r="CK14" s="40"/>
      <c r="CL14" s="40"/>
    </row>
    <row r="15" spans="2:90"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38</v>
      </c>
      <c r="BP15" s="40"/>
      <c r="BQ15" s="40"/>
      <c r="BR15" s="40"/>
      <c r="BS15" s="40"/>
      <c r="BT15" s="40"/>
      <c r="BU15" s="40"/>
      <c r="BV15" s="40"/>
      <c r="BW15" s="40"/>
      <c r="BX15" s="40"/>
      <c r="BY15" s="40"/>
      <c r="BZ15" s="40"/>
      <c r="CA15" s="40"/>
      <c r="CB15" s="40"/>
      <c r="CC15" s="40"/>
      <c r="CD15" s="40"/>
      <c r="CE15" s="40"/>
      <c r="CF15" s="40"/>
      <c r="CG15" s="40"/>
      <c r="CH15" s="40"/>
      <c r="CI15" s="40"/>
      <c r="CJ15" s="40"/>
      <c r="CK15" s="40"/>
      <c r="CL15" s="40"/>
    </row>
    <row r="16" spans="2:90"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9"/>
      <c r="BP16" s="40"/>
      <c r="BQ16" s="40"/>
      <c r="BR16" s="40"/>
      <c r="BS16" s="40"/>
      <c r="BT16" s="40"/>
      <c r="BU16" s="40"/>
      <c r="BV16" s="40"/>
      <c r="BW16" s="40"/>
      <c r="BX16" s="40"/>
      <c r="BY16" s="40"/>
      <c r="BZ16" s="40"/>
      <c r="CA16" s="40"/>
      <c r="CB16" s="40"/>
      <c r="CC16" s="40"/>
      <c r="CD16" s="40"/>
      <c r="CE16" s="40"/>
      <c r="CF16" s="40"/>
      <c r="CG16" s="40"/>
      <c r="CH16" s="40"/>
      <c r="CI16" s="40"/>
      <c r="CJ16" s="40"/>
      <c r="CK16" s="40"/>
      <c r="CL16" s="40"/>
    </row>
    <row r="17" spans="2:90"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50"/>
      <c r="BP17" s="40"/>
      <c r="BQ17" s="40"/>
      <c r="BR17" s="40"/>
      <c r="BS17" s="40"/>
      <c r="BT17" s="40"/>
      <c r="BU17" s="40"/>
      <c r="BV17" s="40"/>
      <c r="BW17" s="40"/>
      <c r="BX17" s="40"/>
      <c r="BY17" s="40"/>
      <c r="BZ17" s="40"/>
      <c r="CA17" s="40"/>
      <c r="CB17" s="40"/>
      <c r="CC17" s="40"/>
      <c r="CD17" s="40"/>
      <c r="CE17" s="40"/>
      <c r="CF17" s="40"/>
      <c r="CG17" s="40"/>
      <c r="CH17" s="40"/>
      <c r="CI17" s="40"/>
      <c r="CJ17" s="40"/>
      <c r="CK17" s="40"/>
      <c r="CL17" s="40"/>
    </row>
    <row r="18" spans="2:90"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c r="CE18" s="40"/>
      <c r="CF18" s="40"/>
      <c r="CG18" s="40"/>
      <c r="CH18" s="40"/>
      <c r="CI18" s="40"/>
      <c r="CJ18" s="40"/>
      <c r="CK18" s="40"/>
      <c r="CL18" s="40"/>
    </row>
    <row r="19" spans="2:90"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c r="CE19" s="40"/>
      <c r="CF19" s="40"/>
      <c r="CG19" s="40"/>
      <c r="CH19" s="40"/>
      <c r="CI19" s="40"/>
      <c r="CJ19" s="40"/>
      <c r="CK19" s="40"/>
      <c r="CL19" s="40"/>
    </row>
    <row r="20" spans="2:90"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c r="CE20" s="40"/>
      <c r="CF20" s="40"/>
      <c r="CG20" s="40"/>
      <c r="CH20" s="40"/>
      <c r="CI20" s="40"/>
      <c r="CJ20" s="40"/>
      <c r="CK20" s="40"/>
      <c r="CL20" s="40"/>
    </row>
    <row r="21" spans="2:90"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c r="CE21" s="40"/>
      <c r="CF21" s="40"/>
      <c r="CG21" s="40"/>
      <c r="CH21" s="40"/>
      <c r="CI21" s="40"/>
      <c r="CJ21" s="40"/>
      <c r="CK21" s="40"/>
      <c r="CL21" s="40"/>
    </row>
    <row r="22" spans="2:90"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c r="CE22" s="40"/>
      <c r="CF22" s="40"/>
      <c r="CG22" s="40"/>
      <c r="CH22" s="40"/>
      <c r="CI22" s="40"/>
      <c r="CJ22" s="40"/>
      <c r="CK22" s="40"/>
      <c r="CL22" s="40"/>
    </row>
    <row r="23" spans="2:90"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c r="CE23" s="40"/>
      <c r="CF23" s="40"/>
      <c r="CG23" s="40"/>
      <c r="CH23" s="40"/>
      <c r="CI23" s="40"/>
      <c r="CJ23" s="40"/>
      <c r="CK23" s="40"/>
      <c r="CL23" s="40"/>
    </row>
    <row r="24" spans="2:90"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c r="CE24" s="40"/>
      <c r="CF24" s="40"/>
      <c r="CG24" s="40"/>
      <c r="CH24" s="40"/>
      <c r="CI24" s="40"/>
      <c r="CJ24" s="40"/>
      <c r="CK24" s="40"/>
      <c r="CL24" s="40"/>
    </row>
    <row r="25" spans="2:90"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c r="CE25" s="40"/>
      <c r="CF25" s="40"/>
      <c r="CG25" s="40"/>
      <c r="CH25" s="40"/>
      <c r="CI25" s="40"/>
      <c r="CJ25" s="40"/>
      <c r="CK25" s="40"/>
      <c r="CL25" s="40"/>
    </row>
    <row r="26" spans="2:90"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c r="CE26" s="40"/>
      <c r="CF26" s="40"/>
      <c r="CG26" s="40"/>
      <c r="CH26" s="40"/>
      <c r="CI26" s="40"/>
      <c r="CJ26" s="40"/>
      <c r="CK26" s="40"/>
      <c r="CL26" s="40"/>
    </row>
    <row r="27" spans="2:90"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c r="CE27" s="40"/>
      <c r="CF27" s="40"/>
      <c r="CG27" s="40"/>
      <c r="CH27" s="40"/>
      <c r="CI27" s="40"/>
      <c r="CJ27" s="40"/>
      <c r="CK27" s="40"/>
      <c r="CL27" s="40"/>
    </row>
    <row r="28" spans="2:90"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c r="CE28" s="40"/>
      <c r="CF28" s="40"/>
      <c r="CG28" s="40"/>
      <c r="CH28" s="40"/>
      <c r="CI28" s="40"/>
      <c r="CJ28" s="40"/>
      <c r="CK28" s="40"/>
      <c r="CL28" s="40"/>
    </row>
    <row r="29" spans="2:90"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Total cardiovascular disease hospitalisation, 35+ years</v>
      </c>
      <c r="BP29" s="40"/>
      <c r="BQ29" s="40"/>
      <c r="BR29" s="40"/>
      <c r="BS29" s="40"/>
      <c r="BT29" s="40"/>
      <c r="BU29" s="40"/>
      <c r="BV29" s="40"/>
      <c r="BW29" s="40"/>
      <c r="BX29" s="40"/>
      <c r="BY29" s="40"/>
      <c r="BZ29" s="40"/>
      <c r="CA29" s="40"/>
      <c r="CB29" s="40"/>
      <c r="CC29" s="40"/>
      <c r="CD29" s="40"/>
      <c r="CE29" s="40"/>
      <c r="CF29" s="40"/>
      <c r="CG29" s="40"/>
      <c r="CH29" s="40"/>
      <c r="CI29" s="40"/>
      <c r="CJ29" s="40"/>
      <c r="CK29" s="40"/>
      <c r="CL29" s="40"/>
    </row>
    <row r="30" spans="2:90"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c r="CE30" s="40"/>
      <c r="CF30" s="40"/>
      <c r="CG30" s="40"/>
      <c r="CH30" s="40"/>
      <c r="CI30" s="40"/>
      <c r="CJ30" s="40"/>
      <c r="CK30" s="40"/>
      <c r="CL30" s="40"/>
    </row>
    <row r="31" spans="2:90"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48"/>
      <c r="BF31" s="48"/>
      <c r="BG31" s="48" t="s">
        <v>43</v>
      </c>
      <c r="BH31" s="48"/>
      <c r="BI31" s="48"/>
      <c r="BJ31" s="48"/>
      <c r="BK31" s="48"/>
      <c r="BL31" s="48"/>
      <c r="BM31" s="48"/>
      <c r="BN31" s="48"/>
      <c r="BO31" s="48"/>
      <c r="BP31" s="48"/>
      <c r="BQ31" s="48"/>
      <c r="BR31" s="48"/>
      <c r="BS31" s="48"/>
      <c r="BT31" s="48" t="s">
        <v>44</v>
      </c>
      <c r="BU31" s="48"/>
      <c r="BV31" s="48"/>
      <c r="BW31" s="48"/>
      <c r="BX31" s="48"/>
      <c r="BY31" s="48"/>
      <c r="BZ31" s="48"/>
      <c r="CA31" s="48"/>
      <c r="CB31" s="48"/>
      <c r="CC31" s="48"/>
      <c r="CD31" s="48"/>
      <c r="CE31" s="48"/>
      <c r="CF31" s="48"/>
      <c r="CG31" s="48"/>
      <c r="CH31" s="48"/>
      <c r="CI31" s="48"/>
      <c r="CJ31" s="48"/>
      <c r="CK31" s="48"/>
      <c r="CL31" s="48"/>
    </row>
    <row r="32" spans="2:90"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I32" s="57" t="s">
        <v>11</v>
      </c>
      <c r="BJ32" s="57" t="s">
        <v>12</v>
      </c>
      <c r="BP32" s="40"/>
      <c r="BQ32" s="40"/>
      <c r="BR32" s="40"/>
      <c r="BS32" s="40"/>
      <c r="BT32" s="40"/>
      <c r="BU32" s="40"/>
      <c r="BV32" s="40"/>
      <c r="BW32" s="40"/>
      <c r="BX32" s="40"/>
      <c r="BY32" s="40"/>
      <c r="BZ32" s="40"/>
      <c r="CA32" s="40"/>
      <c r="CB32" s="40"/>
      <c r="CC32" s="40"/>
      <c r="CD32" s="40"/>
      <c r="CE32" s="40"/>
      <c r="CF32" s="40"/>
      <c r="CG32" s="40"/>
      <c r="CH32" s="40"/>
      <c r="CI32" s="40"/>
      <c r="CJ32" s="40"/>
      <c r="CK32" s="40"/>
      <c r="CL32" s="40"/>
    </row>
    <row r="33" spans="2:90" s="55" customFormat="1" x14ac:dyDescent="0.25">
      <c r="B33" s="51"/>
      <c r="C33" s="59"/>
      <c r="D33" s="59"/>
      <c r="E33" s="59"/>
      <c r="F33" s="59"/>
      <c r="G33" s="59"/>
      <c r="H33" s="59"/>
      <c r="I33" s="51"/>
      <c r="J33" s="51"/>
      <c r="K33" s="51"/>
      <c r="L33" s="51"/>
      <c r="M33" s="51"/>
      <c r="N33" s="51"/>
      <c r="O33" s="51"/>
      <c r="P33" s="51"/>
      <c r="Q33" s="51"/>
      <c r="R33" s="59"/>
      <c r="S33" s="51"/>
      <c r="T33" s="51"/>
      <c r="U33" s="51"/>
      <c r="V33" s="51"/>
      <c r="W33" s="51"/>
      <c r="X33" s="51"/>
      <c r="Y33" s="51"/>
      <c r="Z33" s="51"/>
      <c r="AA33" s="51"/>
      <c r="AB33" s="51"/>
      <c r="AC33" s="51"/>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7"/>
      <c r="BF33" s="40" t="s">
        <v>5</v>
      </c>
      <c r="BG33" s="57">
        <v>1991</v>
      </c>
      <c r="BH33" s="57" t="s">
        <v>122</v>
      </c>
      <c r="BI33" s="57" t="str">
        <f t="shared" ref="BI33:BI56" si="0">IFERROR(VALUE(FIXED(VLOOKUP($BG33&amp;$BG$29&amp;$BG$12&amp;"Maori",ethnicdata,7,FALSE),1)),"N/A")</f>
        <v>N/A</v>
      </c>
      <c r="BJ33" s="57" t="str">
        <f t="shared" ref="BJ33:BJ56" si="1">IFERROR(VALUE(FIXED(VLOOKUP($BG33&amp;$BG$29&amp;$BG$12&amp;"nonMaori",ethnicdata,7,FALSE),1)),"N/A")</f>
        <v>N/A</v>
      </c>
      <c r="BK33" s="57">
        <f>MAX(BI33:BJ91)</f>
        <v>3773.1</v>
      </c>
      <c r="BL33" s="57"/>
      <c r="BM33" s="65"/>
      <c r="BN33" s="65"/>
      <c r="BO33" s="57"/>
      <c r="BP33" s="65"/>
      <c r="BQ33" s="65"/>
      <c r="BR33" s="57"/>
      <c r="BS33" s="40" t="s">
        <v>5</v>
      </c>
      <c r="BT33" s="57">
        <v>1991</v>
      </c>
      <c r="BU33" s="57" t="s">
        <v>122</v>
      </c>
      <c r="BV33" s="66" t="str">
        <f>IFERROR(VALUE(FIXED(VLOOKUP($BT33&amp;#REF!&amp;$BG$12&amp;"Maori",ethnicdata,10,FALSE),2)),"N/A")</f>
        <v>N/A</v>
      </c>
      <c r="BW33" s="57"/>
      <c r="BX33" s="67">
        <f>MAX(BV33:BV105)</f>
        <v>2.0699999999999998</v>
      </c>
      <c r="BY33" s="57"/>
      <c r="BZ33" s="67"/>
      <c r="CA33" s="67"/>
      <c r="CB33" s="57"/>
      <c r="CC33" s="57"/>
      <c r="CD33" s="57"/>
      <c r="CE33" s="57"/>
      <c r="CF33" s="57"/>
      <c r="CG33" s="57"/>
      <c r="CH33" s="57"/>
      <c r="CI33" s="57"/>
      <c r="CJ33" s="57"/>
      <c r="CK33" s="57"/>
      <c r="CL33" s="57"/>
    </row>
    <row r="34" spans="2:90"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BG34" s="57">
        <v>1992</v>
      </c>
      <c r="BH34" s="40" t="s">
        <v>123</v>
      </c>
      <c r="BI34" s="57" t="str">
        <f t="shared" si="0"/>
        <v>N/A</v>
      </c>
      <c r="BJ34" s="57" t="str">
        <f t="shared" si="1"/>
        <v>N/A</v>
      </c>
      <c r="BK34" s="57">
        <f>MIN(BI33:BJ91)</f>
        <v>1525</v>
      </c>
      <c r="BM34" s="65"/>
      <c r="BN34" s="65"/>
      <c r="BP34" s="65"/>
      <c r="BQ34" s="65"/>
      <c r="BR34" s="40"/>
      <c r="BS34" s="40"/>
      <c r="BT34" s="57">
        <v>1992</v>
      </c>
      <c r="BU34" s="40" t="s">
        <v>123</v>
      </c>
      <c r="BV34" s="66" t="str">
        <f>IFERROR(VALUE(FIXED(VLOOKUP($BT34&amp;#REF!&amp;$BG$12&amp;"Maori",ethnicdata,10,FALSE),2)),"N/A")</f>
        <v>N/A</v>
      </c>
      <c r="BW34" s="57"/>
      <c r="BX34" s="67">
        <f>MIN(BV33:BV105)</f>
        <v>1.26</v>
      </c>
      <c r="BY34" s="40"/>
      <c r="BZ34" s="67"/>
      <c r="CA34" s="67"/>
      <c r="CB34" s="40"/>
      <c r="CC34" s="57"/>
      <c r="CD34" s="57"/>
      <c r="CE34" s="40"/>
      <c r="CF34" s="40"/>
      <c r="CG34" s="40"/>
      <c r="CH34" s="40"/>
      <c r="CI34" s="40"/>
      <c r="CJ34" s="40"/>
      <c r="CK34" s="40"/>
      <c r="CL34" s="40"/>
    </row>
    <row r="35" spans="2:90" s="84" customFormat="1" ht="12.75" customHeight="1" x14ac:dyDescent="0.25">
      <c r="B35" s="83"/>
      <c r="C35" s="68"/>
      <c r="D35" s="107"/>
      <c r="E35" s="107"/>
      <c r="F35" s="107"/>
      <c r="G35" s="107"/>
      <c r="H35" s="107"/>
      <c r="I35" s="107"/>
      <c r="J35" s="107"/>
      <c r="K35" s="107"/>
      <c r="L35" s="107"/>
      <c r="M35" s="107"/>
      <c r="N35" s="107"/>
      <c r="O35" s="107"/>
      <c r="P35" s="83"/>
      <c r="Q35" s="83"/>
      <c r="R35" s="69"/>
      <c r="S35" s="108"/>
      <c r="T35" s="108"/>
      <c r="U35" s="108"/>
      <c r="V35" s="108"/>
      <c r="W35" s="108"/>
      <c r="X35" s="108"/>
      <c r="Y35" s="83"/>
      <c r="Z35" s="83"/>
      <c r="AA35" s="83"/>
      <c r="AB35" s="83"/>
      <c r="AC35" s="83"/>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64"/>
      <c r="BF35" s="64"/>
      <c r="BG35" s="64">
        <v>1993</v>
      </c>
      <c r="BH35" s="64" t="s">
        <v>124</v>
      </c>
      <c r="BI35" s="57" t="str">
        <f t="shared" si="0"/>
        <v>N/A</v>
      </c>
      <c r="BJ35" s="57" t="str">
        <f t="shared" si="1"/>
        <v>N/A</v>
      </c>
      <c r="BK35" s="57"/>
      <c r="BL35" s="64"/>
      <c r="BM35" s="65"/>
      <c r="BN35" s="65"/>
      <c r="BO35" s="64"/>
      <c r="BP35" s="65"/>
      <c r="BQ35" s="65"/>
      <c r="BR35" s="64"/>
      <c r="BS35" s="64"/>
      <c r="BT35" s="64">
        <v>1993</v>
      </c>
      <c r="BU35" s="64" t="s">
        <v>124</v>
      </c>
      <c r="BV35" s="66" t="str">
        <f>IFERROR(VALUE(FIXED(VLOOKUP($BT35&amp;#REF!&amp;$BG$12&amp;"Maori",ethnicdata,10,FALSE),2)),"N/A")</f>
        <v>N/A</v>
      </c>
      <c r="BW35" s="57"/>
      <c r="BX35" s="57"/>
      <c r="BY35" s="64"/>
      <c r="BZ35" s="67"/>
      <c r="CA35" s="67"/>
      <c r="CB35" s="64"/>
      <c r="CC35" s="57"/>
      <c r="CD35" s="57"/>
      <c r="CE35" s="64"/>
      <c r="CF35" s="64"/>
      <c r="CG35" s="64"/>
      <c r="CH35" s="64"/>
      <c r="CI35" s="64"/>
      <c r="CJ35" s="64"/>
      <c r="CK35" s="64"/>
      <c r="CL35" s="64"/>
    </row>
    <row r="36" spans="2:90" ht="15.6" x14ac:dyDescent="0.3">
      <c r="B36" s="42"/>
      <c r="C36" s="86" t="str">
        <f>VLOOKUP(BG4, RefCauseofDeath, 3, FALSE)</f>
        <v>Total cardiovascular disease hospitalisation, 35+ years</v>
      </c>
      <c r="D36" s="70"/>
      <c r="E36" s="71"/>
      <c r="F36" s="71"/>
      <c r="G36" s="70"/>
      <c r="H36" s="71"/>
      <c r="I36" s="71"/>
      <c r="J36" s="70"/>
      <c r="K36" s="71"/>
      <c r="L36" s="71"/>
      <c r="M36" s="70"/>
      <c r="N36" s="71"/>
      <c r="O36" s="71"/>
      <c r="P36" s="42"/>
      <c r="Q36" s="42"/>
      <c r="R36" s="45" t="str">
        <f>VLOOKUP(BG4, RefCauseofDeath,3,FALSE)</f>
        <v>Total cardiovascular disease hospitalisation, 35+ years</v>
      </c>
      <c r="S36" s="70"/>
      <c r="T36" s="71"/>
      <c r="U36" s="71"/>
      <c r="V36" s="70"/>
      <c r="W36" s="71"/>
      <c r="X36" s="71"/>
      <c r="Y36" s="42"/>
      <c r="Z36" s="42"/>
      <c r="AA36" s="42"/>
      <c r="AB36" s="42"/>
      <c r="AC36" s="42"/>
      <c r="BG36" s="64">
        <v>1994</v>
      </c>
      <c r="BH36" s="40" t="s">
        <v>125</v>
      </c>
      <c r="BI36" s="57" t="str">
        <f t="shared" si="0"/>
        <v>N/A</v>
      </c>
      <c r="BJ36" s="57" t="str">
        <f t="shared" si="1"/>
        <v>N/A</v>
      </c>
      <c r="BK36" s="57"/>
      <c r="BM36" s="65"/>
      <c r="BN36" s="65"/>
      <c r="BP36" s="65"/>
      <c r="BQ36" s="65"/>
      <c r="BR36" s="40"/>
      <c r="BS36" s="40"/>
      <c r="BT36" s="64">
        <v>1994</v>
      </c>
      <c r="BU36" s="40" t="s">
        <v>125</v>
      </c>
      <c r="BV36" s="66" t="str">
        <f>IFERROR(VALUE(FIXED(VLOOKUP($BT36&amp;#REF!&amp;$BG$12&amp;"Maori",ethnicdata,10,FALSE),2)),"N/A")</f>
        <v>N/A</v>
      </c>
      <c r="BW36" s="57"/>
      <c r="BX36" s="57"/>
      <c r="BY36" s="40"/>
      <c r="BZ36" s="67"/>
      <c r="CA36" s="67"/>
      <c r="CB36" s="40"/>
      <c r="CC36" s="57"/>
      <c r="CD36" s="57"/>
      <c r="CE36" s="40"/>
      <c r="CF36" s="40"/>
      <c r="CG36" s="40"/>
      <c r="CH36" s="40"/>
      <c r="CI36" s="40"/>
      <c r="CJ36" s="40"/>
      <c r="CK36" s="40"/>
      <c r="CL36" s="40"/>
    </row>
    <row r="37" spans="2:90" x14ac:dyDescent="0.25">
      <c r="B37" s="42"/>
      <c r="C37" s="87"/>
      <c r="D37" s="60"/>
      <c r="E37" s="88"/>
      <c r="F37" s="88"/>
      <c r="G37" s="89"/>
      <c r="H37" s="88"/>
      <c r="I37" s="88"/>
      <c r="J37" s="89"/>
      <c r="K37" s="88"/>
      <c r="L37" s="88"/>
      <c r="M37" s="89"/>
      <c r="N37" s="88"/>
      <c r="O37" s="88"/>
      <c r="P37" s="80"/>
      <c r="Q37" s="42"/>
      <c r="R37" s="87"/>
      <c r="S37" s="62"/>
      <c r="T37" s="90"/>
      <c r="U37" s="90"/>
      <c r="V37" s="62"/>
      <c r="W37" s="90"/>
      <c r="X37" s="90"/>
      <c r="Y37" s="42"/>
      <c r="Z37" s="42"/>
      <c r="AA37" s="42"/>
      <c r="AB37" s="42"/>
      <c r="AC37" s="42"/>
      <c r="BG37" s="64">
        <v>1995</v>
      </c>
      <c r="BH37" s="40" t="s">
        <v>126</v>
      </c>
      <c r="BI37" s="57" t="str">
        <f t="shared" si="0"/>
        <v>N/A</v>
      </c>
      <c r="BJ37" s="57" t="str">
        <f t="shared" si="1"/>
        <v>N/A</v>
      </c>
      <c r="BK37" s="57"/>
      <c r="BM37" s="65"/>
      <c r="BN37" s="65"/>
      <c r="BP37" s="65"/>
      <c r="BQ37" s="65"/>
      <c r="BR37" s="40"/>
      <c r="BS37" s="40"/>
      <c r="BT37" s="64">
        <v>1995</v>
      </c>
      <c r="BU37" s="40" t="s">
        <v>126</v>
      </c>
      <c r="BV37" s="66" t="str">
        <f>IFERROR(VALUE(FIXED(VLOOKUP($BT37&amp;#REF!&amp;$BG$12&amp;"Maori",ethnicdata,10,FALSE),2)),"N/A")</f>
        <v>N/A</v>
      </c>
      <c r="BW37" s="57"/>
      <c r="BX37" s="57"/>
      <c r="BY37" s="40"/>
      <c r="BZ37" s="67"/>
      <c r="CA37" s="67"/>
      <c r="CB37" s="40"/>
      <c r="CC37" s="57"/>
      <c r="CD37" s="57"/>
      <c r="CE37" s="40"/>
      <c r="CF37" s="40"/>
      <c r="CG37" s="40"/>
      <c r="CH37" s="40"/>
      <c r="CI37" s="40"/>
      <c r="CJ37" s="40"/>
      <c r="CK37" s="40"/>
      <c r="CL37" s="40"/>
    </row>
    <row r="38" spans="2:90" x14ac:dyDescent="0.25">
      <c r="B38" s="42"/>
      <c r="C38" s="59" t="s">
        <v>154</v>
      </c>
      <c r="D38" s="60"/>
      <c r="E38" s="88"/>
      <c r="F38" s="88"/>
      <c r="G38" s="89"/>
      <c r="H38" s="88"/>
      <c r="I38" s="88"/>
      <c r="J38" s="89"/>
      <c r="K38" s="88"/>
      <c r="L38" s="88"/>
      <c r="M38" s="89"/>
      <c r="N38" s="88"/>
      <c r="O38" s="88"/>
      <c r="P38" s="80"/>
      <c r="Q38" s="42"/>
      <c r="R38" s="59" t="s">
        <v>155</v>
      </c>
      <c r="S38" s="91"/>
      <c r="T38" s="91"/>
      <c r="U38" s="91"/>
      <c r="V38" s="91"/>
      <c r="W38" s="91"/>
      <c r="X38" s="91"/>
      <c r="Y38" s="42"/>
      <c r="Z38" s="42"/>
      <c r="AA38" s="42"/>
      <c r="AB38" s="42"/>
      <c r="AC38" s="42"/>
      <c r="BG38" s="64">
        <v>1996</v>
      </c>
      <c r="BH38" s="40" t="s">
        <v>77</v>
      </c>
      <c r="BI38" s="57">
        <f t="shared" si="0"/>
        <v>3077.9</v>
      </c>
      <c r="BJ38" s="57">
        <f t="shared" si="1"/>
        <v>2071.1999999999998</v>
      </c>
      <c r="BK38" s="57"/>
      <c r="BM38" s="65"/>
      <c r="BN38" s="65"/>
      <c r="BP38" s="65"/>
      <c r="BQ38" s="65"/>
      <c r="BR38" s="40"/>
      <c r="BS38" s="40"/>
      <c r="BT38" s="64">
        <v>1996</v>
      </c>
      <c r="BU38" s="40" t="s">
        <v>77</v>
      </c>
      <c r="BV38" s="66">
        <f t="shared" ref="BV38:BV56" si="2">IFERROR(VALUE(FIXED(VLOOKUP($BT38&amp;$BG$29&amp;$BG$12&amp;"Maori",ethnicdata,10,FALSE),2)),"N/A")</f>
        <v>1.49</v>
      </c>
      <c r="BW38" s="57"/>
      <c r="BX38" s="57"/>
      <c r="BY38" s="40"/>
      <c r="BZ38" s="67"/>
      <c r="CA38" s="67"/>
      <c r="CB38" s="40"/>
      <c r="CC38" s="57"/>
      <c r="CD38" s="57"/>
      <c r="CE38" s="40"/>
      <c r="CF38" s="40"/>
      <c r="CG38" s="40"/>
      <c r="CH38" s="40"/>
      <c r="CI38" s="40"/>
      <c r="CJ38" s="40"/>
      <c r="CK38" s="40"/>
      <c r="CL38" s="40"/>
    </row>
    <row r="39" spans="2:90" x14ac:dyDescent="0.25">
      <c r="B39" s="42"/>
      <c r="C39" s="92"/>
      <c r="D39" s="60"/>
      <c r="E39" s="88"/>
      <c r="F39" s="88"/>
      <c r="G39" s="89"/>
      <c r="H39" s="88"/>
      <c r="I39" s="88"/>
      <c r="J39" s="89"/>
      <c r="K39" s="88"/>
      <c r="L39" s="88"/>
      <c r="M39" s="89"/>
      <c r="N39" s="88"/>
      <c r="O39" s="88"/>
      <c r="P39" s="80"/>
      <c r="Q39" s="42"/>
      <c r="R39" s="42"/>
      <c r="S39" s="70"/>
      <c r="T39" s="71"/>
      <c r="U39" s="71"/>
      <c r="V39" s="70"/>
      <c r="W39" s="71"/>
      <c r="X39" s="71"/>
      <c r="Y39" s="42"/>
      <c r="Z39" s="42"/>
      <c r="AA39" s="42"/>
      <c r="AB39" s="42"/>
      <c r="AC39" s="42"/>
      <c r="BG39" s="64">
        <v>1997</v>
      </c>
      <c r="BH39" s="40" t="s">
        <v>78</v>
      </c>
      <c r="BI39" s="57">
        <f t="shared" si="0"/>
        <v>3204.2</v>
      </c>
      <c r="BJ39" s="57">
        <f t="shared" si="1"/>
        <v>2125.3000000000002</v>
      </c>
      <c r="BK39" s="57"/>
      <c r="BM39" s="65"/>
      <c r="BN39" s="65"/>
      <c r="BP39" s="65"/>
      <c r="BQ39" s="65"/>
      <c r="BR39" s="40"/>
      <c r="BS39" s="40"/>
      <c r="BT39" s="64">
        <v>1997</v>
      </c>
      <c r="BU39" s="40" t="s">
        <v>78</v>
      </c>
      <c r="BV39" s="66">
        <f t="shared" si="2"/>
        <v>1.51</v>
      </c>
      <c r="BW39" s="57"/>
      <c r="BX39" s="57"/>
      <c r="BY39" s="40"/>
      <c r="BZ39" s="67"/>
      <c r="CA39" s="67"/>
      <c r="CB39" s="40"/>
      <c r="CC39" s="57"/>
      <c r="CD39" s="57"/>
      <c r="CE39" s="40"/>
      <c r="CF39" s="40"/>
      <c r="CG39" s="40"/>
      <c r="CH39" s="40"/>
      <c r="CI39" s="40"/>
      <c r="CJ39" s="40"/>
      <c r="CK39" s="40"/>
      <c r="CL39" s="40"/>
    </row>
    <row r="40" spans="2:90" x14ac:dyDescent="0.25">
      <c r="B40" s="42"/>
      <c r="C40" s="68" t="s">
        <v>8</v>
      </c>
      <c r="D40" s="107" t="s">
        <v>16</v>
      </c>
      <c r="E40" s="107"/>
      <c r="F40" s="107"/>
      <c r="G40" s="107" t="s">
        <v>14</v>
      </c>
      <c r="H40" s="107"/>
      <c r="I40" s="107"/>
      <c r="J40" s="107" t="s">
        <v>17</v>
      </c>
      <c r="K40" s="107"/>
      <c r="L40" s="107"/>
      <c r="M40" s="107" t="s">
        <v>15</v>
      </c>
      <c r="N40" s="107"/>
      <c r="O40" s="107"/>
      <c r="P40" s="80"/>
      <c r="Q40" s="42"/>
      <c r="R40" s="69" t="s">
        <v>8</v>
      </c>
      <c r="S40" s="108" t="s">
        <v>45</v>
      </c>
      <c r="T40" s="108"/>
      <c r="U40" s="108"/>
      <c r="V40" s="108" t="s">
        <v>46</v>
      </c>
      <c r="W40" s="108"/>
      <c r="X40" s="108"/>
      <c r="Y40" s="42"/>
      <c r="Z40" s="42"/>
      <c r="AA40" s="42"/>
      <c r="AB40" s="42"/>
      <c r="AC40" s="42"/>
      <c r="BG40" s="64">
        <v>1998</v>
      </c>
      <c r="BH40" s="40" t="s">
        <v>79</v>
      </c>
      <c r="BI40" s="57">
        <f t="shared" si="0"/>
        <v>3358.1</v>
      </c>
      <c r="BJ40" s="57">
        <f t="shared" si="1"/>
        <v>2170</v>
      </c>
      <c r="BK40" s="57"/>
      <c r="BM40" s="65"/>
      <c r="BN40" s="65"/>
      <c r="BP40" s="65"/>
      <c r="BQ40" s="65"/>
      <c r="BR40" s="40"/>
      <c r="BS40" s="40"/>
      <c r="BT40" s="64">
        <v>1998</v>
      </c>
      <c r="BU40" s="40" t="s">
        <v>79</v>
      </c>
      <c r="BV40" s="66">
        <f t="shared" si="2"/>
        <v>1.55</v>
      </c>
      <c r="BW40" s="57"/>
      <c r="BX40" s="57"/>
      <c r="BY40" s="40"/>
      <c r="BZ40" s="67"/>
      <c r="CA40" s="67"/>
      <c r="CB40" s="40"/>
      <c r="CC40" s="57"/>
      <c r="CD40" s="57"/>
      <c r="CE40" s="40"/>
      <c r="CF40" s="40"/>
      <c r="CG40" s="40"/>
      <c r="CH40" s="40"/>
      <c r="CI40" s="40"/>
      <c r="CJ40" s="40"/>
      <c r="CK40" s="40"/>
      <c r="CL40" s="40"/>
    </row>
    <row r="41" spans="2:90" x14ac:dyDescent="0.25">
      <c r="B41" s="42"/>
      <c r="C41" s="58"/>
      <c r="D41" s="70" t="s">
        <v>19</v>
      </c>
      <c r="E41" s="71" t="s">
        <v>20</v>
      </c>
      <c r="F41" s="71" t="s">
        <v>21</v>
      </c>
      <c r="G41" s="70" t="s">
        <v>19</v>
      </c>
      <c r="H41" s="71" t="s">
        <v>20</v>
      </c>
      <c r="I41" s="71" t="s">
        <v>21</v>
      </c>
      <c r="J41" s="70" t="s">
        <v>19</v>
      </c>
      <c r="K41" s="71" t="s">
        <v>20</v>
      </c>
      <c r="L41" s="71" t="s">
        <v>21</v>
      </c>
      <c r="M41" s="70" t="s">
        <v>19</v>
      </c>
      <c r="N41" s="71" t="s">
        <v>20</v>
      </c>
      <c r="O41" s="71" t="s">
        <v>21</v>
      </c>
      <c r="P41" s="80"/>
      <c r="Q41" s="42"/>
      <c r="R41" s="42"/>
      <c r="S41" s="70" t="s">
        <v>39</v>
      </c>
      <c r="T41" s="71" t="s">
        <v>20</v>
      </c>
      <c r="U41" s="71" t="s">
        <v>21</v>
      </c>
      <c r="V41" s="70" t="s">
        <v>39</v>
      </c>
      <c r="W41" s="71" t="s">
        <v>20</v>
      </c>
      <c r="X41" s="71" t="s">
        <v>21</v>
      </c>
      <c r="Y41" s="42"/>
      <c r="Z41" s="42"/>
      <c r="AA41" s="42"/>
      <c r="AB41" s="42"/>
      <c r="AC41" s="42"/>
      <c r="BG41" s="64">
        <v>1999</v>
      </c>
      <c r="BH41" s="40" t="s">
        <v>80</v>
      </c>
      <c r="BI41" s="57">
        <f t="shared" si="0"/>
        <v>3398.7</v>
      </c>
      <c r="BJ41" s="57">
        <f t="shared" si="1"/>
        <v>2189.8000000000002</v>
      </c>
      <c r="BK41" s="57"/>
      <c r="BM41" s="65"/>
      <c r="BN41" s="65"/>
      <c r="BP41" s="65"/>
      <c r="BQ41" s="65"/>
      <c r="BR41" s="40"/>
      <c r="BS41" s="40"/>
      <c r="BT41" s="64">
        <v>1999</v>
      </c>
      <c r="BU41" s="40" t="s">
        <v>80</v>
      </c>
      <c r="BV41" s="66">
        <f t="shared" si="2"/>
        <v>1.55</v>
      </c>
      <c r="BW41" s="57"/>
      <c r="BX41" s="57"/>
      <c r="BY41" s="40"/>
      <c r="BZ41" s="67"/>
      <c r="CA41" s="67"/>
      <c r="CB41" s="40"/>
      <c r="CC41" s="57"/>
      <c r="CD41" s="57"/>
      <c r="CE41" s="40"/>
      <c r="CF41" s="40"/>
      <c r="CG41" s="40"/>
      <c r="CH41" s="40"/>
      <c r="CI41" s="40"/>
      <c r="CJ41" s="40"/>
      <c r="CK41" s="40"/>
      <c r="CL41" s="40"/>
    </row>
    <row r="42" spans="2:90" x14ac:dyDescent="0.25">
      <c r="B42" s="42"/>
      <c r="C42" s="93" t="s">
        <v>77</v>
      </c>
      <c r="D42" s="60">
        <f t="shared" ref="D42:D60" si="3">IFERROR(VALUE(FIXED(VLOOKUP($BG38&amp;$BG$29&amp;$BI$12&amp;"Maori",ethnicdata,7,FALSE),1)),NA())</f>
        <v>3340.8</v>
      </c>
      <c r="E42" s="88">
        <f t="shared" ref="E42:E60" si="4">IFERROR(VALUE(FIXED(VLOOKUP($BG38&amp;$BG$29&amp;$BI$12&amp;"Maori",ethnicdata,6,FALSE),1)),"N/A")</f>
        <v>3263.3</v>
      </c>
      <c r="F42" s="88">
        <f t="shared" ref="F42:F60" si="5">IFERROR(VALUE(FIXED(VLOOKUP($BG38&amp;$BG$29&amp;$BI$12&amp;"Maori",ethnicdata,8,FALSE),1)),"N/A")</f>
        <v>3419.7</v>
      </c>
      <c r="G42" s="89">
        <f t="shared" ref="G42:G60" si="6">IFERROR(VALUE(FIXED(VLOOKUP($BG38&amp;$BG$29&amp;$BH$12&amp;"Maori",ethnicdata,7,FALSE),1)),NA())</f>
        <v>2830.6</v>
      </c>
      <c r="H42" s="88">
        <f t="shared" ref="H42:H60" si="7">IFERROR(VALUE(FIXED(VLOOKUP($BG38&amp;$BG$29&amp;$BH$12&amp;"Maori",ethnicdata,6,FALSE),1)),"N/A")</f>
        <v>2762.9</v>
      </c>
      <c r="I42" s="88">
        <f t="shared" ref="I42:I60" si="8">IFERROR(VALUE(FIXED(VLOOKUP($BG38&amp;$BG$29&amp;$BH$12&amp;"Maori",ethnicdata,8,FALSE),1)),"N/A")</f>
        <v>2899.5</v>
      </c>
      <c r="J42" s="89">
        <f t="shared" ref="J42:J60" si="9">IFERROR(VALUE(FIXED(VLOOKUP($BG38&amp;$BG$29&amp;$BI$12&amp;"nonMaori",ethnicdata,7,FALSE),1)),NA())</f>
        <v>2659.3</v>
      </c>
      <c r="K42" s="88">
        <f t="shared" ref="K42:K60" si="10">IFERROR(VALUE(FIXED(VLOOKUP($BG38&amp;$BG$29&amp;$BI$12&amp;"nonMaori",ethnicdata,6,FALSE),1)),"N/A")</f>
        <v>2642.3</v>
      </c>
      <c r="L42" s="88">
        <f t="shared" ref="L42:L60" si="11">IFERROR(VALUE(FIXED(VLOOKUP($BG38&amp;$BG$29&amp;$BI$12&amp;"nonMaori",ethnicdata,8,FALSE),1)),"N/A")</f>
        <v>2676.3</v>
      </c>
      <c r="M42" s="89">
        <f t="shared" ref="M42:M60" si="12">IFERROR(VALUE(FIXED(VLOOKUP($BG38&amp;$BG$29&amp;$BH$12&amp;"nonMaori",ethnicdata,7,FALSE),1)),NA())</f>
        <v>1525</v>
      </c>
      <c r="N42" s="88">
        <f t="shared" ref="N42:N60" si="13">IFERROR(VALUE(FIXED(VLOOKUP($BG38&amp;$BG$29&amp;$BH$12&amp;"nonMaori",ethnicdata,6,FALSE),1)),"N/A")</f>
        <v>1514.1</v>
      </c>
      <c r="O42" s="88">
        <f t="shared" ref="O42:O60" si="14">IFERROR(VALUE(FIXED(VLOOKUP($BG38&amp;$BG$29&amp;$BH$12&amp;"nonMaori",ethnicdata,8,FALSE),1)),"N/A")</f>
        <v>1536.1</v>
      </c>
      <c r="P42" s="80"/>
      <c r="Q42" s="42"/>
      <c r="R42" s="93" t="s">
        <v>77</v>
      </c>
      <c r="S42" s="62">
        <f t="shared" ref="S42:S60" si="15">IFERROR(VALUE(FIXED(VLOOKUP($BT38&amp;$BG$29&amp;$BI$12&amp;"Maori",ethnicdata,10,FALSE),2)),"N/A")</f>
        <v>1.26</v>
      </c>
      <c r="T42" s="90">
        <f t="shared" ref="T42:T60" si="16">IFERROR(VALUE(FIXED(VLOOKUP($BT38&amp;$BG$29&amp;$BI$12&amp;"Maori",ethnicdata,9,FALSE),2)),"N/A")</f>
        <v>1.23</v>
      </c>
      <c r="U42" s="90">
        <f t="shared" ref="U42:U60" si="17">IFERROR(VALUE(FIXED(VLOOKUP($BT38&amp;$BG$29&amp;$BI$12&amp;"Maori",ethnicdata,11,FALSE),2)),"N/A")</f>
        <v>1.29</v>
      </c>
      <c r="V42" s="62">
        <f t="shared" ref="V42:V60" si="18">IFERROR(VALUE(FIXED(VLOOKUP($BT38&amp;$BG$29&amp;$BH$12&amp;"Maori",ethnicdata,10,FALSE),2)),"N/A")</f>
        <v>1.86</v>
      </c>
      <c r="W42" s="90">
        <f t="shared" ref="W42:W60" si="19">IFERROR(VALUE(FIXED(VLOOKUP($BT38&amp;$BG$29&amp;$BH$12&amp;"Maori",ethnicdata,9,FALSE),2)),"N/A")</f>
        <v>1.81</v>
      </c>
      <c r="X42" s="90">
        <f t="shared" ref="X42:X60" si="20">IFERROR(VALUE(FIXED(VLOOKUP($BT38&amp;$BG$29&amp;$BH$12&amp;"Maori",ethnicdata,11,FALSE),2)),"N/A")</f>
        <v>1.9</v>
      </c>
      <c r="Y42" s="42"/>
      <c r="Z42" s="42"/>
      <c r="AA42" s="42"/>
      <c r="AB42" s="42"/>
      <c r="AC42" s="42"/>
      <c r="BG42" s="64">
        <v>2000</v>
      </c>
      <c r="BH42" s="57" t="s">
        <v>81</v>
      </c>
      <c r="BI42" s="57">
        <f t="shared" si="0"/>
        <v>3385.6</v>
      </c>
      <c r="BJ42" s="57">
        <f t="shared" si="1"/>
        <v>2143.3000000000002</v>
      </c>
      <c r="BK42" s="57"/>
      <c r="BM42" s="65"/>
      <c r="BN42" s="65"/>
      <c r="BP42" s="65"/>
      <c r="BQ42" s="65"/>
      <c r="BR42" s="40"/>
      <c r="BS42" s="40"/>
      <c r="BT42" s="64">
        <v>2000</v>
      </c>
      <c r="BU42" s="57" t="s">
        <v>81</v>
      </c>
      <c r="BV42" s="66">
        <f t="shared" si="2"/>
        <v>1.58</v>
      </c>
      <c r="BW42" s="57"/>
      <c r="BX42" s="57"/>
      <c r="BY42" s="40"/>
      <c r="BZ42" s="67"/>
      <c r="CA42" s="67"/>
      <c r="CB42" s="40"/>
      <c r="CC42" s="57"/>
      <c r="CD42" s="57"/>
      <c r="CE42" s="40"/>
      <c r="CF42" s="40"/>
      <c r="CG42" s="40"/>
      <c r="CH42" s="40"/>
      <c r="CI42" s="40"/>
      <c r="CJ42" s="40"/>
      <c r="CK42" s="40"/>
      <c r="CL42" s="40"/>
    </row>
    <row r="43" spans="2:90" x14ac:dyDescent="0.25">
      <c r="B43" s="42"/>
      <c r="C43" s="93" t="s">
        <v>78</v>
      </c>
      <c r="D43" s="60">
        <f t="shared" si="3"/>
        <v>3525</v>
      </c>
      <c r="E43" s="88">
        <f t="shared" si="4"/>
        <v>3447</v>
      </c>
      <c r="F43" s="88">
        <f t="shared" si="5"/>
        <v>3604.3</v>
      </c>
      <c r="G43" s="89">
        <f t="shared" si="6"/>
        <v>2904.7</v>
      </c>
      <c r="H43" s="88">
        <f t="shared" si="7"/>
        <v>2837.6</v>
      </c>
      <c r="I43" s="88">
        <f t="shared" si="8"/>
        <v>2973</v>
      </c>
      <c r="J43" s="89">
        <f t="shared" si="9"/>
        <v>2719.3</v>
      </c>
      <c r="K43" s="88">
        <f t="shared" si="10"/>
        <v>2702.4</v>
      </c>
      <c r="L43" s="88">
        <f t="shared" si="11"/>
        <v>2736.2</v>
      </c>
      <c r="M43" s="89">
        <f t="shared" si="12"/>
        <v>1573.9</v>
      </c>
      <c r="N43" s="88">
        <f t="shared" si="13"/>
        <v>1562.8</v>
      </c>
      <c r="O43" s="88">
        <f t="shared" si="14"/>
        <v>1584.9</v>
      </c>
      <c r="P43" s="80"/>
      <c r="Q43" s="42"/>
      <c r="R43" s="93" t="s">
        <v>78</v>
      </c>
      <c r="S43" s="62">
        <f t="shared" si="15"/>
        <v>1.3</v>
      </c>
      <c r="T43" s="90">
        <f t="shared" si="16"/>
        <v>1.27</v>
      </c>
      <c r="U43" s="90">
        <f t="shared" si="17"/>
        <v>1.33</v>
      </c>
      <c r="V43" s="62">
        <f t="shared" si="18"/>
        <v>1.85</v>
      </c>
      <c r="W43" s="90">
        <f t="shared" si="19"/>
        <v>1.8</v>
      </c>
      <c r="X43" s="90">
        <f t="shared" si="20"/>
        <v>1.89</v>
      </c>
      <c r="Y43" s="42"/>
      <c r="Z43" s="42"/>
      <c r="AA43" s="42"/>
      <c r="AB43" s="42"/>
      <c r="AC43" s="42"/>
      <c r="BG43" s="64">
        <v>2001</v>
      </c>
      <c r="BH43" s="40" t="s">
        <v>82</v>
      </c>
      <c r="BI43" s="57">
        <f t="shared" si="0"/>
        <v>3268.7</v>
      </c>
      <c r="BJ43" s="57">
        <f t="shared" si="1"/>
        <v>2039.4</v>
      </c>
      <c r="BK43" s="57"/>
      <c r="BM43" s="65"/>
      <c r="BN43" s="65"/>
      <c r="BP43" s="65"/>
      <c r="BQ43" s="65"/>
      <c r="BR43" s="40"/>
      <c r="BS43" s="40"/>
      <c r="BT43" s="64">
        <v>2001</v>
      </c>
      <c r="BU43" s="40" t="s">
        <v>82</v>
      </c>
      <c r="BV43" s="66">
        <f t="shared" si="2"/>
        <v>1.6</v>
      </c>
      <c r="BW43" s="57"/>
      <c r="BX43" s="57"/>
      <c r="BY43" s="40"/>
      <c r="BZ43" s="67"/>
      <c r="CA43" s="67"/>
      <c r="CB43" s="40"/>
      <c r="CC43" s="57"/>
      <c r="CD43" s="57"/>
      <c r="CE43" s="40"/>
      <c r="CF43" s="40"/>
      <c r="CG43" s="40"/>
      <c r="CH43" s="40"/>
      <c r="CI43" s="40"/>
      <c r="CJ43" s="40"/>
      <c r="CK43" s="40"/>
      <c r="CL43" s="40"/>
    </row>
    <row r="44" spans="2:90" x14ac:dyDescent="0.25">
      <c r="B44" s="42"/>
      <c r="C44" s="93" t="s">
        <v>79</v>
      </c>
      <c r="D44" s="60">
        <f t="shared" si="3"/>
        <v>3717.8</v>
      </c>
      <c r="E44" s="88">
        <f t="shared" si="4"/>
        <v>3639.4</v>
      </c>
      <c r="F44" s="88">
        <f t="shared" si="5"/>
        <v>3797.5</v>
      </c>
      <c r="G44" s="89">
        <f t="shared" si="6"/>
        <v>3029.9</v>
      </c>
      <c r="H44" s="88">
        <f t="shared" si="7"/>
        <v>2962.8</v>
      </c>
      <c r="I44" s="88">
        <f t="shared" si="8"/>
        <v>3098</v>
      </c>
      <c r="J44" s="89">
        <f t="shared" si="9"/>
        <v>2771.1</v>
      </c>
      <c r="K44" s="88">
        <f t="shared" si="10"/>
        <v>2754.3</v>
      </c>
      <c r="L44" s="88">
        <f t="shared" si="11"/>
        <v>2788</v>
      </c>
      <c r="M44" s="89">
        <f t="shared" si="12"/>
        <v>1612.8</v>
      </c>
      <c r="N44" s="88">
        <f t="shared" si="13"/>
        <v>1601.8</v>
      </c>
      <c r="O44" s="88">
        <f t="shared" si="14"/>
        <v>1623.9</v>
      </c>
      <c r="P44" s="80"/>
      <c r="Q44" s="42"/>
      <c r="R44" s="93" t="s">
        <v>79</v>
      </c>
      <c r="S44" s="62">
        <f t="shared" si="15"/>
        <v>1.34</v>
      </c>
      <c r="T44" s="90">
        <f t="shared" si="16"/>
        <v>1.31</v>
      </c>
      <c r="U44" s="90">
        <f t="shared" si="17"/>
        <v>1.37</v>
      </c>
      <c r="V44" s="62">
        <f t="shared" si="18"/>
        <v>1.88</v>
      </c>
      <c r="W44" s="90">
        <f t="shared" si="19"/>
        <v>1.84</v>
      </c>
      <c r="X44" s="90">
        <f t="shared" si="20"/>
        <v>1.92</v>
      </c>
      <c r="Y44" s="42"/>
      <c r="Z44" s="42"/>
      <c r="AA44" s="42"/>
      <c r="AB44" s="42"/>
      <c r="AC44" s="42"/>
      <c r="BG44" s="64">
        <v>2002</v>
      </c>
      <c r="BH44" s="64" t="s">
        <v>83</v>
      </c>
      <c r="BI44" s="57">
        <f t="shared" si="0"/>
        <v>3190.3</v>
      </c>
      <c r="BJ44" s="57">
        <f t="shared" si="1"/>
        <v>1938.3</v>
      </c>
      <c r="BK44" s="57"/>
      <c r="BM44" s="65"/>
      <c r="BN44" s="65"/>
      <c r="BP44" s="65"/>
      <c r="BQ44" s="65"/>
      <c r="BR44" s="40"/>
      <c r="BS44" s="40"/>
      <c r="BT44" s="64">
        <v>2002</v>
      </c>
      <c r="BU44" s="64" t="s">
        <v>83</v>
      </c>
      <c r="BV44" s="66">
        <f t="shared" si="2"/>
        <v>1.65</v>
      </c>
      <c r="BW44" s="57"/>
      <c r="BX44" s="57"/>
      <c r="BY44" s="40"/>
      <c r="BZ44" s="67"/>
      <c r="CA44" s="67"/>
      <c r="CB44" s="40"/>
      <c r="CC44" s="57"/>
      <c r="CD44" s="57"/>
      <c r="CE44" s="40"/>
      <c r="CF44" s="40"/>
      <c r="CG44" s="40"/>
      <c r="CH44" s="40"/>
      <c r="CI44" s="40"/>
      <c r="CJ44" s="40"/>
      <c r="CK44" s="40"/>
      <c r="CL44" s="40"/>
    </row>
    <row r="45" spans="2:90" x14ac:dyDescent="0.25">
      <c r="B45" s="42"/>
      <c r="C45" s="93" t="s">
        <v>80</v>
      </c>
      <c r="D45" s="60">
        <f t="shared" si="3"/>
        <v>3773.1</v>
      </c>
      <c r="E45" s="88">
        <f t="shared" si="4"/>
        <v>3695.8</v>
      </c>
      <c r="F45" s="88">
        <f t="shared" si="5"/>
        <v>3851.6</v>
      </c>
      <c r="G45" s="89">
        <f t="shared" si="6"/>
        <v>3051.9</v>
      </c>
      <c r="H45" s="88">
        <f t="shared" si="7"/>
        <v>2986.2</v>
      </c>
      <c r="I45" s="88">
        <f t="shared" si="8"/>
        <v>3118.6</v>
      </c>
      <c r="J45" s="89">
        <f t="shared" si="9"/>
        <v>2789.4</v>
      </c>
      <c r="K45" s="88">
        <f t="shared" si="10"/>
        <v>2772.8</v>
      </c>
      <c r="L45" s="88">
        <f t="shared" si="11"/>
        <v>2806.2</v>
      </c>
      <c r="M45" s="89">
        <f t="shared" si="12"/>
        <v>1634.2</v>
      </c>
      <c r="N45" s="88">
        <f t="shared" si="13"/>
        <v>1623.3</v>
      </c>
      <c r="O45" s="88">
        <f t="shared" si="14"/>
        <v>1645.2</v>
      </c>
      <c r="P45" s="80"/>
      <c r="Q45" s="42"/>
      <c r="R45" s="93" t="s">
        <v>80</v>
      </c>
      <c r="S45" s="62">
        <f t="shared" si="15"/>
        <v>1.35</v>
      </c>
      <c r="T45" s="90">
        <f t="shared" si="16"/>
        <v>1.32</v>
      </c>
      <c r="U45" s="90">
        <f t="shared" si="17"/>
        <v>1.38</v>
      </c>
      <c r="V45" s="62">
        <f t="shared" si="18"/>
        <v>1.87</v>
      </c>
      <c r="W45" s="90">
        <f t="shared" si="19"/>
        <v>1.83</v>
      </c>
      <c r="X45" s="90">
        <f t="shared" si="20"/>
        <v>1.91</v>
      </c>
      <c r="Y45" s="42"/>
      <c r="Z45" s="42"/>
      <c r="AA45" s="42"/>
      <c r="AB45" s="42"/>
      <c r="AC45" s="42"/>
      <c r="BG45" s="64">
        <v>2003</v>
      </c>
      <c r="BH45" s="40" t="s">
        <v>84</v>
      </c>
      <c r="BI45" s="57">
        <f t="shared" si="0"/>
        <v>3132.2</v>
      </c>
      <c r="BJ45" s="57">
        <f t="shared" si="1"/>
        <v>1870</v>
      </c>
      <c r="BK45" s="57"/>
      <c r="BM45" s="65"/>
      <c r="BN45" s="65"/>
      <c r="BP45" s="65"/>
      <c r="BQ45" s="65"/>
      <c r="BR45" s="40"/>
      <c r="BS45" s="40"/>
      <c r="BT45" s="64">
        <v>2003</v>
      </c>
      <c r="BU45" s="40" t="s">
        <v>84</v>
      </c>
      <c r="BV45" s="66">
        <f t="shared" si="2"/>
        <v>1.68</v>
      </c>
      <c r="BW45" s="57"/>
      <c r="BX45" s="57"/>
      <c r="BY45" s="40"/>
      <c r="BZ45" s="67"/>
      <c r="CA45" s="67"/>
      <c r="CB45" s="40"/>
      <c r="CC45" s="57"/>
      <c r="CD45" s="57"/>
      <c r="CE45" s="40"/>
      <c r="CF45" s="40"/>
      <c r="CG45" s="40"/>
      <c r="CH45" s="40"/>
      <c r="CI45" s="40"/>
      <c r="CJ45" s="40"/>
      <c r="CK45" s="40"/>
      <c r="CL45" s="40"/>
    </row>
    <row r="46" spans="2:90" x14ac:dyDescent="0.25">
      <c r="B46" s="42"/>
      <c r="C46" s="87" t="s">
        <v>81</v>
      </c>
      <c r="D46" s="60">
        <f t="shared" si="3"/>
        <v>3745.1</v>
      </c>
      <c r="E46" s="88">
        <f t="shared" si="4"/>
        <v>3669.7</v>
      </c>
      <c r="F46" s="88">
        <f t="shared" si="5"/>
        <v>3821.5</v>
      </c>
      <c r="G46" s="89">
        <f t="shared" si="6"/>
        <v>3051.4</v>
      </c>
      <c r="H46" s="88">
        <f t="shared" si="7"/>
        <v>2987.2</v>
      </c>
      <c r="I46" s="88">
        <f t="shared" si="8"/>
        <v>3116.6</v>
      </c>
      <c r="J46" s="89">
        <f t="shared" si="9"/>
        <v>2730.5</v>
      </c>
      <c r="K46" s="88">
        <f t="shared" si="10"/>
        <v>2714.2</v>
      </c>
      <c r="L46" s="88">
        <f t="shared" si="11"/>
        <v>2746.8</v>
      </c>
      <c r="M46" s="89">
        <f t="shared" si="12"/>
        <v>1599.3</v>
      </c>
      <c r="N46" s="88">
        <f t="shared" si="13"/>
        <v>1588.7</v>
      </c>
      <c r="O46" s="88">
        <f t="shared" si="14"/>
        <v>1610</v>
      </c>
      <c r="P46" s="80"/>
      <c r="Q46" s="42"/>
      <c r="R46" s="87" t="s">
        <v>81</v>
      </c>
      <c r="S46" s="62">
        <f t="shared" si="15"/>
        <v>1.37</v>
      </c>
      <c r="T46" s="90">
        <f t="shared" si="16"/>
        <v>1.34</v>
      </c>
      <c r="U46" s="90">
        <f t="shared" si="17"/>
        <v>1.4</v>
      </c>
      <c r="V46" s="62">
        <f t="shared" si="18"/>
        <v>1.91</v>
      </c>
      <c r="W46" s="90">
        <f t="shared" si="19"/>
        <v>1.87</v>
      </c>
      <c r="X46" s="90">
        <f t="shared" si="20"/>
        <v>1.95</v>
      </c>
      <c r="Y46" s="42"/>
      <c r="Z46" s="42"/>
      <c r="AA46" s="42"/>
      <c r="AB46" s="42"/>
      <c r="AC46" s="42"/>
      <c r="BG46" s="64">
        <v>2004</v>
      </c>
      <c r="BH46" s="57" t="s">
        <v>85</v>
      </c>
      <c r="BI46" s="57">
        <f t="shared" si="0"/>
        <v>3093.2</v>
      </c>
      <c r="BJ46" s="57">
        <f t="shared" si="1"/>
        <v>1821.2</v>
      </c>
      <c r="BK46" s="57"/>
      <c r="BM46" s="65"/>
      <c r="BN46" s="65"/>
      <c r="BP46" s="65"/>
      <c r="BQ46" s="65"/>
      <c r="BR46" s="40"/>
      <c r="BS46" s="40"/>
      <c r="BT46" s="64">
        <v>2004</v>
      </c>
      <c r="BU46" s="57" t="s">
        <v>85</v>
      </c>
      <c r="BV46" s="66">
        <f t="shared" si="2"/>
        <v>1.7</v>
      </c>
      <c r="BW46" s="57"/>
      <c r="BX46" s="57"/>
      <c r="BY46" s="40"/>
      <c r="BZ46" s="67"/>
      <c r="CA46" s="67"/>
      <c r="CB46" s="40"/>
      <c r="CC46" s="40"/>
      <c r="CD46" s="40"/>
      <c r="CE46" s="40"/>
      <c r="CF46" s="40"/>
      <c r="CG46" s="40"/>
      <c r="CH46" s="40"/>
      <c r="CI46" s="40"/>
      <c r="CJ46" s="40"/>
      <c r="CK46" s="40"/>
      <c r="CL46" s="40"/>
    </row>
    <row r="47" spans="2:90" ht="12" customHeight="1" x14ac:dyDescent="0.25">
      <c r="B47" s="42"/>
      <c r="C47" s="93" t="s">
        <v>82</v>
      </c>
      <c r="D47" s="60">
        <f t="shared" si="3"/>
        <v>3611.9</v>
      </c>
      <c r="E47" s="88">
        <f t="shared" si="4"/>
        <v>3539.5</v>
      </c>
      <c r="F47" s="88">
        <f t="shared" si="5"/>
        <v>3685.4</v>
      </c>
      <c r="G47" s="89">
        <f t="shared" si="6"/>
        <v>2945.7</v>
      </c>
      <c r="H47" s="88">
        <f t="shared" si="7"/>
        <v>2884.1</v>
      </c>
      <c r="I47" s="88">
        <f t="shared" si="8"/>
        <v>3008.3</v>
      </c>
      <c r="J47" s="89">
        <f t="shared" si="9"/>
        <v>2603.6999999999998</v>
      </c>
      <c r="K47" s="88">
        <f t="shared" si="10"/>
        <v>2588.1</v>
      </c>
      <c r="L47" s="88">
        <f t="shared" si="11"/>
        <v>2619.5</v>
      </c>
      <c r="M47" s="89">
        <f t="shared" si="12"/>
        <v>1515.6</v>
      </c>
      <c r="N47" s="88">
        <f t="shared" si="13"/>
        <v>1505.5</v>
      </c>
      <c r="O47" s="88">
        <f t="shared" si="14"/>
        <v>1525.8</v>
      </c>
      <c r="P47" s="94"/>
      <c r="Q47" s="47"/>
      <c r="R47" s="93" t="s">
        <v>82</v>
      </c>
      <c r="S47" s="62">
        <f t="shared" si="15"/>
        <v>1.39</v>
      </c>
      <c r="T47" s="90">
        <f t="shared" si="16"/>
        <v>1.36</v>
      </c>
      <c r="U47" s="90">
        <f t="shared" si="17"/>
        <v>1.42</v>
      </c>
      <c r="V47" s="62">
        <f t="shared" si="18"/>
        <v>1.94</v>
      </c>
      <c r="W47" s="90">
        <f t="shared" si="19"/>
        <v>1.9</v>
      </c>
      <c r="X47" s="90">
        <f t="shared" si="20"/>
        <v>1.99</v>
      </c>
      <c r="Y47" s="42"/>
      <c r="Z47" s="42"/>
      <c r="AA47" s="42"/>
      <c r="AB47" s="42"/>
      <c r="AC47" s="42"/>
      <c r="BG47" s="64">
        <v>2005</v>
      </c>
      <c r="BH47" s="40" t="s">
        <v>86</v>
      </c>
      <c r="BI47" s="57">
        <f t="shared" si="0"/>
        <v>3028.7</v>
      </c>
      <c r="BJ47" s="57">
        <f t="shared" si="1"/>
        <v>1785.4</v>
      </c>
      <c r="BK47" s="57"/>
      <c r="BM47" s="65"/>
      <c r="BN47" s="65"/>
      <c r="BP47" s="65"/>
      <c r="BQ47" s="65"/>
      <c r="BR47" s="40"/>
      <c r="BS47" s="40"/>
      <c r="BT47" s="64">
        <v>2005</v>
      </c>
      <c r="BU47" s="40" t="s">
        <v>86</v>
      </c>
      <c r="BV47" s="66">
        <f t="shared" si="2"/>
        <v>1.7</v>
      </c>
      <c r="BW47" s="57"/>
      <c r="BX47" s="57"/>
      <c r="BY47" s="40"/>
      <c r="BZ47" s="67"/>
      <c r="CA47" s="67"/>
      <c r="CB47" s="40"/>
      <c r="CC47" s="64"/>
      <c r="CD47" s="64"/>
      <c r="CE47" s="40"/>
      <c r="CF47" s="40"/>
      <c r="CG47" s="40"/>
      <c r="CH47" s="40"/>
      <c r="CI47" s="40"/>
      <c r="CJ47" s="40"/>
      <c r="CK47" s="40"/>
      <c r="CL47" s="40"/>
    </row>
    <row r="48" spans="2:90" x14ac:dyDescent="0.25">
      <c r="B48" s="42"/>
      <c r="C48" s="92" t="s">
        <v>83</v>
      </c>
      <c r="D48" s="60">
        <f t="shared" si="3"/>
        <v>3537.6</v>
      </c>
      <c r="E48" s="88">
        <f t="shared" si="4"/>
        <v>3467.4</v>
      </c>
      <c r="F48" s="88">
        <f t="shared" si="5"/>
        <v>3608.9</v>
      </c>
      <c r="G48" s="89">
        <f t="shared" si="6"/>
        <v>2869.8</v>
      </c>
      <c r="H48" s="88">
        <f t="shared" si="7"/>
        <v>2810.4</v>
      </c>
      <c r="I48" s="88">
        <f t="shared" si="8"/>
        <v>2930.2</v>
      </c>
      <c r="J48" s="89">
        <f t="shared" si="9"/>
        <v>2483.3000000000002</v>
      </c>
      <c r="K48" s="88">
        <f t="shared" si="10"/>
        <v>2468.1999999999998</v>
      </c>
      <c r="L48" s="88">
        <f t="shared" si="11"/>
        <v>2498.4</v>
      </c>
      <c r="M48" s="89">
        <f t="shared" si="12"/>
        <v>1432</v>
      </c>
      <c r="N48" s="88">
        <f t="shared" si="13"/>
        <v>1422.3</v>
      </c>
      <c r="O48" s="88">
        <f t="shared" si="14"/>
        <v>1441.8</v>
      </c>
      <c r="P48" s="94"/>
      <c r="Q48" s="47"/>
      <c r="R48" s="92" t="s">
        <v>83</v>
      </c>
      <c r="S48" s="62">
        <f t="shared" si="15"/>
        <v>1.42</v>
      </c>
      <c r="T48" s="90">
        <f t="shared" si="16"/>
        <v>1.4</v>
      </c>
      <c r="U48" s="90">
        <f t="shared" si="17"/>
        <v>1.45</v>
      </c>
      <c r="V48" s="62">
        <f t="shared" si="18"/>
        <v>2</v>
      </c>
      <c r="W48" s="90">
        <f t="shared" si="19"/>
        <v>1.96</v>
      </c>
      <c r="X48" s="90">
        <f t="shared" si="20"/>
        <v>2.0499999999999998</v>
      </c>
      <c r="Y48" s="42"/>
      <c r="Z48" s="42"/>
      <c r="AA48" s="42"/>
      <c r="AB48" s="42"/>
      <c r="AC48" s="42"/>
      <c r="BG48" s="64">
        <v>2006</v>
      </c>
      <c r="BH48" s="40" t="s">
        <v>87</v>
      </c>
      <c r="BI48" s="57">
        <f t="shared" si="0"/>
        <v>2954</v>
      </c>
      <c r="BJ48" s="57">
        <f t="shared" si="1"/>
        <v>1747</v>
      </c>
      <c r="BK48" s="57"/>
      <c r="BM48" s="65"/>
      <c r="BN48" s="65"/>
      <c r="BP48" s="65"/>
      <c r="BQ48" s="65"/>
      <c r="BR48" s="40"/>
      <c r="BS48" s="40"/>
      <c r="BT48" s="64">
        <v>2006</v>
      </c>
      <c r="BU48" s="40" t="s">
        <v>87</v>
      </c>
      <c r="BV48" s="66">
        <f t="shared" si="2"/>
        <v>1.69</v>
      </c>
      <c r="BW48" s="57"/>
      <c r="BX48" s="57"/>
      <c r="BY48" s="40"/>
      <c r="BZ48" s="67"/>
      <c r="CA48" s="67"/>
      <c r="CB48" s="40"/>
      <c r="CC48" s="40"/>
      <c r="CD48" s="40"/>
      <c r="CE48" s="40"/>
      <c r="CF48" s="40"/>
      <c r="CG48" s="40"/>
      <c r="CH48" s="40"/>
      <c r="CI48" s="40"/>
      <c r="CJ48" s="40"/>
      <c r="CK48" s="40"/>
      <c r="CL48" s="40"/>
    </row>
    <row r="49" spans="2:90" x14ac:dyDescent="0.25">
      <c r="B49" s="42"/>
      <c r="C49" s="93" t="s">
        <v>84</v>
      </c>
      <c r="D49" s="60">
        <f t="shared" si="3"/>
        <v>3506.3</v>
      </c>
      <c r="E49" s="88">
        <f t="shared" si="4"/>
        <v>3437.8</v>
      </c>
      <c r="F49" s="88">
        <f t="shared" si="5"/>
        <v>3575.9</v>
      </c>
      <c r="G49" s="89">
        <f t="shared" si="6"/>
        <v>2786.7</v>
      </c>
      <c r="H49" s="88">
        <f t="shared" si="7"/>
        <v>2729.5</v>
      </c>
      <c r="I49" s="88">
        <f t="shared" si="8"/>
        <v>2844.8</v>
      </c>
      <c r="J49" s="89">
        <f t="shared" si="9"/>
        <v>2402.5</v>
      </c>
      <c r="K49" s="88">
        <f t="shared" si="10"/>
        <v>2387.9</v>
      </c>
      <c r="L49" s="88">
        <f t="shared" si="11"/>
        <v>2417.1999999999998</v>
      </c>
      <c r="M49" s="89">
        <f t="shared" si="12"/>
        <v>1374.4</v>
      </c>
      <c r="N49" s="88">
        <f t="shared" si="13"/>
        <v>1365</v>
      </c>
      <c r="O49" s="88">
        <f t="shared" si="14"/>
        <v>1383.9</v>
      </c>
      <c r="P49" s="80"/>
      <c r="Q49" s="42"/>
      <c r="R49" s="93" t="s">
        <v>84</v>
      </c>
      <c r="S49" s="62">
        <f t="shared" si="15"/>
        <v>1.46</v>
      </c>
      <c r="T49" s="90">
        <f t="shared" si="16"/>
        <v>1.43</v>
      </c>
      <c r="U49" s="90">
        <f t="shared" si="17"/>
        <v>1.49</v>
      </c>
      <c r="V49" s="62">
        <f t="shared" si="18"/>
        <v>2.0299999999999998</v>
      </c>
      <c r="W49" s="90">
        <f t="shared" si="19"/>
        <v>1.98</v>
      </c>
      <c r="X49" s="90">
        <f t="shared" si="20"/>
        <v>2.0699999999999998</v>
      </c>
      <c r="Y49" s="42"/>
      <c r="Z49" s="42"/>
      <c r="AA49" s="42"/>
      <c r="AB49" s="42"/>
      <c r="AC49" s="42"/>
      <c r="BG49" s="64">
        <v>2007</v>
      </c>
      <c r="BH49" s="40" t="s">
        <v>88</v>
      </c>
      <c r="BI49" s="57">
        <f t="shared" si="0"/>
        <v>2945.3</v>
      </c>
      <c r="BJ49" s="57">
        <f t="shared" si="1"/>
        <v>1725</v>
      </c>
      <c r="BK49" s="57"/>
      <c r="BM49" s="65"/>
      <c r="BN49" s="65"/>
      <c r="BP49" s="65"/>
      <c r="BQ49" s="65"/>
      <c r="BR49" s="40"/>
      <c r="BS49" s="40"/>
      <c r="BT49" s="64">
        <v>2007</v>
      </c>
      <c r="BU49" s="40" t="s">
        <v>88</v>
      </c>
      <c r="BV49" s="66">
        <f t="shared" si="2"/>
        <v>1.71</v>
      </c>
      <c r="BW49" s="57"/>
      <c r="BX49" s="57"/>
      <c r="BY49" s="40"/>
      <c r="BZ49" s="67"/>
      <c r="CA49" s="67"/>
      <c r="CB49" s="40"/>
      <c r="CC49" s="40"/>
      <c r="CD49" s="40"/>
      <c r="CE49" s="40"/>
      <c r="CF49" s="40"/>
      <c r="CG49" s="40"/>
      <c r="CH49" s="40"/>
      <c r="CI49" s="40"/>
      <c r="CJ49" s="40"/>
      <c r="CK49" s="40"/>
      <c r="CL49" s="40"/>
    </row>
    <row r="50" spans="2:90" x14ac:dyDescent="0.25">
      <c r="B50" s="47"/>
      <c r="C50" s="87" t="s">
        <v>85</v>
      </c>
      <c r="D50" s="60">
        <f t="shared" si="3"/>
        <v>3493</v>
      </c>
      <c r="E50" s="88">
        <f t="shared" si="4"/>
        <v>3426</v>
      </c>
      <c r="F50" s="88">
        <f t="shared" si="5"/>
        <v>3561.1</v>
      </c>
      <c r="G50" s="89">
        <f t="shared" si="6"/>
        <v>2723.9</v>
      </c>
      <c r="H50" s="88">
        <f t="shared" si="7"/>
        <v>2668.6</v>
      </c>
      <c r="I50" s="88">
        <f t="shared" si="8"/>
        <v>2780</v>
      </c>
      <c r="J50" s="89">
        <f t="shared" si="9"/>
        <v>2342.4</v>
      </c>
      <c r="K50" s="88">
        <f t="shared" si="10"/>
        <v>2328.1999999999998</v>
      </c>
      <c r="L50" s="88">
        <f t="shared" si="11"/>
        <v>2356.6999999999998</v>
      </c>
      <c r="M50" s="89">
        <f t="shared" si="12"/>
        <v>1335.7</v>
      </c>
      <c r="N50" s="88">
        <f t="shared" si="13"/>
        <v>1326.6</v>
      </c>
      <c r="O50" s="88">
        <f t="shared" si="14"/>
        <v>1344.9</v>
      </c>
      <c r="P50" s="94"/>
      <c r="Q50" s="47"/>
      <c r="R50" s="87" t="s">
        <v>85</v>
      </c>
      <c r="S50" s="62">
        <f t="shared" si="15"/>
        <v>1.49</v>
      </c>
      <c r="T50" s="90">
        <f t="shared" si="16"/>
        <v>1.46</v>
      </c>
      <c r="U50" s="90">
        <f t="shared" si="17"/>
        <v>1.52</v>
      </c>
      <c r="V50" s="62">
        <f t="shared" si="18"/>
        <v>2.04</v>
      </c>
      <c r="W50" s="90">
        <f t="shared" si="19"/>
        <v>2</v>
      </c>
      <c r="X50" s="90">
        <f t="shared" si="20"/>
        <v>2.08</v>
      </c>
      <c r="Y50" s="42"/>
      <c r="Z50" s="42"/>
      <c r="AA50" s="42"/>
      <c r="AB50" s="42"/>
      <c r="AC50" s="42"/>
      <c r="BG50" s="64">
        <v>2008</v>
      </c>
      <c r="BH50" s="40" t="s">
        <v>89</v>
      </c>
      <c r="BI50" s="57">
        <f t="shared" si="0"/>
        <v>2968.3</v>
      </c>
      <c r="BJ50" s="57">
        <f t="shared" si="1"/>
        <v>1700.8</v>
      </c>
      <c r="BK50" s="57"/>
      <c r="BM50" s="65"/>
      <c r="BN50" s="65"/>
      <c r="BP50" s="65"/>
      <c r="BQ50" s="65"/>
      <c r="BR50" s="40"/>
      <c r="BS50" s="40"/>
      <c r="BT50" s="64">
        <v>2008</v>
      </c>
      <c r="BU50" s="40" t="s">
        <v>89</v>
      </c>
      <c r="BV50" s="66">
        <f t="shared" si="2"/>
        <v>1.75</v>
      </c>
      <c r="BW50" s="57"/>
      <c r="BX50" s="57"/>
      <c r="BY50" s="40"/>
      <c r="BZ50" s="67"/>
      <c r="CA50" s="67"/>
      <c r="CB50" s="40"/>
      <c r="CC50" s="40"/>
      <c r="CD50" s="40"/>
      <c r="CE50" s="40"/>
      <c r="CF50" s="40"/>
      <c r="CG50" s="40"/>
      <c r="CH50" s="40"/>
      <c r="CI50" s="40"/>
      <c r="CJ50" s="40"/>
      <c r="CK50" s="40"/>
      <c r="CL50" s="40"/>
    </row>
    <row r="51" spans="2:90" x14ac:dyDescent="0.25">
      <c r="B51" s="42"/>
      <c r="C51" s="93" t="s">
        <v>86</v>
      </c>
      <c r="D51" s="60">
        <f t="shared" si="3"/>
        <v>3452.9</v>
      </c>
      <c r="E51" s="88">
        <f t="shared" si="4"/>
        <v>3387.5</v>
      </c>
      <c r="F51" s="88">
        <f t="shared" si="5"/>
        <v>3519.3</v>
      </c>
      <c r="G51" s="89">
        <f t="shared" si="6"/>
        <v>2637.7</v>
      </c>
      <c r="H51" s="88">
        <f t="shared" si="7"/>
        <v>2584.4</v>
      </c>
      <c r="I51" s="88">
        <f t="shared" si="8"/>
        <v>2691.7</v>
      </c>
      <c r="J51" s="89">
        <f t="shared" si="9"/>
        <v>2301.3000000000002</v>
      </c>
      <c r="K51" s="88">
        <f t="shared" si="10"/>
        <v>2287.4</v>
      </c>
      <c r="L51" s="88">
        <f t="shared" si="11"/>
        <v>2315.3000000000002</v>
      </c>
      <c r="M51" s="89">
        <f t="shared" si="12"/>
        <v>1304.3</v>
      </c>
      <c r="N51" s="88">
        <f t="shared" si="13"/>
        <v>1295.4000000000001</v>
      </c>
      <c r="O51" s="88">
        <f t="shared" si="14"/>
        <v>1313.2</v>
      </c>
      <c r="P51" s="94"/>
      <c r="Q51" s="47"/>
      <c r="R51" s="93" t="s">
        <v>86</v>
      </c>
      <c r="S51" s="62">
        <f t="shared" si="15"/>
        <v>1.5</v>
      </c>
      <c r="T51" s="90">
        <f t="shared" si="16"/>
        <v>1.47</v>
      </c>
      <c r="U51" s="90">
        <f t="shared" si="17"/>
        <v>1.53</v>
      </c>
      <c r="V51" s="62">
        <f t="shared" si="18"/>
        <v>2.02</v>
      </c>
      <c r="W51" s="90">
        <f t="shared" si="19"/>
        <v>1.98</v>
      </c>
      <c r="X51" s="90">
        <f t="shared" si="20"/>
        <v>2.0699999999999998</v>
      </c>
      <c r="Y51" s="42"/>
      <c r="Z51" s="42"/>
      <c r="AA51" s="42"/>
      <c r="AB51" s="42"/>
      <c r="AC51" s="42"/>
      <c r="BG51" s="64">
        <v>2009</v>
      </c>
      <c r="BH51" s="40" t="s">
        <v>90</v>
      </c>
      <c r="BI51" s="57">
        <f t="shared" si="0"/>
        <v>2963.6</v>
      </c>
      <c r="BJ51" s="57">
        <f t="shared" si="1"/>
        <v>1689.4</v>
      </c>
      <c r="BK51" s="57"/>
      <c r="BM51" s="65"/>
      <c r="BN51" s="65"/>
      <c r="BP51" s="65"/>
      <c r="BQ51" s="65"/>
      <c r="BR51" s="40"/>
      <c r="BS51" s="40"/>
      <c r="BT51" s="64">
        <v>2009</v>
      </c>
      <c r="BU51" s="40" t="s">
        <v>90</v>
      </c>
      <c r="BV51" s="66">
        <f t="shared" si="2"/>
        <v>1.75</v>
      </c>
      <c r="BW51" s="57"/>
      <c r="BX51" s="57"/>
      <c r="BY51" s="40"/>
      <c r="BZ51" s="67"/>
      <c r="CA51" s="67"/>
      <c r="CB51" s="40"/>
      <c r="CC51" s="40"/>
      <c r="CD51" s="40"/>
      <c r="CE51" s="40"/>
      <c r="CF51" s="40"/>
      <c r="CG51" s="40"/>
      <c r="CH51" s="40"/>
      <c r="CI51" s="40"/>
      <c r="CJ51" s="40"/>
      <c r="CK51" s="40"/>
      <c r="CL51" s="40"/>
    </row>
    <row r="52" spans="2:90" x14ac:dyDescent="0.25">
      <c r="B52" s="47"/>
      <c r="C52" s="93" t="s">
        <v>87</v>
      </c>
      <c r="D52" s="60">
        <f t="shared" si="3"/>
        <v>3368.6</v>
      </c>
      <c r="E52" s="88">
        <f t="shared" si="4"/>
        <v>3305.3</v>
      </c>
      <c r="F52" s="88">
        <f t="shared" si="5"/>
        <v>3432.9</v>
      </c>
      <c r="G52" s="89">
        <f t="shared" si="6"/>
        <v>2575.4</v>
      </c>
      <c r="H52" s="88">
        <f t="shared" si="7"/>
        <v>2523.9</v>
      </c>
      <c r="I52" s="88">
        <f t="shared" si="8"/>
        <v>2627.6</v>
      </c>
      <c r="J52" s="89">
        <f t="shared" si="9"/>
        <v>2255.3000000000002</v>
      </c>
      <c r="K52" s="88">
        <f t="shared" si="10"/>
        <v>2241.6999999999998</v>
      </c>
      <c r="L52" s="88">
        <f t="shared" si="11"/>
        <v>2268.9</v>
      </c>
      <c r="M52" s="89">
        <f t="shared" si="12"/>
        <v>1273</v>
      </c>
      <c r="N52" s="88">
        <f t="shared" si="13"/>
        <v>1264.3</v>
      </c>
      <c r="O52" s="88">
        <f t="shared" si="14"/>
        <v>1281.7</v>
      </c>
      <c r="P52" s="80"/>
      <c r="Q52" s="42"/>
      <c r="R52" s="93" t="s">
        <v>87</v>
      </c>
      <c r="S52" s="62">
        <f t="shared" si="15"/>
        <v>1.49</v>
      </c>
      <c r="T52" s="90">
        <f t="shared" si="16"/>
        <v>1.46</v>
      </c>
      <c r="U52" s="90">
        <f t="shared" si="17"/>
        <v>1.52</v>
      </c>
      <c r="V52" s="62">
        <f t="shared" si="18"/>
        <v>2.02</v>
      </c>
      <c r="W52" s="90">
        <f t="shared" si="19"/>
        <v>1.98</v>
      </c>
      <c r="X52" s="90">
        <f t="shared" si="20"/>
        <v>2.0699999999999998</v>
      </c>
      <c r="Y52" s="42"/>
      <c r="Z52" s="42"/>
      <c r="AA52" s="42"/>
      <c r="AB52" s="42"/>
      <c r="AC52" s="42"/>
      <c r="BG52" s="64">
        <v>2010</v>
      </c>
      <c r="BH52" s="40" t="s">
        <v>91</v>
      </c>
      <c r="BI52" s="57">
        <f t="shared" si="0"/>
        <v>2898.9</v>
      </c>
      <c r="BJ52" s="57">
        <f t="shared" si="1"/>
        <v>1681.4</v>
      </c>
      <c r="BK52" s="57"/>
      <c r="BM52" s="65"/>
      <c r="BN52" s="65"/>
      <c r="BP52" s="65"/>
      <c r="BQ52" s="65"/>
      <c r="BR52" s="40"/>
      <c r="BS52" s="40"/>
      <c r="BT52" s="64">
        <v>2010</v>
      </c>
      <c r="BU52" s="40" t="s">
        <v>91</v>
      </c>
      <c r="BV52" s="66">
        <f t="shared" si="2"/>
        <v>1.72</v>
      </c>
      <c r="BW52" s="57"/>
      <c r="BX52" s="57"/>
      <c r="BY52" s="40"/>
      <c r="BZ52" s="67"/>
      <c r="CA52" s="67"/>
      <c r="CB52" s="40"/>
      <c r="CC52" s="40"/>
      <c r="CD52" s="57"/>
      <c r="CE52" s="40"/>
      <c r="CF52" s="40"/>
      <c r="CG52" s="40"/>
      <c r="CH52" s="40"/>
      <c r="CI52" s="40"/>
      <c r="CJ52" s="40"/>
      <c r="CK52" s="40"/>
      <c r="CL52" s="40"/>
    </row>
    <row r="53" spans="2:90" x14ac:dyDescent="0.25">
      <c r="B53" s="47"/>
      <c r="C53" s="93" t="s">
        <v>88</v>
      </c>
      <c r="D53" s="60">
        <f t="shared" si="3"/>
        <v>3368.4</v>
      </c>
      <c r="E53" s="88">
        <f t="shared" si="4"/>
        <v>3306.2</v>
      </c>
      <c r="F53" s="88">
        <f t="shared" si="5"/>
        <v>3431.4</v>
      </c>
      <c r="G53" s="89">
        <f t="shared" si="6"/>
        <v>2560.6</v>
      </c>
      <c r="H53" s="88">
        <f t="shared" si="7"/>
        <v>2510.5</v>
      </c>
      <c r="I53" s="88">
        <f t="shared" si="8"/>
        <v>2611.5</v>
      </c>
      <c r="J53" s="89">
        <f t="shared" si="9"/>
        <v>2221.9</v>
      </c>
      <c r="K53" s="88">
        <f t="shared" si="10"/>
        <v>2208.6</v>
      </c>
      <c r="L53" s="88">
        <f t="shared" si="11"/>
        <v>2235.3000000000002</v>
      </c>
      <c r="M53" s="89">
        <f t="shared" si="12"/>
        <v>1261.5999999999999</v>
      </c>
      <c r="N53" s="88">
        <f t="shared" si="13"/>
        <v>1253</v>
      </c>
      <c r="O53" s="88">
        <f t="shared" si="14"/>
        <v>1270.2</v>
      </c>
      <c r="P53" s="80"/>
      <c r="Q53" s="42"/>
      <c r="R53" s="93" t="s">
        <v>88</v>
      </c>
      <c r="S53" s="62">
        <f t="shared" si="15"/>
        <v>1.52</v>
      </c>
      <c r="T53" s="90">
        <f t="shared" si="16"/>
        <v>1.49</v>
      </c>
      <c r="U53" s="90">
        <f t="shared" si="17"/>
        <v>1.55</v>
      </c>
      <c r="V53" s="62">
        <f t="shared" si="18"/>
        <v>2.0299999999999998</v>
      </c>
      <c r="W53" s="90">
        <f t="shared" si="19"/>
        <v>1.99</v>
      </c>
      <c r="X53" s="90">
        <f t="shared" si="20"/>
        <v>2.0699999999999998</v>
      </c>
      <c r="Y53" s="42"/>
      <c r="Z53" s="42"/>
      <c r="AA53" s="42"/>
      <c r="AB53" s="42"/>
      <c r="AC53" s="42"/>
      <c r="BG53" s="64">
        <v>2011</v>
      </c>
      <c r="BH53" s="40" t="s">
        <v>92</v>
      </c>
      <c r="BI53" s="57">
        <f t="shared" si="0"/>
        <v>2783.5</v>
      </c>
      <c r="BJ53" s="57">
        <f t="shared" si="1"/>
        <v>1662.1</v>
      </c>
      <c r="BK53" s="57"/>
      <c r="BM53" s="65"/>
      <c r="BN53" s="65"/>
      <c r="BP53" s="65"/>
      <c r="BQ53" s="65"/>
      <c r="BR53" s="40"/>
      <c r="BS53" s="40"/>
      <c r="BT53" s="64">
        <v>2011</v>
      </c>
      <c r="BU53" s="40" t="s">
        <v>92</v>
      </c>
      <c r="BV53" s="66">
        <f t="shared" si="2"/>
        <v>1.67</v>
      </c>
      <c r="BW53" s="57"/>
      <c r="BX53" s="57"/>
      <c r="BY53" s="40"/>
      <c r="BZ53" s="67"/>
      <c r="CA53" s="67"/>
      <c r="CB53" s="40"/>
      <c r="CC53" s="40"/>
      <c r="CD53" s="40"/>
      <c r="CE53" s="40"/>
      <c r="CF53" s="40"/>
      <c r="CG53" s="40"/>
      <c r="CH53" s="40"/>
      <c r="CI53" s="40"/>
      <c r="CJ53" s="40"/>
      <c r="CK53" s="40"/>
      <c r="CL53" s="40"/>
    </row>
    <row r="54" spans="2:90" x14ac:dyDescent="0.25">
      <c r="B54" s="42"/>
      <c r="C54" s="93" t="s">
        <v>89</v>
      </c>
      <c r="D54" s="60">
        <f t="shared" si="3"/>
        <v>3392.5</v>
      </c>
      <c r="E54" s="88">
        <f t="shared" si="4"/>
        <v>3331.4</v>
      </c>
      <c r="F54" s="88">
        <f t="shared" si="5"/>
        <v>3454.5</v>
      </c>
      <c r="G54" s="89">
        <f t="shared" si="6"/>
        <v>2583.5</v>
      </c>
      <c r="H54" s="88">
        <f t="shared" si="7"/>
        <v>2534.4</v>
      </c>
      <c r="I54" s="88">
        <f t="shared" si="8"/>
        <v>2633.4</v>
      </c>
      <c r="J54" s="89">
        <f t="shared" si="9"/>
        <v>2185.5</v>
      </c>
      <c r="K54" s="88">
        <f t="shared" si="10"/>
        <v>2172.5</v>
      </c>
      <c r="L54" s="88">
        <f t="shared" si="11"/>
        <v>2198.6</v>
      </c>
      <c r="M54" s="89">
        <f t="shared" si="12"/>
        <v>1249.2</v>
      </c>
      <c r="N54" s="88">
        <f t="shared" si="13"/>
        <v>1240.8</v>
      </c>
      <c r="O54" s="88">
        <f t="shared" si="14"/>
        <v>1257.5999999999999</v>
      </c>
      <c r="P54" s="80"/>
      <c r="Q54" s="42"/>
      <c r="R54" s="93" t="s">
        <v>89</v>
      </c>
      <c r="S54" s="62">
        <f t="shared" si="15"/>
        <v>1.55</v>
      </c>
      <c r="T54" s="90">
        <f t="shared" si="16"/>
        <v>1.52</v>
      </c>
      <c r="U54" s="90">
        <f t="shared" si="17"/>
        <v>1.58</v>
      </c>
      <c r="V54" s="62">
        <f t="shared" si="18"/>
        <v>2.0699999999999998</v>
      </c>
      <c r="W54" s="90">
        <f t="shared" si="19"/>
        <v>2.0299999999999998</v>
      </c>
      <c r="X54" s="90">
        <f t="shared" si="20"/>
        <v>2.11</v>
      </c>
      <c r="Y54" s="42"/>
      <c r="Z54" s="42"/>
      <c r="AA54" s="42"/>
      <c r="AB54" s="42"/>
      <c r="AC54" s="42"/>
      <c r="BG54" s="64">
        <v>2012</v>
      </c>
      <c r="BH54" s="40" t="s">
        <v>93</v>
      </c>
      <c r="BI54" s="57">
        <f t="shared" si="0"/>
        <v>2730.6</v>
      </c>
      <c r="BJ54" s="57">
        <f t="shared" si="1"/>
        <v>1641.1</v>
      </c>
      <c r="BK54" s="57"/>
      <c r="BM54" s="65"/>
      <c r="BN54" s="65"/>
      <c r="BP54" s="65"/>
      <c r="BQ54" s="65"/>
      <c r="BR54" s="40"/>
      <c r="BS54" s="40"/>
      <c r="BT54" s="64">
        <v>2012</v>
      </c>
      <c r="BU54" s="40" t="s">
        <v>93</v>
      </c>
      <c r="BV54" s="66">
        <f t="shared" si="2"/>
        <v>1.66</v>
      </c>
      <c r="BW54" s="57"/>
      <c r="BX54" s="57"/>
      <c r="BY54" s="40"/>
      <c r="BZ54" s="67"/>
      <c r="CA54" s="67"/>
      <c r="CB54" s="40"/>
      <c r="CC54" s="57"/>
      <c r="CD54" s="57"/>
      <c r="CE54" s="40"/>
      <c r="CF54" s="40"/>
      <c r="CG54" s="40"/>
      <c r="CH54" s="40"/>
      <c r="CI54" s="40"/>
      <c r="CJ54" s="40"/>
      <c r="CK54" s="40"/>
      <c r="CL54" s="40"/>
    </row>
    <row r="55" spans="2:90" x14ac:dyDescent="0.25">
      <c r="B55" s="42"/>
      <c r="C55" s="93" t="s">
        <v>90</v>
      </c>
      <c r="D55" s="60">
        <f t="shared" si="3"/>
        <v>3399.2</v>
      </c>
      <c r="E55" s="88">
        <f t="shared" si="4"/>
        <v>3339.3</v>
      </c>
      <c r="F55" s="88">
        <f t="shared" si="5"/>
        <v>3460</v>
      </c>
      <c r="G55" s="89">
        <f t="shared" si="6"/>
        <v>2571.9</v>
      </c>
      <c r="H55" s="88">
        <f t="shared" si="7"/>
        <v>2524</v>
      </c>
      <c r="I55" s="88">
        <f t="shared" si="8"/>
        <v>2620.5</v>
      </c>
      <c r="J55" s="89">
        <f t="shared" si="9"/>
        <v>2164</v>
      </c>
      <c r="K55" s="88">
        <f t="shared" si="10"/>
        <v>2151</v>
      </c>
      <c r="L55" s="88">
        <f t="shared" si="11"/>
        <v>2176.8000000000002</v>
      </c>
      <c r="M55" s="89">
        <f t="shared" si="12"/>
        <v>1247.5</v>
      </c>
      <c r="N55" s="88">
        <f t="shared" si="13"/>
        <v>1239.2</v>
      </c>
      <c r="O55" s="88">
        <f t="shared" si="14"/>
        <v>1255.9000000000001</v>
      </c>
      <c r="P55" s="80"/>
      <c r="Q55" s="42"/>
      <c r="R55" s="93" t="s">
        <v>90</v>
      </c>
      <c r="S55" s="62">
        <f t="shared" si="15"/>
        <v>1.57</v>
      </c>
      <c r="T55" s="90">
        <f t="shared" si="16"/>
        <v>1.54</v>
      </c>
      <c r="U55" s="90">
        <f t="shared" si="17"/>
        <v>1.6</v>
      </c>
      <c r="V55" s="62">
        <f t="shared" si="18"/>
        <v>2.06</v>
      </c>
      <c r="W55" s="90">
        <f t="shared" si="19"/>
        <v>2.02</v>
      </c>
      <c r="X55" s="90">
        <f t="shared" si="20"/>
        <v>2.1</v>
      </c>
      <c r="Y55" s="42"/>
      <c r="Z55" s="42"/>
      <c r="AA55" s="42"/>
      <c r="AB55" s="42"/>
      <c r="AC55" s="42"/>
      <c r="BG55" s="64">
        <v>2013</v>
      </c>
      <c r="BH55" s="40" t="s">
        <v>127</v>
      </c>
      <c r="BI55" s="57">
        <f t="shared" si="0"/>
        <v>2700.3</v>
      </c>
      <c r="BJ55" s="57">
        <f t="shared" si="1"/>
        <v>1616.8</v>
      </c>
      <c r="BM55" s="65"/>
      <c r="BN55" s="65"/>
      <c r="BP55" s="65"/>
      <c r="BQ55" s="65"/>
      <c r="BR55" s="40"/>
      <c r="BS55" s="40"/>
      <c r="BT55" s="64">
        <v>2013</v>
      </c>
      <c r="BU55" s="40" t="s">
        <v>127</v>
      </c>
      <c r="BV55" s="66">
        <f t="shared" si="2"/>
        <v>1.67</v>
      </c>
      <c r="BW55" s="40"/>
      <c r="BX55" s="40"/>
      <c r="BY55" s="40"/>
      <c r="BZ55" s="67"/>
      <c r="CA55" s="67"/>
      <c r="CB55" s="40"/>
      <c r="CC55" s="40"/>
      <c r="CD55" s="40"/>
      <c r="CE55" s="40"/>
      <c r="CF55" s="40"/>
      <c r="CG55" s="40"/>
      <c r="CH55" s="40"/>
      <c r="CI55" s="40"/>
      <c r="CJ55" s="40"/>
      <c r="CK55" s="40"/>
      <c r="CL55" s="40"/>
    </row>
    <row r="56" spans="2:90" x14ac:dyDescent="0.25">
      <c r="B56" s="42"/>
      <c r="C56" s="93" t="s">
        <v>91</v>
      </c>
      <c r="D56" s="60">
        <f t="shared" si="3"/>
        <v>3341.4</v>
      </c>
      <c r="E56" s="88">
        <f t="shared" si="4"/>
        <v>3283.2</v>
      </c>
      <c r="F56" s="88">
        <f t="shared" si="5"/>
        <v>3400.4</v>
      </c>
      <c r="G56" s="89">
        <f t="shared" si="6"/>
        <v>2507</v>
      </c>
      <c r="H56" s="88">
        <f t="shared" si="7"/>
        <v>2460.8000000000002</v>
      </c>
      <c r="I56" s="88">
        <f t="shared" si="8"/>
        <v>2554</v>
      </c>
      <c r="J56" s="89">
        <f t="shared" si="9"/>
        <v>2161.5</v>
      </c>
      <c r="K56" s="88">
        <f t="shared" si="10"/>
        <v>2148.5</v>
      </c>
      <c r="L56" s="88">
        <f t="shared" si="11"/>
        <v>2174.1999999999998</v>
      </c>
      <c r="M56" s="89">
        <f t="shared" si="12"/>
        <v>1234.9000000000001</v>
      </c>
      <c r="N56" s="88">
        <f t="shared" si="13"/>
        <v>1226.7</v>
      </c>
      <c r="O56" s="88">
        <f t="shared" si="14"/>
        <v>1243.0999999999999</v>
      </c>
      <c r="P56" s="80"/>
      <c r="Q56" s="42"/>
      <c r="R56" s="93" t="s">
        <v>91</v>
      </c>
      <c r="S56" s="62">
        <f t="shared" si="15"/>
        <v>1.55</v>
      </c>
      <c r="T56" s="90">
        <f t="shared" si="16"/>
        <v>1.52</v>
      </c>
      <c r="U56" s="90">
        <f t="shared" si="17"/>
        <v>1.57</v>
      </c>
      <c r="V56" s="62">
        <f t="shared" si="18"/>
        <v>2.0299999999999998</v>
      </c>
      <c r="W56" s="90">
        <f t="shared" si="19"/>
        <v>1.99</v>
      </c>
      <c r="X56" s="90">
        <f t="shared" si="20"/>
        <v>2.0699999999999998</v>
      </c>
      <c r="Y56" s="42"/>
      <c r="Z56" s="42"/>
      <c r="AA56" s="42"/>
      <c r="AB56" s="42"/>
      <c r="AC56" s="42"/>
      <c r="BG56" s="64">
        <v>2014</v>
      </c>
      <c r="BH56" s="57" t="s">
        <v>128</v>
      </c>
      <c r="BI56" s="57">
        <f t="shared" si="0"/>
        <v>2743.3</v>
      </c>
      <c r="BJ56" s="57">
        <f t="shared" si="1"/>
        <v>1604.1</v>
      </c>
      <c r="BK56" s="57"/>
      <c r="BM56" s="57" t="s">
        <v>11</v>
      </c>
      <c r="BN56" s="57" t="s">
        <v>11</v>
      </c>
      <c r="BP56" s="57" t="s">
        <v>12</v>
      </c>
      <c r="BQ56" s="57" t="s">
        <v>12</v>
      </c>
      <c r="BR56" s="40"/>
      <c r="BS56" s="40"/>
      <c r="BT56" s="64">
        <v>2014</v>
      </c>
      <c r="BU56" s="57" t="s">
        <v>128</v>
      </c>
      <c r="BV56" s="66">
        <f t="shared" si="2"/>
        <v>1.71</v>
      </c>
      <c r="BW56" s="57"/>
      <c r="BX56" s="57"/>
      <c r="BY56" s="40"/>
      <c r="BZ56" s="67"/>
      <c r="CA56" s="67"/>
      <c r="CB56" s="40"/>
      <c r="CC56" s="64"/>
      <c r="CD56" s="64"/>
      <c r="CE56" s="40"/>
      <c r="CF56" s="40"/>
      <c r="CG56" s="40"/>
      <c r="CH56" s="40"/>
      <c r="CI56" s="40"/>
      <c r="CJ56" s="40"/>
      <c r="CK56" s="40"/>
      <c r="CL56" s="40"/>
    </row>
    <row r="57" spans="2:90" x14ac:dyDescent="0.25">
      <c r="B57" s="42"/>
      <c r="C57" s="93" t="s">
        <v>92</v>
      </c>
      <c r="D57" s="60">
        <f t="shared" si="3"/>
        <v>3219.4</v>
      </c>
      <c r="E57" s="88">
        <f t="shared" si="4"/>
        <v>3163.5</v>
      </c>
      <c r="F57" s="88">
        <f t="shared" si="5"/>
        <v>3276.1</v>
      </c>
      <c r="G57" s="89">
        <f t="shared" si="6"/>
        <v>2399.5</v>
      </c>
      <c r="H57" s="88">
        <f t="shared" si="7"/>
        <v>2355.1999999999998</v>
      </c>
      <c r="I57" s="88">
        <f t="shared" si="8"/>
        <v>2444.5</v>
      </c>
      <c r="J57" s="89">
        <f t="shared" si="9"/>
        <v>2146.1999999999998</v>
      </c>
      <c r="K57" s="88">
        <f t="shared" si="10"/>
        <v>2133.4</v>
      </c>
      <c r="L57" s="88">
        <f t="shared" si="11"/>
        <v>2158.6999999999998</v>
      </c>
      <c r="M57" s="89">
        <f t="shared" si="12"/>
        <v>1212.0999999999999</v>
      </c>
      <c r="N57" s="88">
        <f t="shared" si="13"/>
        <v>1204.0999999999999</v>
      </c>
      <c r="O57" s="88">
        <f t="shared" si="14"/>
        <v>1220.2</v>
      </c>
      <c r="P57" s="80"/>
      <c r="Q57" s="42"/>
      <c r="R57" s="93" t="s">
        <v>92</v>
      </c>
      <c r="S57" s="62">
        <f t="shared" si="15"/>
        <v>1.5</v>
      </c>
      <c r="T57" s="90">
        <f t="shared" si="16"/>
        <v>1.47</v>
      </c>
      <c r="U57" s="90">
        <f t="shared" si="17"/>
        <v>1.53</v>
      </c>
      <c r="V57" s="62">
        <f t="shared" si="18"/>
        <v>1.98</v>
      </c>
      <c r="W57" s="90">
        <f t="shared" si="19"/>
        <v>1.94</v>
      </c>
      <c r="X57" s="90">
        <f t="shared" si="20"/>
        <v>2.02</v>
      </c>
      <c r="Y57" s="42"/>
      <c r="Z57" s="42"/>
      <c r="AA57" s="42"/>
      <c r="AB57" s="42"/>
      <c r="AC57" s="42"/>
      <c r="BG57" s="57"/>
      <c r="BI57" s="57"/>
      <c r="BJ57" s="57"/>
      <c r="BK57" s="57"/>
      <c r="BM57" s="40" t="s">
        <v>29</v>
      </c>
      <c r="BN57" s="40" t="s">
        <v>28</v>
      </c>
      <c r="BP57" s="40" t="s">
        <v>29</v>
      </c>
      <c r="BQ57" s="40" t="s">
        <v>28</v>
      </c>
      <c r="BR57" s="40"/>
      <c r="BS57" s="40"/>
      <c r="BT57" s="73"/>
      <c r="BU57" s="40"/>
      <c r="BV57" s="57"/>
      <c r="BW57" s="57"/>
      <c r="BX57" s="57"/>
      <c r="BY57" s="40"/>
      <c r="BZ57" s="40" t="s">
        <v>29</v>
      </c>
      <c r="CA57" s="40" t="s">
        <v>28</v>
      </c>
      <c r="CB57" s="40"/>
      <c r="CC57" s="40" t="s">
        <v>42</v>
      </c>
      <c r="CD57" s="40"/>
      <c r="CE57" s="40"/>
      <c r="CF57" s="40"/>
      <c r="CG57" s="40"/>
      <c r="CH57" s="40"/>
      <c r="CI57" s="40"/>
      <c r="CJ57" s="40"/>
      <c r="CK57" s="40"/>
      <c r="CL57" s="40"/>
    </row>
    <row r="58" spans="2:90" x14ac:dyDescent="0.25">
      <c r="B58" s="42"/>
      <c r="C58" s="93" t="s">
        <v>93</v>
      </c>
      <c r="D58" s="60">
        <f t="shared" si="3"/>
        <v>3205.4</v>
      </c>
      <c r="E58" s="88">
        <f t="shared" si="4"/>
        <v>3150.5</v>
      </c>
      <c r="F58" s="88">
        <f t="shared" si="5"/>
        <v>3261</v>
      </c>
      <c r="G58" s="89">
        <f t="shared" si="6"/>
        <v>2313.5</v>
      </c>
      <c r="H58" s="88">
        <f t="shared" si="7"/>
        <v>2270.9</v>
      </c>
      <c r="I58" s="88">
        <f t="shared" si="8"/>
        <v>2356.6999999999998</v>
      </c>
      <c r="J58" s="89">
        <f t="shared" si="9"/>
        <v>2123.8000000000002</v>
      </c>
      <c r="K58" s="88">
        <f t="shared" si="10"/>
        <v>2111.1</v>
      </c>
      <c r="L58" s="88">
        <f t="shared" si="11"/>
        <v>2136.1</v>
      </c>
      <c r="M58" s="89">
        <f t="shared" si="12"/>
        <v>1193.2</v>
      </c>
      <c r="N58" s="88">
        <f t="shared" si="13"/>
        <v>1185.3</v>
      </c>
      <c r="O58" s="88">
        <f t="shared" si="14"/>
        <v>1201.2</v>
      </c>
      <c r="P58" s="80"/>
      <c r="Q58" s="42"/>
      <c r="R58" s="93" t="s">
        <v>93</v>
      </c>
      <c r="S58" s="62">
        <f t="shared" si="15"/>
        <v>1.51</v>
      </c>
      <c r="T58" s="90">
        <f t="shared" si="16"/>
        <v>1.48</v>
      </c>
      <c r="U58" s="90">
        <f t="shared" si="17"/>
        <v>1.54</v>
      </c>
      <c r="V58" s="62">
        <f t="shared" si="18"/>
        <v>1.94</v>
      </c>
      <c r="W58" s="90">
        <f t="shared" si="19"/>
        <v>1.9</v>
      </c>
      <c r="X58" s="90">
        <f t="shared" si="20"/>
        <v>1.98</v>
      </c>
      <c r="Y58" s="42"/>
      <c r="Z58" s="42"/>
      <c r="AA58" s="42"/>
      <c r="AB58" s="42"/>
      <c r="AC58" s="42"/>
      <c r="BF58" s="40" t="s">
        <v>6</v>
      </c>
      <c r="BG58" s="40" t="s">
        <v>122</v>
      </c>
      <c r="BH58" s="57">
        <v>1991</v>
      </c>
      <c r="BI58" s="57" t="str">
        <f t="shared" ref="BI58:BI81" si="21">IFERROR(VALUE(FIXED(VLOOKUP($BH58&amp;$BG$29&amp;$BI$12&amp;"Maori",ethnicdata,7,FALSE),1)),"N/A")</f>
        <v>N/A</v>
      </c>
      <c r="BJ58" s="57" t="str">
        <f t="shared" ref="BJ58:BJ81" si="22">IFERROR(VALUE(FIXED(VLOOKUP($BH58&amp;$BG$29&amp;$BI$12&amp;"nonMaori",ethnicdata,7,FALSE),1)),"N/A")</f>
        <v>N/A</v>
      </c>
      <c r="BK58" s="57"/>
      <c r="BM58" s="65">
        <f>D37-E37</f>
        <v>0</v>
      </c>
      <c r="BN58" s="65">
        <f>F37-D37</f>
        <v>0</v>
      </c>
      <c r="BP58" s="95">
        <f>J37-K37</f>
        <v>0</v>
      </c>
      <c r="BQ58" s="95">
        <f>L37-J37</f>
        <v>0</v>
      </c>
      <c r="BR58" s="40"/>
      <c r="BS58" s="40" t="s">
        <v>45</v>
      </c>
      <c r="BT58" s="40" t="s">
        <v>122</v>
      </c>
      <c r="BU58" s="57">
        <v>1991</v>
      </c>
      <c r="BV58" s="66" t="str">
        <f>IFERROR(VALUE(FIXED(VLOOKUP($BU58&amp;#REF!&amp;$BI$12&amp;"Maori",ethnicdata,10,FALSE),2)),"N/A")</f>
        <v>N/A</v>
      </c>
      <c r="BW58" s="57"/>
      <c r="BX58" s="57"/>
      <c r="BY58" s="40"/>
      <c r="BZ58" s="67">
        <f>S37-T37</f>
        <v>0</v>
      </c>
      <c r="CA58" s="67">
        <f>U37-S37</f>
        <v>0</v>
      </c>
      <c r="CB58" s="40"/>
      <c r="CC58" s="40">
        <v>1</v>
      </c>
      <c r="CD58" s="40"/>
      <c r="CE58" s="40"/>
      <c r="CF58" s="40"/>
      <c r="CG58" s="40"/>
      <c r="CH58" s="40"/>
      <c r="CI58" s="40"/>
      <c r="CJ58" s="40"/>
      <c r="CK58" s="40"/>
      <c r="CL58" s="40"/>
    </row>
    <row r="59" spans="2:90" x14ac:dyDescent="0.25">
      <c r="B59" s="42"/>
      <c r="C59" s="96" t="s">
        <v>127</v>
      </c>
      <c r="D59" s="60">
        <f t="shared" si="3"/>
        <v>3200.2</v>
      </c>
      <c r="E59" s="88">
        <f t="shared" si="4"/>
        <v>3146.3</v>
      </c>
      <c r="F59" s="88">
        <f t="shared" si="5"/>
        <v>3254.9</v>
      </c>
      <c r="G59" s="89">
        <f t="shared" si="6"/>
        <v>2262.9</v>
      </c>
      <c r="H59" s="88">
        <f t="shared" si="7"/>
        <v>2221.5</v>
      </c>
      <c r="I59" s="88">
        <f t="shared" si="8"/>
        <v>2304.9</v>
      </c>
      <c r="J59" s="89">
        <f t="shared" si="9"/>
        <v>2095.8000000000002</v>
      </c>
      <c r="K59" s="88">
        <f t="shared" si="10"/>
        <v>2083.1999999999998</v>
      </c>
      <c r="L59" s="88">
        <f t="shared" si="11"/>
        <v>2107.8000000000002</v>
      </c>
      <c r="M59" s="89">
        <f t="shared" si="12"/>
        <v>1172.5</v>
      </c>
      <c r="N59" s="88">
        <f t="shared" si="13"/>
        <v>1164.7</v>
      </c>
      <c r="O59" s="88">
        <f t="shared" si="14"/>
        <v>1180.4000000000001</v>
      </c>
      <c r="P59" s="97"/>
      <c r="Q59" s="58"/>
      <c r="R59" s="96" t="s">
        <v>127</v>
      </c>
      <c r="S59" s="62">
        <f t="shared" si="15"/>
        <v>1.53</v>
      </c>
      <c r="T59" s="90">
        <f t="shared" si="16"/>
        <v>1.5</v>
      </c>
      <c r="U59" s="90">
        <f t="shared" si="17"/>
        <v>1.56</v>
      </c>
      <c r="V59" s="62">
        <f t="shared" si="18"/>
        <v>1.93</v>
      </c>
      <c r="W59" s="90">
        <f t="shared" si="19"/>
        <v>1.89</v>
      </c>
      <c r="X59" s="90">
        <f t="shared" si="20"/>
        <v>1.97</v>
      </c>
      <c r="Y59" s="42"/>
      <c r="Z59" s="42"/>
      <c r="AA59" s="42"/>
      <c r="AB59" s="42"/>
      <c r="AC59" s="42"/>
      <c r="BG59" s="40" t="s">
        <v>123</v>
      </c>
      <c r="BH59" s="57">
        <v>1992</v>
      </c>
      <c r="BI59" s="57" t="str">
        <f t="shared" si="21"/>
        <v>N/A</v>
      </c>
      <c r="BJ59" s="57" t="str">
        <f t="shared" si="22"/>
        <v>N/A</v>
      </c>
      <c r="BK59" s="57"/>
      <c r="BM59" s="65">
        <f t="shared" ref="BM59:BM81" si="23">D38-E38</f>
        <v>0</v>
      </c>
      <c r="BN59" s="65">
        <f t="shared" ref="BN59:BN81" si="24">F38-D38</f>
        <v>0</v>
      </c>
      <c r="BP59" s="95">
        <f t="shared" ref="BP59:BP81" si="25">J38-K38</f>
        <v>0</v>
      </c>
      <c r="BQ59" s="95">
        <f t="shared" ref="BQ59:BQ81" si="26">L38-J38</f>
        <v>0</v>
      </c>
      <c r="BR59" s="40"/>
      <c r="BS59" s="40"/>
      <c r="BT59" s="40" t="s">
        <v>123</v>
      </c>
      <c r="BU59" s="57">
        <v>1992</v>
      </c>
      <c r="BV59" s="66" t="str">
        <f>IFERROR(VALUE(FIXED(VLOOKUP($BU59&amp;#REF!&amp;$BI$12&amp;"Maori",ethnicdata,10,FALSE),2)),"N/A")</f>
        <v>N/A</v>
      </c>
      <c r="BW59" s="57"/>
      <c r="BX59" s="57"/>
      <c r="BY59" s="40"/>
      <c r="BZ59" s="67">
        <f t="shared" ref="BZ59:BZ81" si="27">S38-T38</f>
        <v>0</v>
      </c>
      <c r="CA59" s="67">
        <f t="shared" ref="CA59:CA81" si="28">U38-S38</f>
        <v>0</v>
      </c>
      <c r="CB59" s="40"/>
      <c r="CC59" s="40">
        <v>1</v>
      </c>
      <c r="CD59" s="40"/>
      <c r="CE59" s="40"/>
      <c r="CF59" s="40"/>
      <c r="CG59" s="40"/>
      <c r="CH59" s="40"/>
      <c r="CI59" s="40"/>
      <c r="CJ59" s="40"/>
      <c r="CK59" s="40"/>
      <c r="CL59" s="40"/>
    </row>
    <row r="60" spans="2:90" x14ac:dyDescent="0.25">
      <c r="B60" s="42"/>
      <c r="C60" s="98" t="s">
        <v>128</v>
      </c>
      <c r="D60" s="76">
        <f t="shared" si="3"/>
        <v>3285.3</v>
      </c>
      <c r="E60" s="77">
        <f t="shared" si="4"/>
        <v>3231.6</v>
      </c>
      <c r="F60" s="77">
        <f t="shared" si="5"/>
        <v>3339.8</v>
      </c>
      <c r="G60" s="99">
        <f t="shared" si="6"/>
        <v>2271.9</v>
      </c>
      <c r="H60" s="77">
        <f t="shared" si="7"/>
        <v>2231.1999999999998</v>
      </c>
      <c r="I60" s="77">
        <f t="shared" si="8"/>
        <v>2313.1999999999998</v>
      </c>
      <c r="J60" s="99">
        <f t="shared" si="9"/>
        <v>2082</v>
      </c>
      <c r="K60" s="77">
        <f t="shared" si="10"/>
        <v>2069.5</v>
      </c>
      <c r="L60" s="77">
        <f t="shared" si="11"/>
        <v>2093.8000000000002</v>
      </c>
      <c r="M60" s="99">
        <f t="shared" si="12"/>
        <v>1160.9000000000001</v>
      </c>
      <c r="N60" s="77">
        <f t="shared" si="13"/>
        <v>1153.2</v>
      </c>
      <c r="O60" s="77">
        <f t="shared" si="14"/>
        <v>1168.7</v>
      </c>
      <c r="P60" s="100"/>
      <c r="Q60" s="58"/>
      <c r="R60" s="98" t="s">
        <v>128</v>
      </c>
      <c r="S60" s="78">
        <f t="shared" si="15"/>
        <v>1.58</v>
      </c>
      <c r="T60" s="79">
        <f t="shared" si="16"/>
        <v>1.55</v>
      </c>
      <c r="U60" s="79">
        <f t="shared" si="17"/>
        <v>1.61</v>
      </c>
      <c r="V60" s="78">
        <f t="shared" si="18"/>
        <v>1.96</v>
      </c>
      <c r="W60" s="79">
        <f t="shared" si="19"/>
        <v>1.92</v>
      </c>
      <c r="X60" s="79">
        <f t="shared" si="20"/>
        <v>2</v>
      </c>
      <c r="Y60" s="42"/>
      <c r="Z60" s="42"/>
      <c r="AA60" s="42"/>
      <c r="AB60" s="42"/>
      <c r="AC60" s="42"/>
      <c r="BG60" s="40" t="s">
        <v>124</v>
      </c>
      <c r="BH60" s="64">
        <v>1993</v>
      </c>
      <c r="BI60" s="57" t="str">
        <f t="shared" si="21"/>
        <v>N/A</v>
      </c>
      <c r="BJ60" s="57" t="str">
        <f t="shared" si="22"/>
        <v>N/A</v>
      </c>
      <c r="BK60" s="57"/>
      <c r="BM60" s="65">
        <f t="shared" si="23"/>
        <v>0</v>
      </c>
      <c r="BN60" s="65">
        <f t="shared" si="24"/>
        <v>0</v>
      </c>
      <c r="BP60" s="95">
        <f t="shared" si="25"/>
        <v>0</v>
      </c>
      <c r="BQ60" s="95">
        <f t="shared" si="26"/>
        <v>0</v>
      </c>
      <c r="BR60" s="40"/>
      <c r="BS60" s="40"/>
      <c r="BT60" s="40" t="s">
        <v>124</v>
      </c>
      <c r="BU60" s="64">
        <v>1993</v>
      </c>
      <c r="BV60" s="66" t="str">
        <f>IFERROR(VALUE(FIXED(VLOOKUP($BU60&amp;#REF!&amp;$BI$12&amp;"Maori",ethnicdata,10,FALSE),2)),"N/A")</f>
        <v>N/A</v>
      </c>
      <c r="BW60" s="57"/>
      <c r="BX60" s="57"/>
      <c r="BY60" s="40"/>
      <c r="BZ60" s="67">
        <f t="shared" si="27"/>
        <v>0</v>
      </c>
      <c r="CA60" s="67">
        <f t="shared" si="28"/>
        <v>0</v>
      </c>
      <c r="CB60" s="40"/>
      <c r="CC60" s="40">
        <v>1</v>
      </c>
      <c r="CD60" s="40"/>
      <c r="CE60" s="40"/>
      <c r="CF60" s="40"/>
      <c r="CG60" s="40"/>
      <c r="CH60" s="40"/>
      <c r="CI60" s="40"/>
      <c r="CJ60" s="40"/>
      <c r="CK60" s="40"/>
      <c r="CL60" s="40"/>
    </row>
    <row r="61" spans="2:90" x14ac:dyDescent="0.25">
      <c r="B61" s="42"/>
      <c r="C61" s="101"/>
      <c r="D61" s="60"/>
      <c r="E61" s="88"/>
      <c r="F61" s="88"/>
      <c r="G61" s="102"/>
      <c r="H61" s="88"/>
      <c r="I61" s="88"/>
      <c r="J61" s="102"/>
      <c r="K61" s="88"/>
      <c r="L61" s="88"/>
      <c r="M61" s="102"/>
      <c r="N61" s="88"/>
      <c r="O61" s="88"/>
      <c r="P61" s="42"/>
      <c r="Q61" s="42"/>
      <c r="R61" s="87"/>
      <c r="S61" s="80"/>
      <c r="T61" s="80"/>
      <c r="U61" s="42"/>
      <c r="V61" s="42"/>
      <c r="W61" s="42"/>
      <c r="X61" s="42"/>
      <c r="Y61" s="42"/>
      <c r="Z61" s="42"/>
      <c r="AA61" s="42"/>
      <c r="AB61" s="42"/>
      <c r="AC61" s="42"/>
      <c r="BG61" s="64" t="s">
        <v>125</v>
      </c>
      <c r="BH61" s="64">
        <v>1994</v>
      </c>
      <c r="BI61" s="57" t="str">
        <f t="shared" si="21"/>
        <v>N/A</v>
      </c>
      <c r="BJ61" s="57" t="str">
        <f t="shared" si="22"/>
        <v>N/A</v>
      </c>
      <c r="BK61" s="57"/>
      <c r="BM61" s="65" t="e">
        <f t="shared" si="23"/>
        <v>#VALUE!</v>
      </c>
      <c r="BN61" s="65" t="e">
        <f t="shared" si="24"/>
        <v>#VALUE!</v>
      </c>
      <c r="BP61" s="95" t="e">
        <f t="shared" si="25"/>
        <v>#VALUE!</v>
      </c>
      <c r="BQ61" s="95" t="e">
        <f t="shared" si="26"/>
        <v>#VALUE!</v>
      </c>
      <c r="BR61" s="40"/>
      <c r="BS61" s="40"/>
      <c r="BT61" s="64" t="s">
        <v>125</v>
      </c>
      <c r="BU61" s="64">
        <v>1994</v>
      </c>
      <c r="BV61" s="66" t="str">
        <f>IFERROR(VALUE(FIXED(VLOOKUP($BU61&amp;#REF!&amp;$BI$12&amp;"Maori",ethnicdata,10,FALSE),2)),"N/A")</f>
        <v>N/A</v>
      </c>
      <c r="BW61" s="57"/>
      <c r="BX61" s="57"/>
      <c r="BY61" s="40"/>
      <c r="BZ61" s="67" t="e">
        <f t="shared" si="27"/>
        <v>#VALUE!</v>
      </c>
      <c r="CA61" s="67" t="e">
        <f t="shared" si="28"/>
        <v>#VALUE!</v>
      </c>
      <c r="CB61" s="40"/>
      <c r="CC61" s="40">
        <v>1</v>
      </c>
      <c r="CD61" s="40"/>
      <c r="CE61" s="40"/>
      <c r="CF61" s="40"/>
      <c r="CG61" s="40"/>
      <c r="CH61" s="40"/>
      <c r="CI61" s="40"/>
      <c r="CJ61" s="40"/>
      <c r="CK61" s="40"/>
      <c r="CL61" s="40"/>
    </row>
    <row r="62" spans="2:90" x14ac:dyDescent="0.25">
      <c r="B62" s="42"/>
      <c r="C62" s="47" t="s">
        <v>23</v>
      </c>
      <c r="D62" s="60"/>
      <c r="E62" s="88"/>
      <c r="F62" s="88"/>
      <c r="G62" s="102"/>
      <c r="H62" s="88"/>
      <c r="I62" s="88"/>
      <c r="J62" s="102"/>
      <c r="K62" s="88"/>
      <c r="L62" s="88"/>
      <c r="M62" s="102"/>
      <c r="N62" s="88"/>
      <c r="O62" s="88"/>
      <c r="P62" s="42"/>
      <c r="Q62" s="42"/>
      <c r="R62" s="47" t="s">
        <v>23</v>
      </c>
      <c r="S62" s="80"/>
      <c r="T62" s="80"/>
      <c r="U62" s="42"/>
      <c r="V62" s="42"/>
      <c r="W62" s="42"/>
      <c r="X62" s="42"/>
      <c r="Y62" s="42"/>
      <c r="Z62" s="42"/>
      <c r="AA62" s="42"/>
      <c r="AB62" s="42"/>
      <c r="AC62" s="42"/>
      <c r="BG62" s="40" t="s">
        <v>126</v>
      </c>
      <c r="BH62" s="64">
        <v>1995</v>
      </c>
      <c r="BI62" s="57" t="str">
        <f t="shared" si="21"/>
        <v>N/A</v>
      </c>
      <c r="BJ62" s="57" t="str">
        <f t="shared" si="22"/>
        <v>N/A</v>
      </c>
      <c r="BK62" s="57"/>
      <c r="BM62" s="65" t="e">
        <f t="shared" si="23"/>
        <v>#VALUE!</v>
      </c>
      <c r="BN62" s="65" t="e">
        <f t="shared" si="24"/>
        <v>#VALUE!</v>
      </c>
      <c r="BP62" s="95" t="e">
        <f t="shared" si="25"/>
        <v>#VALUE!</v>
      </c>
      <c r="BQ62" s="95" t="e">
        <f t="shared" si="26"/>
        <v>#VALUE!</v>
      </c>
      <c r="BR62" s="40"/>
      <c r="BS62" s="40"/>
      <c r="BT62" s="40" t="s">
        <v>126</v>
      </c>
      <c r="BU62" s="64">
        <v>1995</v>
      </c>
      <c r="BV62" s="66" t="str">
        <f>IFERROR(VALUE(FIXED(VLOOKUP($BU62&amp;#REF!&amp;$BI$12&amp;"Maori",ethnicdata,10,FALSE),2)),"N/A")</f>
        <v>N/A</v>
      </c>
      <c r="BW62" s="57"/>
      <c r="BX62" s="57"/>
      <c r="BY62" s="40"/>
      <c r="BZ62" s="67" t="e">
        <f t="shared" si="27"/>
        <v>#VALUE!</v>
      </c>
      <c r="CA62" s="67" t="e">
        <f t="shared" si="28"/>
        <v>#VALUE!</v>
      </c>
      <c r="CB62" s="40"/>
      <c r="CC62" s="40">
        <v>1</v>
      </c>
      <c r="CD62" s="40"/>
      <c r="CE62" s="40"/>
      <c r="CF62" s="40"/>
      <c r="CG62" s="40"/>
      <c r="CH62" s="40"/>
      <c r="CI62" s="40"/>
      <c r="CJ62" s="40"/>
      <c r="CK62" s="40"/>
      <c r="CL62" s="40"/>
    </row>
    <row r="63" spans="2:90" x14ac:dyDescent="0.25">
      <c r="B63" s="42"/>
      <c r="C63" s="47" t="s">
        <v>147</v>
      </c>
      <c r="D63" s="72"/>
      <c r="E63" s="72"/>
      <c r="F63" s="72"/>
      <c r="G63" s="42"/>
      <c r="H63" s="42"/>
      <c r="I63" s="42"/>
      <c r="J63" s="42"/>
      <c r="K63" s="42"/>
      <c r="L63" s="42"/>
      <c r="M63" s="42"/>
      <c r="N63" s="42"/>
      <c r="O63" s="42"/>
      <c r="P63" s="42"/>
      <c r="Q63" s="42"/>
      <c r="R63" s="47" t="s">
        <v>26</v>
      </c>
      <c r="S63" s="80"/>
      <c r="T63" s="80"/>
      <c r="U63" s="42"/>
      <c r="V63" s="42"/>
      <c r="W63" s="42"/>
      <c r="X63" s="42"/>
      <c r="Y63" s="42"/>
      <c r="Z63" s="42"/>
      <c r="AA63" s="42"/>
      <c r="AB63" s="42"/>
      <c r="AC63" s="42"/>
      <c r="BF63" s="40" t="s">
        <v>6</v>
      </c>
      <c r="BG63" s="57" t="s">
        <v>77</v>
      </c>
      <c r="BH63" s="64">
        <v>1996</v>
      </c>
      <c r="BI63" s="57">
        <f t="shared" si="21"/>
        <v>3340.8</v>
      </c>
      <c r="BJ63" s="57">
        <f t="shared" si="22"/>
        <v>2659.3</v>
      </c>
      <c r="BK63" s="57"/>
      <c r="BM63" s="65">
        <f t="shared" si="23"/>
        <v>77.5</v>
      </c>
      <c r="BN63" s="65">
        <f t="shared" si="24"/>
        <v>78.899999999999636</v>
      </c>
      <c r="BP63" s="95">
        <f t="shared" si="25"/>
        <v>17</v>
      </c>
      <c r="BQ63" s="95">
        <f t="shared" si="26"/>
        <v>17</v>
      </c>
      <c r="BR63" s="40"/>
      <c r="BS63" s="40"/>
      <c r="BT63" s="57" t="s">
        <v>77</v>
      </c>
      <c r="BU63" s="64">
        <v>1996</v>
      </c>
      <c r="BV63" s="66">
        <f t="shared" ref="BV63:BV81" si="29">IFERROR(VALUE(FIXED(VLOOKUP($BU63&amp;$BG$29&amp;$BI$12&amp;"Maori",ethnicdata,10,FALSE),2)),"N/A")</f>
        <v>1.26</v>
      </c>
      <c r="BW63" s="57"/>
      <c r="BX63" s="57"/>
      <c r="BY63" s="40"/>
      <c r="BZ63" s="67">
        <f t="shared" si="27"/>
        <v>3.0000000000000027E-2</v>
      </c>
      <c r="CA63" s="67">
        <f t="shared" si="28"/>
        <v>3.0000000000000027E-2</v>
      </c>
      <c r="CB63" s="40"/>
      <c r="CC63" s="40">
        <v>1</v>
      </c>
      <c r="CD63" s="40"/>
      <c r="CE63" s="40"/>
      <c r="CF63" s="40"/>
      <c r="CG63" s="40"/>
      <c r="CH63" s="40"/>
      <c r="CI63" s="40"/>
      <c r="CJ63" s="40"/>
      <c r="CK63" s="40"/>
      <c r="CL63" s="40"/>
    </row>
    <row r="64" spans="2:90" x14ac:dyDescent="0.25">
      <c r="B64" s="42"/>
      <c r="C64" s="47" t="s">
        <v>24</v>
      </c>
      <c r="D64" s="72"/>
      <c r="E64" s="72"/>
      <c r="F64" s="72"/>
      <c r="G64" s="42"/>
      <c r="H64" s="42"/>
      <c r="I64" s="42"/>
      <c r="J64" s="42"/>
      <c r="K64" s="42"/>
      <c r="L64" s="42"/>
      <c r="M64" s="42"/>
      <c r="N64" s="42"/>
      <c r="O64" s="42"/>
      <c r="P64" s="42"/>
      <c r="Q64" s="42"/>
      <c r="R64" s="47" t="s">
        <v>24</v>
      </c>
      <c r="S64" s="80"/>
      <c r="T64" s="80"/>
      <c r="U64" s="42"/>
      <c r="V64" s="42"/>
      <c r="W64" s="42"/>
      <c r="X64" s="42"/>
      <c r="Y64" s="42"/>
      <c r="Z64" s="42"/>
      <c r="AA64" s="42"/>
      <c r="AB64" s="42"/>
      <c r="AC64" s="42"/>
      <c r="BG64" s="40" t="s">
        <v>78</v>
      </c>
      <c r="BH64" s="64">
        <v>1997</v>
      </c>
      <c r="BI64" s="57">
        <f t="shared" si="21"/>
        <v>3525</v>
      </c>
      <c r="BJ64" s="57">
        <f t="shared" si="22"/>
        <v>2719.3</v>
      </c>
      <c r="BK64" s="57"/>
      <c r="BM64" s="65">
        <f t="shared" si="23"/>
        <v>78</v>
      </c>
      <c r="BN64" s="65">
        <f t="shared" si="24"/>
        <v>79.300000000000182</v>
      </c>
      <c r="BP64" s="95">
        <f t="shared" si="25"/>
        <v>16.900000000000091</v>
      </c>
      <c r="BQ64" s="95">
        <f t="shared" si="26"/>
        <v>16.899999999999636</v>
      </c>
      <c r="BR64" s="40"/>
      <c r="BS64" s="40"/>
      <c r="BT64" s="40" t="s">
        <v>78</v>
      </c>
      <c r="BU64" s="64">
        <v>1997</v>
      </c>
      <c r="BV64" s="66">
        <f t="shared" si="29"/>
        <v>1.3</v>
      </c>
      <c r="BW64" s="57"/>
      <c r="BX64" s="57"/>
      <c r="BY64" s="40"/>
      <c r="BZ64" s="67">
        <f t="shared" si="27"/>
        <v>3.0000000000000027E-2</v>
      </c>
      <c r="CA64" s="67">
        <f t="shared" si="28"/>
        <v>3.0000000000000027E-2</v>
      </c>
      <c r="CB64" s="40"/>
      <c r="CC64" s="40">
        <v>1</v>
      </c>
      <c r="CD64" s="40"/>
      <c r="CE64" s="40"/>
      <c r="CF64" s="40"/>
      <c r="CG64" s="40"/>
      <c r="CH64" s="40"/>
      <c r="CI64" s="40"/>
      <c r="CJ64" s="40"/>
      <c r="CK64" s="40"/>
      <c r="CL64" s="40"/>
    </row>
    <row r="65" spans="2:90" x14ac:dyDescent="0.25">
      <c r="B65" s="42"/>
      <c r="C65" s="47" t="s">
        <v>25</v>
      </c>
      <c r="D65" s="72"/>
      <c r="E65" s="72"/>
      <c r="F65" s="72"/>
      <c r="G65" s="42"/>
      <c r="H65" s="42"/>
      <c r="I65" s="42"/>
      <c r="J65" s="42"/>
      <c r="K65" s="42"/>
      <c r="L65" s="42"/>
      <c r="M65" s="42"/>
      <c r="N65" s="42"/>
      <c r="O65" s="42"/>
      <c r="P65" s="42"/>
      <c r="Q65" s="42"/>
      <c r="R65" s="47" t="s">
        <v>25</v>
      </c>
      <c r="S65" s="80"/>
      <c r="T65" s="80"/>
      <c r="U65" s="42"/>
      <c r="V65" s="42"/>
      <c r="W65" s="42"/>
      <c r="X65" s="42"/>
      <c r="Y65" s="42"/>
      <c r="Z65" s="42"/>
      <c r="AA65" s="42"/>
      <c r="AB65" s="42"/>
      <c r="AC65" s="42"/>
      <c r="BG65" s="64" t="s">
        <v>79</v>
      </c>
      <c r="BH65" s="64">
        <v>1998</v>
      </c>
      <c r="BI65" s="57">
        <f t="shared" si="21"/>
        <v>3717.8</v>
      </c>
      <c r="BJ65" s="57">
        <f t="shared" si="22"/>
        <v>2771.1</v>
      </c>
      <c r="BK65" s="57"/>
      <c r="BM65" s="65">
        <f t="shared" si="23"/>
        <v>78.400000000000091</v>
      </c>
      <c r="BN65" s="65">
        <f t="shared" si="24"/>
        <v>79.699999999999818</v>
      </c>
      <c r="BP65" s="95">
        <f t="shared" si="25"/>
        <v>16.799999999999727</v>
      </c>
      <c r="BQ65" s="95">
        <f t="shared" si="26"/>
        <v>16.900000000000091</v>
      </c>
      <c r="BR65" s="40"/>
      <c r="BS65" s="40"/>
      <c r="BT65" s="64" t="s">
        <v>79</v>
      </c>
      <c r="BU65" s="64">
        <v>1998</v>
      </c>
      <c r="BV65" s="66">
        <f t="shared" si="29"/>
        <v>1.34</v>
      </c>
      <c r="BW65" s="57"/>
      <c r="BX65" s="57"/>
      <c r="BY65" s="40"/>
      <c r="BZ65" s="67">
        <f t="shared" si="27"/>
        <v>3.0000000000000027E-2</v>
      </c>
      <c r="CA65" s="67">
        <f t="shared" si="28"/>
        <v>3.0000000000000027E-2</v>
      </c>
      <c r="CB65" s="40"/>
      <c r="CC65" s="40">
        <v>1</v>
      </c>
      <c r="CD65" s="40"/>
      <c r="CE65" s="40"/>
      <c r="CF65" s="40"/>
      <c r="CG65" s="40"/>
      <c r="CH65" s="40"/>
      <c r="CI65" s="40"/>
      <c r="CJ65" s="40"/>
      <c r="CK65" s="40"/>
      <c r="CL65" s="40"/>
    </row>
    <row r="66" spans="2:90" x14ac:dyDescent="0.25">
      <c r="B66" s="42"/>
      <c r="C66" s="47" t="s">
        <v>153</v>
      </c>
      <c r="D66" s="72"/>
      <c r="E66" s="72"/>
      <c r="F66" s="72"/>
      <c r="G66" s="42"/>
      <c r="H66" s="42"/>
      <c r="I66" s="42"/>
      <c r="J66" s="42"/>
      <c r="K66" s="42"/>
      <c r="L66" s="42"/>
      <c r="M66" s="42"/>
      <c r="N66" s="42"/>
      <c r="O66" s="42"/>
      <c r="P66" s="42"/>
      <c r="Q66" s="42"/>
      <c r="R66" s="47" t="s">
        <v>37</v>
      </c>
      <c r="S66" s="80"/>
      <c r="T66" s="80"/>
      <c r="U66" s="42"/>
      <c r="V66" s="42"/>
      <c r="W66" s="42"/>
      <c r="X66" s="42"/>
      <c r="Y66" s="42"/>
      <c r="Z66" s="42"/>
      <c r="AA66" s="42"/>
      <c r="AB66" s="42"/>
      <c r="AC66" s="42"/>
      <c r="BG66" s="40" t="s">
        <v>80</v>
      </c>
      <c r="BH66" s="64">
        <v>1999</v>
      </c>
      <c r="BI66" s="57">
        <f t="shared" si="21"/>
        <v>3773.1</v>
      </c>
      <c r="BJ66" s="57">
        <f t="shared" si="22"/>
        <v>2789.4</v>
      </c>
      <c r="BK66" s="57"/>
      <c r="BM66" s="65">
        <f t="shared" si="23"/>
        <v>77.299999999999727</v>
      </c>
      <c r="BN66" s="65">
        <f t="shared" si="24"/>
        <v>78.5</v>
      </c>
      <c r="BP66" s="95">
        <f t="shared" si="25"/>
        <v>16.599999999999909</v>
      </c>
      <c r="BQ66" s="95">
        <f t="shared" si="26"/>
        <v>16.799999999999727</v>
      </c>
      <c r="BR66" s="40"/>
      <c r="BS66" s="40"/>
      <c r="BT66" s="40" t="s">
        <v>80</v>
      </c>
      <c r="BU66" s="64">
        <v>1999</v>
      </c>
      <c r="BV66" s="66">
        <f t="shared" si="29"/>
        <v>1.35</v>
      </c>
      <c r="BW66" s="57"/>
      <c r="BX66" s="57"/>
      <c r="BY66" s="40"/>
      <c r="BZ66" s="67">
        <f t="shared" si="27"/>
        <v>3.0000000000000027E-2</v>
      </c>
      <c r="CA66" s="67">
        <f t="shared" si="28"/>
        <v>2.9999999999999805E-2</v>
      </c>
      <c r="CB66" s="40"/>
      <c r="CC66" s="40">
        <v>1</v>
      </c>
      <c r="CD66" s="40"/>
      <c r="CE66" s="40"/>
      <c r="CF66" s="40"/>
      <c r="CG66" s="40"/>
      <c r="CH66" s="40"/>
      <c r="CI66" s="40"/>
      <c r="CJ66" s="40"/>
      <c r="CK66" s="40"/>
      <c r="CL66" s="40"/>
    </row>
    <row r="67" spans="2:90" x14ac:dyDescent="0.25">
      <c r="B67" s="42"/>
      <c r="C67" s="47"/>
      <c r="D67" s="72"/>
      <c r="E67" s="72"/>
      <c r="F67" s="72"/>
      <c r="G67" s="42"/>
      <c r="H67" s="42"/>
      <c r="I67" s="42"/>
      <c r="J67" s="42"/>
      <c r="K67" s="42"/>
      <c r="L67" s="42"/>
      <c r="M67" s="42"/>
      <c r="N67" s="42"/>
      <c r="O67" s="42"/>
      <c r="P67" s="42"/>
      <c r="Q67" s="42"/>
      <c r="R67" s="47"/>
      <c r="S67" s="80"/>
      <c r="T67" s="80"/>
      <c r="U67" s="42"/>
      <c r="V67" s="42"/>
      <c r="W67" s="42"/>
      <c r="X67" s="42"/>
      <c r="Y67" s="42"/>
      <c r="Z67" s="42"/>
      <c r="AA67" s="42"/>
      <c r="AB67" s="42"/>
      <c r="AC67" s="42"/>
      <c r="BG67" s="57" t="s">
        <v>81</v>
      </c>
      <c r="BH67" s="64">
        <v>2000</v>
      </c>
      <c r="BI67" s="57">
        <f t="shared" si="21"/>
        <v>3745.1</v>
      </c>
      <c r="BJ67" s="57">
        <f t="shared" si="22"/>
        <v>2730.5</v>
      </c>
      <c r="BK67" s="57"/>
      <c r="BM67" s="65">
        <f t="shared" si="23"/>
        <v>75.400000000000091</v>
      </c>
      <c r="BN67" s="65">
        <f t="shared" si="24"/>
        <v>76.400000000000091</v>
      </c>
      <c r="BP67" s="95">
        <f t="shared" si="25"/>
        <v>16.300000000000182</v>
      </c>
      <c r="BQ67" s="95">
        <f t="shared" si="26"/>
        <v>16.300000000000182</v>
      </c>
      <c r="BR67" s="40"/>
      <c r="BS67" s="40"/>
      <c r="BT67" s="57" t="s">
        <v>81</v>
      </c>
      <c r="BU67" s="64">
        <v>2000</v>
      </c>
      <c r="BV67" s="66">
        <f t="shared" si="29"/>
        <v>1.37</v>
      </c>
      <c r="BW67" s="57"/>
      <c r="BX67" s="57"/>
      <c r="BY67" s="40"/>
      <c r="BZ67" s="67">
        <f t="shared" si="27"/>
        <v>3.0000000000000027E-2</v>
      </c>
      <c r="CA67" s="67">
        <f t="shared" si="28"/>
        <v>2.9999999999999805E-2</v>
      </c>
      <c r="CB67" s="40"/>
      <c r="CC67" s="40">
        <v>1</v>
      </c>
      <c r="CD67" s="40"/>
      <c r="CE67" s="40"/>
      <c r="CF67" s="40"/>
      <c r="CG67" s="40"/>
      <c r="CH67" s="40"/>
      <c r="CI67" s="40"/>
      <c r="CJ67" s="40"/>
      <c r="CK67" s="40"/>
      <c r="CL67" s="40"/>
    </row>
    <row r="68" spans="2:90" x14ac:dyDescent="0.25">
      <c r="B68" s="42"/>
      <c r="C68" s="47" t="s">
        <v>22</v>
      </c>
      <c r="D68" s="72"/>
      <c r="E68" s="72"/>
      <c r="F68" s="72"/>
      <c r="G68" s="42"/>
      <c r="H68" s="42"/>
      <c r="I68" s="42"/>
      <c r="J68" s="42"/>
      <c r="K68" s="42"/>
      <c r="L68" s="42"/>
      <c r="M68" s="42"/>
      <c r="N68" s="42"/>
      <c r="O68" s="42"/>
      <c r="P68" s="42"/>
      <c r="Q68" s="42"/>
      <c r="R68" s="47" t="s">
        <v>22</v>
      </c>
      <c r="S68" s="42"/>
      <c r="T68" s="42"/>
      <c r="U68" s="42"/>
      <c r="V68" s="42"/>
      <c r="W68" s="42"/>
      <c r="X68" s="42"/>
      <c r="Y68" s="42"/>
      <c r="Z68" s="42"/>
      <c r="AA68" s="42"/>
      <c r="AB68" s="42"/>
      <c r="AC68" s="42"/>
      <c r="BG68" s="40" t="s">
        <v>82</v>
      </c>
      <c r="BH68" s="64">
        <v>2001</v>
      </c>
      <c r="BI68" s="57">
        <f t="shared" si="21"/>
        <v>3611.9</v>
      </c>
      <c r="BJ68" s="57">
        <f t="shared" si="22"/>
        <v>2603.6999999999998</v>
      </c>
      <c r="BK68" s="57"/>
      <c r="BM68" s="65">
        <f t="shared" si="23"/>
        <v>72.400000000000091</v>
      </c>
      <c r="BN68" s="65">
        <f t="shared" si="24"/>
        <v>73.5</v>
      </c>
      <c r="BP68" s="95">
        <f t="shared" si="25"/>
        <v>15.599999999999909</v>
      </c>
      <c r="BQ68" s="95">
        <f t="shared" si="26"/>
        <v>15.800000000000182</v>
      </c>
      <c r="BR68" s="40"/>
      <c r="BS68" s="40"/>
      <c r="BT68" s="40" t="s">
        <v>82</v>
      </c>
      <c r="BU68" s="64">
        <v>2001</v>
      </c>
      <c r="BV68" s="66">
        <f t="shared" si="29"/>
        <v>1.39</v>
      </c>
      <c r="BW68" s="57"/>
      <c r="BX68" s="57"/>
      <c r="BY68" s="40"/>
      <c r="BZ68" s="67">
        <f t="shared" si="27"/>
        <v>2.9999999999999805E-2</v>
      </c>
      <c r="CA68" s="67">
        <f t="shared" si="28"/>
        <v>3.0000000000000027E-2</v>
      </c>
      <c r="CB68" s="40"/>
      <c r="CC68" s="40">
        <v>1</v>
      </c>
      <c r="CD68" s="40"/>
      <c r="CE68" s="40"/>
      <c r="CF68" s="40"/>
      <c r="CG68" s="40"/>
      <c r="CH68" s="40"/>
      <c r="CI68" s="40"/>
      <c r="CJ68" s="40"/>
      <c r="CK68" s="40"/>
      <c r="CL68" s="40"/>
    </row>
    <row r="69" spans="2:90" x14ac:dyDescent="0.25">
      <c r="B69" s="42"/>
      <c r="C69" s="47" t="s">
        <v>148</v>
      </c>
      <c r="D69" s="72"/>
      <c r="E69" s="72"/>
      <c r="F69" s="72"/>
      <c r="G69" s="42"/>
      <c r="H69" s="42"/>
      <c r="I69" s="42"/>
      <c r="J69" s="42"/>
      <c r="K69" s="42"/>
      <c r="L69" s="42"/>
      <c r="M69" s="42"/>
      <c r="N69" s="42"/>
      <c r="O69" s="42"/>
      <c r="P69" s="42"/>
      <c r="Q69" s="42"/>
      <c r="R69" s="47" t="s">
        <v>148</v>
      </c>
      <c r="S69" s="42"/>
      <c r="T69" s="42"/>
      <c r="U69" s="42"/>
      <c r="V69" s="42"/>
      <c r="W69" s="42"/>
      <c r="X69" s="42"/>
      <c r="Y69" s="42"/>
      <c r="Z69" s="42"/>
      <c r="AA69" s="42"/>
      <c r="AB69" s="42"/>
      <c r="AC69" s="42"/>
      <c r="BG69" s="40" t="s">
        <v>83</v>
      </c>
      <c r="BH69" s="64">
        <v>2002</v>
      </c>
      <c r="BI69" s="57">
        <f t="shared" si="21"/>
        <v>3537.6</v>
      </c>
      <c r="BJ69" s="57">
        <f t="shared" si="22"/>
        <v>2483.3000000000002</v>
      </c>
      <c r="BM69" s="65">
        <f t="shared" si="23"/>
        <v>70.199999999999818</v>
      </c>
      <c r="BN69" s="65">
        <f t="shared" si="24"/>
        <v>71.300000000000182</v>
      </c>
      <c r="BP69" s="95">
        <f t="shared" si="25"/>
        <v>15.100000000000364</v>
      </c>
      <c r="BQ69" s="95">
        <f t="shared" si="26"/>
        <v>15.099999999999909</v>
      </c>
      <c r="BR69" s="40"/>
      <c r="BS69" s="40"/>
      <c r="BT69" s="40" t="s">
        <v>83</v>
      </c>
      <c r="BU69" s="64">
        <v>2002</v>
      </c>
      <c r="BV69" s="66">
        <f t="shared" si="29"/>
        <v>1.42</v>
      </c>
      <c r="BW69" s="40"/>
      <c r="BX69" s="40"/>
      <c r="BY69" s="40"/>
      <c r="BZ69" s="67">
        <f t="shared" si="27"/>
        <v>2.0000000000000018E-2</v>
      </c>
      <c r="CA69" s="67">
        <f t="shared" si="28"/>
        <v>3.0000000000000027E-2</v>
      </c>
      <c r="CB69" s="40"/>
      <c r="CC69" s="40">
        <v>1</v>
      </c>
      <c r="CD69" s="40"/>
      <c r="CE69" s="40"/>
      <c r="CF69" s="40"/>
      <c r="CG69" s="40"/>
      <c r="CH69" s="40"/>
      <c r="CI69" s="40"/>
      <c r="CJ69" s="40"/>
      <c r="CK69" s="40"/>
      <c r="CL69" s="40"/>
    </row>
    <row r="70" spans="2:90" x14ac:dyDescent="0.25">
      <c r="B70" s="42"/>
      <c r="C70" s="47"/>
      <c r="D70" s="72"/>
      <c r="E70" s="72"/>
      <c r="F70" s="72"/>
      <c r="G70" s="42"/>
      <c r="H70" s="42"/>
      <c r="I70" s="42"/>
      <c r="J70" s="42"/>
      <c r="K70" s="42"/>
      <c r="L70" s="42"/>
      <c r="M70" s="42"/>
      <c r="N70" s="42"/>
      <c r="O70" s="42"/>
      <c r="P70" s="42"/>
      <c r="Q70" s="42"/>
      <c r="R70" s="80"/>
      <c r="S70" s="42"/>
      <c r="T70" s="42"/>
      <c r="U70" s="42"/>
      <c r="V70" s="42"/>
      <c r="W70" s="42"/>
      <c r="X70" s="42"/>
      <c r="Y70" s="42"/>
      <c r="Z70" s="42"/>
      <c r="AA70" s="42"/>
      <c r="AB70" s="42"/>
      <c r="AC70" s="42"/>
      <c r="BG70" s="40" t="s">
        <v>84</v>
      </c>
      <c r="BH70" s="64">
        <v>2003</v>
      </c>
      <c r="BI70" s="57">
        <f t="shared" si="21"/>
        <v>3506.3</v>
      </c>
      <c r="BJ70" s="57">
        <f t="shared" si="22"/>
        <v>2402.5</v>
      </c>
      <c r="BK70" s="57"/>
      <c r="BM70" s="65">
        <f t="shared" si="23"/>
        <v>68.5</v>
      </c>
      <c r="BN70" s="65">
        <f t="shared" si="24"/>
        <v>69.599999999999909</v>
      </c>
      <c r="BP70" s="95">
        <f t="shared" si="25"/>
        <v>14.599999999999909</v>
      </c>
      <c r="BQ70" s="95">
        <f t="shared" si="26"/>
        <v>14.699999999999818</v>
      </c>
      <c r="BR70" s="40"/>
      <c r="BS70" s="40"/>
      <c r="BT70" s="40" t="s">
        <v>84</v>
      </c>
      <c r="BU70" s="64">
        <v>2003</v>
      </c>
      <c r="BV70" s="66">
        <f t="shared" si="29"/>
        <v>1.46</v>
      </c>
      <c r="BW70" s="57"/>
      <c r="BX70" s="57"/>
      <c r="BY70" s="40"/>
      <c r="BZ70" s="67">
        <f t="shared" si="27"/>
        <v>3.0000000000000027E-2</v>
      </c>
      <c r="CA70" s="67">
        <f t="shared" si="28"/>
        <v>3.0000000000000027E-2</v>
      </c>
      <c r="CB70" s="40"/>
      <c r="CC70" s="40">
        <v>1</v>
      </c>
      <c r="CD70" s="40"/>
      <c r="CE70" s="40"/>
      <c r="CF70" s="40"/>
      <c r="CG70" s="40"/>
      <c r="CH70" s="40"/>
      <c r="CI70" s="40"/>
      <c r="CJ70" s="40"/>
      <c r="CK70" s="40"/>
      <c r="CL70" s="40"/>
    </row>
    <row r="71" spans="2:90" x14ac:dyDescent="0.25">
      <c r="BG71" s="40" t="s">
        <v>85</v>
      </c>
      <c r="BH71" s="64">
        <v>2004</v>
      </c>
      <c r="BI71" s="57">
        <f t="shared" si="21"/>
        <v>3493</v>
      </c>
      <c r="BJ71" s="57">
        <f t="shared" si="22"/>
        <v>2342.4</v>
      </c>
      <c r="BK71" s="57"/>
      <c r="BM71" s="65">
        <f t="shared" si="23"/>
        <v>67</v>
      </c>
      <c r="BN71" s="65">
        <f t="shared" si="24"/>
        <v>68.099999999999909</v>
      </c>
      <c r="BP71" s="95">
        <f t="shared" si="25"/>
        <v>14.200000000000273</v>
      </c>
      <c r="BQ71" s="95">
        <f t="shared" si="26"/>
        <v>14.299999999999727</v>
      </c>
      <c r="BR71" s="40"/>
      <c r="BS71" s="40"/>
      <c r="BT71" s="40" t="s">
        <v>85</v>
      </c>
      <c r="BU71" s="64">
        <v>2004</v>
      </c>
      <c r="BV71" s="66">
        <f t="shared" si="29"/>
        <v>1.49</v>
      </c>
      <c r="BW71" s="57"/>
      <c r="BX71" s="57"/>
      <c r="BY71" s="40"/>
      <c r="BZ71" s="67">
        <f t="shared" si="27"/>
        <v>3.0000000000000027E-2</v>
      </c>
      <c r="CA71" s="67">
        <f t="shared" si="28"/>
        <v>3.0000000000000027E-2</v>
      </c>
      <c r="CB71" s="40"/>
      <c r="CC71" s="40">
        <v>1</v>
      </c>
      <c r="CD71" s="40"/>
      <c r="CE71" s="40"/>
      <c r="CF71" s="40"/>
      <c r="CG71" s="40"/>
      <c r="CH71" s="40"/>
      <c r="CI71" s="40"/>
      <c r="CJ71" s="40"/>
      <c r="CK71" s="40"/>
      <c r="CL71" s="40"/>
    </row>
    <row r="72" spans="2:90" x14ac:dyDescent="0.25">
      <c r="BG72" s="40" t="s">
        <v>86</v>
      </c>
      <c r="BH72" s="64">
        <v>2005</v>
      </c>
      <c r="BI72" s="57">
        <f t="shared" si="21"/>
        <v>3452.9</v>
      </c>
      <c r="BJ72" s="57">
        <f t="shared" si="22"/>
        <v>2301.3000000000002</v>
      </c>
      <c r="BK72" s="57"/>
      <c r="BM72" s="65">
        <f t="shared" si="23"/>
        <v>65.400000000000091</v>
      </c>
      <c r="BN72" s="65">
        <f t="shared" si="24"/>
        <v>66.400000000000091</v>
      </c>
      <c r="BP72" s="95">
        <f t="shared" si="25"/>
        <v>13.900000000000091</v>
      </c>
      <c r="BQ72" s="95">
        <f t="shared" si="26"/>
        <v>14</v>
      </c>
      <c r="BR72" s="40"/>
      <c r="BS72" s="40"/>
      <c r="BT72" s="40" t="s">
        <v>86</v>
      </c>
      <c r="BU72" s="64">
        <v>2005</v>
      </c>
      <c r="BV72" s="66">
        <f t="shared" si="29"/>
        <v>1.5</v>
      </c>
      <c r="BW72" s="57"/>
      <c r="BX72" s="57"/>
      <c r="BY72" s="40"/>
      <c r="BZ72" s="67">
        <f t="shared" si="27"/>
        <v>3.0000000000000027E-2</v>
      </c>
      <c r="CA72" s="67">
        <f t="shared" si="28"/>
        <v>3.0000000000000027E-2</v>
      </c>
      <c r="CB72" s="40"/>
      <c r="CC72" s="40">
        <v>1</v>
      </c>
      <c r="CD72" s="40"/>
      <c r="CE72" s="40"/>
      <c r="CF72" s="40"/>
      <c r="CG72" s="40"/>
      <c r="CH72" s="40"/>
      <c r="CI72" s="40"/>
      <c r="CJ72" s="40"/>
      <c r="CK72" s="40"/>
      <c r="CL72" s="40"/>
    </row>
    <row r="73" spans="2:90" x14ac:dyDescent="0.25">
      <c r="BG73" s="40" t="s">
        <v>87</v>
      </c>
      <c r="BH73" s="64">
        <v>2006</v>
      </c>
      <c r="BI73" s="57">
        <f t="shared" si="21"/>
        <v>3368.6</v>
      </c>
      <c r="BJ73" s="57">
        <f t="shared" si="22"/>
        <v>2255.3000000000002</v>
      </c>
      <c r="BK73" s="57"/>
      <c r="BM73" s="65">
        <f t="shared" si="23"/>
        <v>63.299999999999727</v>
      </c>
      <c r="BN73" s="65">
        <f t="shared" si="24"/>
        <v>64.300000000000182</v>
      </c>
      <c r="BP73" s="95">
        <f t="shared" si="25"/>
        <v>13.600000000000364</v>
      </c>
      <c r="BQ73" s="95">
        <f t="shared" si="26"/>
        <v>13.599999999999909</v>
      </c>
      <c r="BR73" s="40"/>
      <c r="BS73" s="40"/>
      <c r="BT73" s="40" t="s">
        <v>87</v>
      </c>
      <c r="BU73" s="64">
        <v>2006</v>
      </c>
      <c r="BV73" s="66">
        <f t="shared" si="29"/>
        <v>1.49</v>
      </c>
      <c r="BW73" s="57"/>
      <c r="BX73" s="57"/>
      <c r="BY73" s="40"/>
      <c r="BZ73" s="67">
        <f t="shared" si="27"/>
        <v>3.0000000000000027E-2</v>
      </c>
      <c r="CA73" s="67">
        <f t="shared" si="28"/>
        <v>3.0000000000000027E-2</v>
      </c>
      <c r="CB73" s="40"/>
      <c r="CC73" s="40">
        <v>1</v>
      </c>
      <c r="CD73" s="40"/>
      <c r="CE73" s="40"/>
      <c r="CF73" s="40"/>
      <c r="CG73" s="40"/>
      <c r="CH73" s="40"/>
      <c r="CI73" s="40"/>
      <c r="CJ73" s="40"/>
      <c r="CK73" s="40"/>
      <c r="CL73" s="40"/>
    </row>
    <row r="74" spans="2:90" x14ac:dyDescent="0.25">
      <c r="BG74" s="40" t="s">
        <v>88</v>
      </c>
      <c r="BH74" s="64">
        <v>2007</v>
      </c>
      <c r="BI74" s="57">
        <f t="shared" si="21"/>
        <v>3368.4</v>
      </c>
      <c r="BJ74" s="57">
        <f t="shared" si="22"/>
        <v>2221.9</v>
      </c>
      <c r="BK74" s="57"/>
      <c r="BM74" s="65">
        <f t="shared" si="23"/>
        <v>62.200000000000273</v>
      </c>
      <c r="BN74" s="65">
        <f t="shared" si="24"/>
        <v>63</v>
      </c>
      <c r="BP74" s="95">
        <f t="shared" si="25"/>
        <v>13.300000000000182</v>
      </c>
      <c r="BQ74" s="95">
        <f t="shared" si="26"/>
        <v>13.400000000000091</v>
      </c>
      <c r="BR74" s="40"/>
      <c r="BS74" s="40"/>
      <c r="BT74" s="40" t="s">
        <v>88</v>
      </c>
      <c r="BU74" s="64">
        <v>2007</v>
      </c>
      <c r="BV74" s="66">
        <f t="shared" si="29"/>
        <v>1.52</v>
      </c>
      <c r="BW74" s="57"/>
      <c r="BX74" s="57"/>
      <c r="BY74" s="40"/>
      <c r="BZ74" s="67">
        <f t="shared" si="27"/>
        <v>3.0000000000000027E-2</v>
      </c>
      <c r="CA74" s="67">
        <f t="shared" si="28"/>
        <v>3.0000000000000027E-2</v>
      </c>
      <c r="CB74" s="40"/>
      <c r="CC74" s="40">
        <v>1</v>
      </c>
      <c r="CD74" s="40"/>
      <c r="CE74" s="40"/>
      <c r="CF74" s="40"/>
      <c r="CG74" s="40"/>
      <c r="CH74" s="40"/>
      <c r="CI74" s="40"/>
      <c r="CJ74" s="40"/>
      <c r="CK74" s="40"/>
      <c r="CL74" s="40"/>
    </row>
    <row r="75" spans="2:90" x14ac:dyDescent="0.25">
      <c r="BG75" s="40" t="s">
        <v>89</v>
      </c>
      <c r="BH75" s="64">
        <v>2008</v>
      </c>
      <c r="BI75" s="57">
        <f t="shared" si="21"/>
        <v>3392.5</v>
      </c>
      <c r="BJ75" s="57">
        <f t="shared" si="22"/>
        <v>2185.5</v>
      </c>
      <c r="BK75" s="57"/>
      <c r="BM75" s="65">
        <f t="shared" si="23"/>
        <v>61.099999999999909</v>
      </c>
      <c r="BN75" s="65">
        <f t="shared" si="24"/>
        <v>62</v>
      </c>
      <c r="BP75" s="95">
        <f t="shared" si="25"/>
        <v>13</v>
      </c>
      <c r="BQ75" s="95">
        <f t="shared" si="26"/>
        <v>13.099999999999909</v>
      </c>
      <c r="BR75" s="40"/>
      <c r="BS75" s="40"/>
      <c r="BT75" s="40" t="s">
        <v>89</v>
      </c>
      <c r="BU75" s="64">
        <v>2008</v>
      </c>
      <c r="BV75" s="66">
        <f t="shared" si="29"/>
        <v>1.55</v>
      </c>
      <c r="BW75" s="57"/>
      <c r="BX75" s="57"/>
      <c r="BY75" s="40"/>
      <c r="BZ75" s="67">
        <f t="shared" si="27"/>
        <v>3.0000000000000027E-2</v>
      </c>
      <c r="CA75" s="67">
        <f t="shared" si="28"/>
        <v>3.0000000000000027E-2</v>
      </c>
      <c r="CB75" s="40"/>
      <c r="CC75" s="40">
        <v>1</v>
      </c>
      <c r="CD75" s="40"/>
      <c r="CE75" s="40"/>
      <c r="CF75" s="40"/>
      <c r="CG75" s="40"/>
      <c r="CH75" s="40"/>
      <c r="CI75" s="40"/>
      <c r="CJ75" s="40"/>
      <c r="CK75" s="40"/>
      <c r="CL75" s="40"/>
    </row>
    <row r="76" spans="2:90" x14ac:dyDescent="0.25">
      <c r="BG76" s="40" t="s">
        <v>90</v>
      </c>
      <c r="BH76" s="64">
        <v>2009</v>
      </c>
      <c r="BI76" s="57">
        <f t="shared" si="21"/>
        <v>3399.2</v>
      </c>
      <c r="BJ76" s="57">
        <f t="shared" si="22"/>
        <v>2164</v>
      </c>
      <c r="BK76" s="57"/>
      <c r="BM76" s="65">
        <f t="shared" si="23"/>
        <v>59.899999999999636</v>
      </c>
      <c r="BN76" s="65">
        <f t="shared" si="24"/>
        <v>60.800000000000182</v>
      </c>
      <c r="BP76" s="95">
        <f t="shared" si="25"/>
        <v>13</v>
      </c>
      <c r="BQ76" s="95">
        <f t="shared" si="26"/>
        <v>12.800000000000182</v>
      </c>
      <c r="BR76" s="40"/>
      <c r="BS76" s="40"/>
      <c r="BT76" s="40" t="s">
        <v>90</v>
      </c>
      <c r="BU76" s="64">
        <v>2009</v>
      </c>
      <c r="BV76" s="66">
        <f t="shared" si="29"/>
        <v>1.57</v>
      </c>
      <c r="BW76" s="57"/>
      <c r="BX76" s="57"/>
      <c r="BY76" s="40"/>
      <c r="BZ76" s="67">
        <f t="shared" si="27"/>
        <v>3.0000000000000027E-2</v>
      </c>
      <c r="CA76" s="67">
        <f t="shared" si="28"/>
        <v>3.0000000000000027E-2</v>
      </c>
      <c r="CB76" s="40"/>
      <c r="CC76" s="40">
        <v>1</v>
      </c>
      <c r="CD76" s="40"/>
      <c r="CE76" s="40"/>
      <c r="CF76" s="40"/>
      <c r="CG76" s="40"/>
      <c r="CH76" s="40"/>
      <c r="CI76" s="40"/>
      <c r="CJ76" s="40"/>
      <c r="CK76" s="40"/>
      <c r="CL76" s="40"/>
    </row>
    <row r="77" spans="2:90" x14ac:dyDescent="0.25">
      <c r="BG77" s="57" t="s">
        <v>91</v>
      </c>
      <c r="BH77" s="64">
        <v>2010</v>
      </c>
      <c r="BI77" s="57">
        <f t="shared" si="21"/>
        <v>3341.4</v>
      </c>
      <c r="BJ77" s="57">
        <f t="shared" si="22"/>
        <v>2161.5</v>
      </c>
      <c r="BK77" s="57"/>
      <c r="BM77" s="65">
        <f t="shared" si="23"/>
        <v>58.200000000000273</v>
      </c>
      <c r="BN77" s="65">
        <f t="shared" si="24"/>
        <v>59</v>
      </c>
      <c r="BP77" s="95">
        <f t="shared" si="25"/>
        <v>13</v>
      </c>
      <c r="BQ77" s="95">
        <f t="shared" si="26"/>
        <v>12.699999999999818</v>
      </c>
      <c r="BR77" s="40"/>
      <c r="BS77" s="40"/>
      <c r="BT77" s="57" t="s">
        <v>91</v>
      </c>
      <c r="BU77" s="64">
        <v>2010</v>
      </c>
      <c r="BV77" s="66">
        <f t="shared" si="29"/>
        <v>1.55</v>
      </c>
      <c r="BW77" s="57"/>
      <c r="BX77" s="57"/>
      <c r="BY77" s="57"/>
      <c r="BZ77" s="67">
        <f t="shared" si="27"/>
        <v>3.0000000000000027E-2</v>
      </c>
      <c r="CA77" s="67">
        <f t="shared" si="28"/>
        <v>2.0000000000000018E-2</v>
      </c>
      <c r="CB77" s="40"/>
      <c r="CC77" s="40">
        <v>1</v>
      </c>
      <c r="CD77" s="40"/>
      <c r="CE77" s="40"/>
      <c r="CF77" s="40"/>
      <c r="CG77" s="40"/>
      <c r="CH77" s="40"/>
      <c r="CI77" s="40"/>
      <c r="CJ77" s="40"/>
      <c r="CK77" s="40"/>
      <c r="CL77" s="40"/>
    </row>
    <row r="78" spans="2:90" x14ac:dyDescent="0.25">
      <c r="BG78" s="40" t="s">
        <v>92</v>
      </c>
      <c r="BH78" s="64">
        <v>2011</v>
      </c>
      <c r="BI78" s="57">
        <f t="shared" si="21"/>
        <v>3219.4</v>
      </c>
      <c r="BJ78" s="57">
        <f t="shared" si="22"/>
        <v>2146.1999999999998</v>
      </c>
      <c r="BK78" s="57"/>
      <c r="BM78" s="65">
        <f t="shared" si="23"/>
        <v>55.900000000000091</v>
      </c>
      <c r="BN78" s="65">
        <f t="shared" si="24"/>
        <v>56.699999999999818</v>
      </c>
      <c r="BP78" s="95">
        <f t="shared" si="25"/>
        <v>12.799999999999727</v>
      </c>
      <c r="BQ78" s="95">
        <f t="shared" si="26"/>
        <v>12.5</v>
      </c>
      <c r="BR78" s="40"/>
      <c r="BS78" s="40"/>
      <c r="BT78" s="40" t="s">
        <v>92</v>
      </c>
      <c r="BU78" s="64">
        <v>2011</v>
      </c>
      <c r="BV78" s="66">
        <f t="shared" si="29"/>
        <v>1.5</v>
      </c>
      <c r="BW78" s="57"/>
      <c r="BX78" s="57"/>
      <c r="BY78" s="57"/>
      <c r="BZ78" s="67">
        <f t="shared" si="27"/>
        <v>3.0000000000000027E-2</v>
      </c>
      <c r="CA78" s="67">
        <f t="shared" si="28"/>
        <v>3.0000000000000027E-2</v>
      </c>
      <c r="CB78" s="40"/>
      <c r="CC78" s="40">
        <v>1</v>
      </c>
      <c r="CD78" s="40"/>
      <c r="CE78" s="40"/>
      <c r="CF78" s="40"/>
      <c r="CG78" s="40"/>
      <c r="CH78" s="40"/>
      <c r="CI78" s="40"/>
      <c r="CJ78" s="40"/>
      <c r="CK78" s="40"/>
      <c r="CL78" s="40"/>
    </row>
    <row r="79" spans="2:90" x14ac:dyDescent="0.25">
      <c r="BG79" s="64" t="s">
        <v>93</v>
      </c>
      <c r="BH79" s="64">
        <v>2012</v>
      </c>
      <c r="BI79" s="57">
        <f t="shared" si="21"/>
        <v>3205.4</v>
      </c>
      <c r="BJ79" s="57">
        <f t="shared" si="22"/>
        <v>2123.8000000000002</v>
      </c>
      <c r="BK79" s="57"/>
      <c r="BM79" s="65">
        <f t="shared" si="23"/>
        <v>54.900000000000091</v>
      </c>
      <c r="BN79" s="65">
        <f t="shared" si="24"/>
        <v>55.599999999999909</v>
      </c>
      <c r="BP79" s="95">
        <f t="shared" si="25"/>
        <v>12.700000000000273</v>
      </c>
      <c r="BQ79" s="95">
        <f t="shared" si="26"/>
        <v>12.299999999999727</v>
      </c>
      <c r="BR79" s="40"/>
      <c r="BS79" s="40"/>
      <c r="BT79" s="64" t="s">
        <v>93</v>
      </c>
      <c r="BU79" s="64">
        <v>2012</v>
      </c>
      <c r="BV79" s="66">
        <f t="shared" si="29"/>
        <v>1.51</v>
      </c>
      <c r="BW79" s="57"/>
      <c r="BX79" s="57"/>
      <c r="BY79" s="57"/>
      <c r="BZ79" s="67">
        <f t="shared" si="27"/>
        <v>3.0000000000000027E-2</v>
      </c>
      <c r="CA79" s="67">
        <f t="shared" si="28"/>
        <v>3.0000000000000027E-2</v>
      </c>
      <c r="CB79" s="40"/>
      <c r="CC79" s="40">
        <v>1</v>
      </c>
      <c r="CD79" s="40"/>
      <c r="CE79" s="40"/>
      <c r="CF79" s="40"/>
      <c r="CG79" s="40"/>
      <c r="CH79" s="40"/>
      <c r="CI79" s="40"/>
      <c r="CJ79" s="40"/>
      <c r="CK79" s="40"/>
      <c r="CL79" s="40"/>
    </row>
    <row r="80" spans="2:90" x14ac:dyDescent="0.25">
      <c r="BG80" s="40" t="s">
        <v>127</v>
      </c>
      <c r="BH80" s="64">
        <v>2013</v>
      </c>
      <c r="BI80" s="57">
        <f t="shared" si="21"/>
        <v>3200.2</v>
      </c>
      <c r="BJ80" s="57">
        <f t="shared" si="22"/>
        <v>2095.8000000000002</v>
      </c>
      <c r="BK80" s="57"/>
      <c r="BM80" s="65">
        <f t="shared" si="23"/>
        <v>53.899999999999636</v>
      </c>
      <c r="BN80" s="65">
        <f t="shared" si="24"/>
        <v>54.700000000000273</v>
      </c>
      <c r="BP80" s="95">
        <f t="shared" si="25"/>
        <v>12.600000000000364</v>
      </c>
      <c r="BQ80" s="95">
        <f t="shared" si="26"/>
        <v>12</v>
      </c>
      <c r="BR80" s="40"/>
      <c r="BS80" s="40"/>
      <c r="BT80" s="40" t="s">
        <v>127</v>
      </c>
      <c r="BU80" s="64">
        <v>2013</v>
      </c>
      <c r="BV80" s="66">
        <f t="shared" si="29"/>
        <v>1.53</v>
      </c>
      <c r="BW80" s="57"/>
      <c r="BX80" s="57"/>
      <c r="BY80" s="57"/>
      <c r="BZ80" s="67">
        <f t="shared" si="27"/>
        <v>3.0000000000000027E-2</v>
      </c>
      <c r="CA80" s="67">
        <f t="shared" si="28"/>
        <v>3.0000000000000027E-2</v>
      </c>
      <c r="CB80" s="40"/>
      <c r="CC80" s="40">
        <v>1</v>
      </c>
      <c r="CD80" s="40"/>
      <c r="CE80" s="40"/>
      <c r="CF80" s="40"/>
      <c r="CG80" s="40"/>
      <c r="CH80" s="40"/>
      <c r="CI80" s="40"/>
      <c r="CJ80" s="40"/>
      <c r="CK80" s="40"/>
      <c r="CL80" s="40"/>
    </row>
    <row r="81" spans="1:90" x14ac:dyDescent="0.25">
      <c r="BG81" s="57" t="s">
        <v>128</v>
      </c>
      <c r="BH81" s="64">
        <v>2014</v>
      </c>
      <c r="BI81" s="57">
        <f t="shared" si="21"/>
        <v>3285.3</v>
      </c>
      <c r="BJ81" s="57">
        <f t="shared" si="22"/>
        <v>2082</v>
      </c>
      <c r="BM81" s="65">
        <f t="shared" si="23"/>
        <v>53.700000000000273</v>
      </c>
      <c r="BN81" s="65">
        <f t="shared" si="24"/>
        <v>54.5</v>
      </c>
      <c r="BP81" s="95">
        <f t="shared" si="25"/>
        <v>12.5</v>
      </c>
      <c r="BQ81" s="95">
        <f t="shared" si="26"/>
        <v>11.800000000000182</v>
      </c>
      <c r="BR81" s="40"/>
      <c r="BS81" s="40"/>
      <c r="BT81" s="57" t="s">
        <v>128</v>
      </c>
      <c r="BU81" s="64">
        <v>2014</v>
      </c>
      <c r="BV81" s="66">
        <f t="shared" si="29"/>
        <v>1.58</v>
      </c>
      <c r="BW81" s="57"/>
      <c r="BX81" s="57"/>
      <c r="BY81" s="40"/>
      <c r="BZ81" s="67">
        <f t="shared" si="27"/>
        <v>3.0000000000000027E-2</v>
      </c>
      <c r="CA81" s="67">
        <f t="shared" si="28"/>
        <v>3.0000000000000027E-2</v>
      </c>
      <c r="CB81" s="40"/>
      <c r="CC81" s="40">
        <v>1</v>
      </c>
      <c r="CD81" s="40"/>
      <c r="CE81" s="40"/>
      <c r="CF81" s="40"/>
      <c r="CG81" s="40"/>
      <c r="CH81" s="40"/>
      <c r="CI81" s="40"/>
      <c r="CJ81" s="40"/>
      <c r="CK81" s="40"/>
      <c r="CL81" s="40"/>
    </row>
    <row r="82" spans="1:90" x14ac:dyDescent="0.25">
      <c r="BF82" s="40" t="s">
        <v>7</v>
      </c>
      <c r="BG82" s="40" t="s">
        <v>122</v>
      </c>
      <c r="BH82" s="57">
        <v>1991</v>
      </c>
      <c r="BI82" s="57" t="str">
        <f t="shared" ref="BI82:BI105" si="30">IFERROR(VALUE(FIXED(VLOOKUP($BH82&amp;$BG$29&amp;$BH$12&amp;"Maori",ethnicdata,7,FALSE),1)),"N/A")</f>
        <v>N/A</v>
      </c>
      <c r="BJ82" s="57" t="str">
        <f t="shared" ref="BJ82:BJ105" si="31">IFERROR(VALUE(FIXED(VLOOKUP($BH82&amp;$BG$29&amp;$BH$12&amp;"nonMaori",ethnicdata,7,FALSE),1)),"N/A")</f>
        <v>N/A</v>
      </c>
      <c r="BM82" s="95">
        <f>G37-H37</f>
        <v>0</v>
      </c>
      <c r="BN82" s="95">
        <f>I37-G37</f>
        <v>0</v>
      </c>
      <c r="BP82" s="95">
        <f>M37-N37</f>
        <v>0</v>
      </c>
      <c r="BQ82" s="95">
        <f>O37-M37</f>
        <v>0</v>
      </c>
      <c r="BR82" s="40"/>
      <c r="BS82" s="40" t="s">
        <v>46</v>
      </c>
      <c r="BT82" s="40" t="s">
        <v>122</v>
      </c>
      <c r="BU82" s="57">
        <v>1991</v>
      </c>
      <c r="BV82" s="66" t="str">
        <f>IFERROR(VALUE(FIXED(VLOOKUP($BU82&amp;#REF!&amp;$BH$12&amp;"Maori",ethnicdata,10,FALSE),2)),"N/A")</f>
        <v>N/A</v>
      </c>
      <c r="BW82" s="40"/>
      <c r="BX82" s="40"/>
      <c r="BY82" s="40"/>
      <c r="BZ82" s="74">
        <f>V37-W37</f>
        <v>0</v>
      </c>
      <c r="CA82" s="67">
        <f>X37-V37</f>
        <v>0</v>
      </c>
      <c r="CB82" s="40"/>
      <c r="CC82" s="40">
        <v>1</v>
      </c>
      <c r="CD82" s="40"/>
      <c r="CE82" s="40"/>
      <c r="CF82" s="40"/>
      <c r="CG82" s="40"/>
      <c r="CH82" s="40"/>
      <c r="CI82" s="40"/>
      <c r="CJ82" s="40"/>
      <c r="CK82" s="40"/>
      <c r="CL82" s="40"/>
    </row>
    <row r="83" spans="1:90" x14ac:dyDescent="0.25">
      <c r="BG83" s="40" t="s">
        <v>123</v>
      </c>
      <c r="BH83" s="57">
        <v>1992</v>
      </c>
      <c r="BI83" s="57" t="str">
        <f t="shared" si="30"/>
        <v>N/A</v>
      </c>
      <c r="BJ83" s="57" t="str">
        <f t="shared" si="31"/>
        <v>N/A</v>
      </c>
      <c r="BM83" s="95">
        <f t="shared" ref="BM83:BM105" si="32">G38-H38</f>
        <v>0</v>
      </c>
      <c r="BN83" s="95">
        <f t="shared" ref="BN83:BN105" si="33">I38-G38</f>
        <v>0</v>
      </c>
      <c r="BP83" s="95">
        <f t="shared" ref="BP83:BP105" si="34">M38-N38</f>
        <v>0</v>
      </c>
      <c r="BQ83" s="95">
        <f t="shared" ref="BQ83:BQ105" si="35">O38-M38</f>
        <v>0</v>
      </c>
      <c r="BR83" s="40"/>
      <c r="BS83" s="40"/>
      <c r="BT83" s="40" t="s">
        <v>123</v>
      </c>
      <c r="BU83" s="57">
        <v>1992</v>
      </c>
      <c r="BV83" s="66" t="str">
        <f>IFERROR(VALUE(FIXED(VLOOKUP($BU83&amp;#REF!&amp;$BH$12&amp;"Maori",ethnicdata,10,FALSE),2)),"N/A")</f>
        <v>N/A</v>
      </c>
      <c r="BW83" s="40"/>
      <c r="BX83" s="40"/>
      <c r="BY83" s="40"/>
      <c r="BZ83" s="74">
        <f t="shared" ref="BZ83:BZ105" si="36">V38-W38</f>
        <v>0</v>
      </c>
      <c r="CA83" s="67">
        <f t="shared" ref="CA83:CA105" si="37">X38-V38</f>
        <v>0</v>
      </c>
      <c r="CB83" s="40"/>
      <c r="CC83" s="40">
        <v>1</v>
      </c>
      <c r="CD83" s="40"/>
      <c r="CE83" s="40"/>
      <c r="CF83" s="40"/>
      <c r="CG83" s="40"/>
      <c r="CH83" s="40"/>
      <c r="CI83" s="40"/>
      <c r="CJ83" s="40"/>
      <c r="CK83" s="40"/>
      <c r="CL83" s="40"/>
    </row>
    <row r="84" spans="1:90" x14ac:dyDescent="0.25">
      <c r="BG84" s="40" t="s">
        <v>124</v>
      </c>
      <c r="BH84" s="64">
        <v>1993</v>
      </c>
      <c r="BI84" s="57" t="str">
        <f t="shared" si="30"/>
        <v>N/A</v>
      </c>
      <c r="BJ84" s="57" t="str">
        <f t="shared" si="31"/>
        <v>N/A</v>
      </c>
      <c r="BM84" s="95">
        <f t="shared" si="32"/>
        <v>0</v>
      </c>
      <c r="BN84" s="95">
        <f t="shared" si="33"/>
        <v>0</v>
      </c>
      <c r="BP84" s="95">
        <f t="shared" si="34"/>
        <v>0</v>
      </c>
      <c r="BQ84" s="95">
        <f t="shared" si="35"/>
        <v>0</v>
      </c>
      <c r="BR84" s="40"/>
      <c r="BS84" s="40"/>
      <c r="BT84" s="40" t="s">
        <v>124</v>
      </c>
      <c r="BU84" s="64">
        <v>1993</v>
      </c>
      <c r="BV84" s="66" t="str">
        <f>IFERROR(VALUE(FIXED(VLOOKUP($BU84&amp;#REF!&amp;$BH$12&amp;"Maori",ethnicdata,10,FALSE),2)),"N/A")</f>
        <v>N/A</v>
      </c>
      <c r="BW84" s="40"/>
      <c r="BX84" s="40"/>
      <c r="BY84" s="40"/>
      <c r="BZ84" s="74">
        <f t="shared" si="36"/>
        <v>0</v>
      </c>
      <c r="CA84" s="67">
        <f t="shared" si="37"/>
        <v>0</v>
      </c>
      <c r="CB84" s="40"/>
      <c r="CC84" s="40">
        <v>1</v>
      </c>
      <c r="CD84" s="40"/>
      <c r="CE84" s="40"/>
      <c r="CF84" s="40"/>
      <c r="CG84" s="40"/>
      <c r="CH84" s="40"/>
      <c r="CI84" s="40"/>
      <c r="CJ84" s="40"/>
      <c r="CK84" s="40"/>
      <c r="CL84" s="40"/>
    </row>
    <row r="85" spans="1:90" s="81" customFormat="1" x14ac:dyDescent="0.25">
      <c r="A85" s="37"/>
      <c r="B85" s="37"/>
      <c r="C85" s="37"/>
      <c r="D85" s="37"/>
      <c r="E85" s="37"/>
      <c r="F85" s="37"/>
      <c r="G85" s="37"/>
      <c r="H85" s="37"/>
      <c r="I85" s="37"/>
      <c r="J85" s="37"/>
      <c r="K85" s="37"/>
      <c r="L85" s="37"/>
      <c r="M85" s="37"/>
      <c r="N85" s="37"/>
      <c r="O85" s="37"/>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50"/>
      <c r="BF85" s="40"/>
      <c r="BG85" s="64" t="s">
        <v>125</v>
      </c>
      <c r="BH85" s="64">
        <v>1994</v>
      </c>
      <c r="BI85" s="57" t="str">
        <f t="shared" si="30"/>
        <v>N/A</v>
      </c>
      <c r="BJ85" s="57" t="str">
        <f t="shared" si="31"/>
        <v>N/A</v>
      </c>
      <c r="BK85" s="40"/>
      <c r="BL85" s="40"/>
      <c r="BM85" s="95" t="e">
        <f t="shared" si="32"/>
        <v>#VALUE!</v>
      </c>
      <c r="BN85" s="95" t="e">
        <f t="shared" si="33"/>
        <v>#VALUE!</v>
      </c>
      <c r="BO85" s="40"/>
      <c r="BP85" s="95" t="e">
        <f t="shared" si="34"/>
        <v>#VALUE!</v>
      </c>
      <c r="BQ85" s="95" t="e">
        <f t="shared" si="35"/>
        <v>#VALUE!</v>
      </c>
      <c r="BR85" s="40"/>
      <c r="BS85" s="40"/>
      <c r="BT85" s="64" t="s">
        <v>125</v>
      </c>
      <c r="BU85" s="64">
        <v>1994</v>
      </c>
      <c r="BV85" s="66" t="str">
        <f>IFERROR(VALUE(FIXED(VLOOKUP($BU85&amp;#REF!&amp;$BH$12&amp;"Maori",ethnicdata,10,FALSE),2)),"N/A")</f>
        <v>N/A</v>
      </c>
      <c r="BW85" s="40"/>
      <c r="BX85" s="40"/>
      <c r="BY85" s="40"/>
      <c r="BZ85" s="74" t="e">
        <f t="shared" si="36"/>
        <v>#VALUE!</v>
      </c>
      <c r="CA85" s="67" t="e">
        <f t="shared" si="37"/>
        <v>#VALUE!</v>
      </c>
      <c r="CB85" s="40"/>
      <c r="CC85" s="40">
        <v>1</v>
      </c>
      <c r="CD85" s="40"/>
      <c r="CE85" s="50"/>
      <c r="CF85" s="50"/>
      <c r="CG85" s="50"/>
      <c r="CH85" s="50"/>
      <c r="CI85" s="50"/>
      <c r="CJ85" s="50"/>
      <c r="CK85" s="50"/>
      <c r="CL85" s="50"/>
    </row>
    <row r="86" spans="1:90" s="81" customFormat="1" x14ac:dyDescent="0.25">
      <c r="A86" s="37"/>
      <c r="B86" s="37"/>
      <c r="C86" s="37"/>
      <c r="D86" s="37"/>
      <c r="E86" s="37"/>
      <c r="F86" s="37"/>
      <c r="G86" s="37"/>
      <c r="H86" s="37"/>
      <c r="I86" s="37"/>
      <c r="J86" s="37"/>
      <c r="K86" s="37"/>
      <c r="L86" s="37"/>
      <c r="M86" s="37"/>
      <c r="N86" s="37"/>
      <c r="O86" s="37"/>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50"/>
      <c r="BF86" s="40"/>
      <c r="BG86" s="40" t="s">
        <v>126</v>
      </c>
      <c r="BH86" s="64">
        <v>1995</v>
      </c>
      <c r="BI86" s="57" t="str">
        <f t="shared" si="30"/>
        <v>N/A</v>
      </c>
      <c r="BJ86" s="57" t="str">
        <f t="shared" si="31"/>
        <v>N/A</v>
      </c>
      <c r="BK86" s="40"/>
      <c r="BL86" s="40"/>
      <c r="BM86" s="95" t="e">
        <f t="shared" si="32"/>
        <v>#VALUE!</v>
      </c>
      <c r="BN86" s="95" t="e">
        <f t="shared" si="33"/>
        <v>#VALUE!</v>
      </c>
      <c r="BO86" s="40"/>
      <c r="BP86" s="95" t="e">
        <f t="shared" si="34"/>
        <v>#VALUE!</v>
      </c>
      <c r="BQ86" s="95" t="e">
        <f t="shared" si="35"/>
        <v>#VALUE!</v>
      </c>
      <c r="BR86" s="40"/>
      <c r="BS86" s="40"/>
      <c r="BT86" s="40" t="s">
        <v>126</v>
      </c>
      <c r="BU86" s="64">
        <v>1995</v>
      </c>
      <c r="BV86" s="66" t="str">
        <f>IFERROR(VALUE(FIXED(VLOOKUP($BU86&amp;#REF!&amp;$BH$12&amp;"Maori",ethnicdata,10,FALSE),2)),"N/A")</f>
        <v>N/A</v>
      </c>
      <c r="BW86" s="40"/>
      <c r="BX86" s="40"/>
      <c r="BY86" s="40"/>
      <c r="BZ86" s="74" t="e">
        <f t="shared" si="36"/>
        <v>#VALUE!</v>
      </c>
      <c r="CA86" s="67" t="e">
        <f t="shared" si="37"/>
        <v>#VALUE!</v>
      </c>
      <c r="CB86" s="40"/>
      <c r="CC86" s="40">
        <v>1</v>
      </c>
      <c r="CD86" s="40"/>
      <c r="CE86" s="50"/>
      <c r="CF86" s="50"/>
      <c r="CG86" s="50"/>
      <c r="CH86" s="50"/>
      <c r="CI86" s="50"/>
      <c r="CJ86" s="50"/>
      <c r="CK86" s="50"/>
      <c r="CL86" s="50"/>
    </row>
    <row r="87" spans="1:90" s="81" customFormat="1" x14ac:dyDescent="0.25">
      <c r="A87" s="37"/>
      <c r="B87" s="37"/>
      <c r="C87" s="37"/>
      <c r="D87" s="37"/>
      <c r="E87" s="37"/>
      <c r="F87" s="37"/>
      <c r="G87" s="37"/>
      <c r="H87" s="37"/>
      <c r="I87" s="37"/>
      <c r="J87" s="37"/>
      <c r="K87" s="37"/>
      <c r="L87" s="37"/>
      <c r="M87" s="37"/>
      <c r="N87" s="37"/>
      <c r="O87" s="37"/>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50"/>
      <c r="BF87" s="40" t="s">
        <v>7</v>
      </c>
      <c r="BG87" s="57" t="s">
        <v>77</v>
      </c>
      <c r="BH87" s="64">
        <v>1996</v>
      </c>
      <c r="BI87" s="57">
        <f t="shared" si="30"/>
        <v>2830.6</v>
      </c>
      <c r="BJ87" s="57">
        <f t="shared" si="31"/>
        <v>1525</v>
      </c>
      <c r="BK87" s="40"/>
      <c r="BL87" s="40"/>
      <c r="BM87" s="95">
        <f t="shared" si="32"/>
        <v>67.699999999999818</v>
      </c>
      <c r="BN87" s="95">
        <f t="shared" si="33"/>
        <v>68.900000000000091</v>
      </c>
      <c r="BO87" s="40"/>
      <c r="BP87" s="95">
        <f t="shared" si="34"/>
        <v>10.900000000000091</v>
      </c>
      <c r="BQ87" s="95">
        <f t="shared" si="35"/>
        <v>11.099999999999909</v>
      </c>
      <c r="BR87" s="40"/>
      <c r="BS87" s="40"/>
      <c r="BT87" s="57" t="s">
        <v>77</v>
      </c>
      <c r="BU87" s="64">
        <v>1996</v>
      </c>
      <c r="BV87" s="66">
        <f t="shared" ref="BV87:BV105" si="38">IFERROR(VALUE(FIXED(VLOOKUP($BU87&amp;$BG$29&amp;$BH$12&amp;"Maori",ethnicdata,10,FALSE),2)),"N/A")</f>
        <v>1.86</v>
      </c>
      <c r="BW87" s="40"/>
      <c r="BX87" s="40"/>
      <c r="BY87" s="40"/>
      <c r="BZ87" s="74">
        <f t="shared" si="36"/>
        <v>5.0000000000000044E-2</v>
      </c>
      <c r="CA87" s="67">
        <f t="shared" si="37"/>
        <v>3.9999999999999813E-2</v>
      </c>
      <c r="CB87" s="40"/>
      <c r="CC87" s="40">
        <v>1</v>
      </c>
      <c r="CD87" s="40"/>
      <c r="CE87" s="50"/>
      <c r="CF87" s="50"/>
      <c r="CG87" s="50"/>
      <c r="CH87" s="50"/>
      <c r="CI87" s="50"/>
      <c r="CJ87" s="50"/>
      <c r="CK87" s="50"/>
      <c r="CL87" s="50"/>
    </row>
    <row r="88" spans="1:90" s="81" customFormat="1" x14ac:dyDescent="0.25">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50"/>
      <c r="BF88" s="40"/>
      <c r="BG88" s="40" t="s">
        <v>78</v>
      </c>
      <c r="BH88" s="64">
        <v>1997</v>
      </c>
      <c r="BI88" s="57">
        <f t="shared" si="30"/>
        <v>2904.7</v>
      </c>
      <c r="BJ88" s="57">
        <f t="shared" si="31"/>
        <v>1573.9</v>
      </c>
      <c r="BK88" s="40"/>
      <c r="BL88" s="40"/>
      <c r="BM88" s="95">
        <f t="shared" si="32"/>
        <v>67.099999999999909</v>
      </c>
      <c r="BN88" s="95">
        <f t="shared" si="33"/>
        <v>68.300000000000182</v>
      </c>
      <c r="BO88" s="40"/>
      <c r="BP88" s="95">
        <f t="shared" si="34"/>
        <v>11.100000000000136</v>
      </c>
      <c r="BQ88" s="95">
        <f t="shared" si="35"/>
        <v>11</v>
      </c>
      <c r="BR88" s="40"/>
      <c r="BS88" s="40"/>
      <c r="BT88" s="40" t="s">
        <v>78</v>
      </c>
      <c r="BU88" s="64">
        <v>1997</v>
      </c>
      <c r="BV88" s="66">
        <f t="shared" si="38"/>
        <v>1.85</v>
      </c>
      <c r="BW88" s="40"/>
      <c r="BX88" s="40"/>
      <c r="BY88" s="40"/>
      <c r="BZ88" s="74">
        <f t="shared" si="36"/>
        <v>5.0000000000000044E-2</v>
      </c>
      <c r="CA88" s="67">
        <f t="shared" si="37"/>
        <v>3.9999999999999813E-2</v>
      </c>
      <c r="CB88" s="40"/>
      <c r="CC88" s="40">
        <v>1</v>
      </c>
      <c r="CD88" s="40"/>
      <c r="CE88" s="50"/>
      <c r="CF88" s="50"/>
      <c r="CG88" s="50"/>
      <c r="CH88" s="50"/>
      <c r="CI88" s="50"/>
      <c r="CJ88" s="50"/>
      <c r="CK88" s="50"/>
      <c r="CL88" s="50"/>
    </row>
    <row r="89" spans="1:90" s="81" customFormat="1" x14ac:dyDescent="0.25">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50"/>
      <c r="BF89" s="40"/>
      <c r="BG89" s="64" t="s">
        <v>79</v>
      </c>
      <c r="BH89" s="64">
        <v>1998</v>
      </c>
      <c r="BI89" s="57">
        <f t="shared" si="30"/>
        <v>3029.9</v>
      </c>
      <c r="BJ89" s="57">
        <f t="shared" si="31"/>
        <v>1612.8</v>
      </c>
      <c r="BK89" s="40"/>
      <c r="BL89" s="40"/>
      <c r="BM89" s="95">
        <f t="shared" si="32"/>
        <v>67.099999999999909</v>
      </c>
      <c r="BN89" s="95">
        <f t="shared" si="33"/>
        <v>68.099999999999909</v>
      </c>
      <c r="BO89" s="40"/>
      <c r="BP89" s="95">
        <f t="shared" si="34"/>
        <v>11</v>
      </c>
      <c r="BQ89" s="95">
        <f t="shared" si="35"/>
        <v>11.100000000000136</v>
      </c>
      <c r="BR89" s="40"/>
      <c r="BS89" s="40"/>
      <c r="BT89" s="64" t="s">
        <v>79</v>
      </c>
      <c r="BU89" s="64">
        <v>1998</v>
      </c>
      <c r="BV89" s="66">
        <f t="shared" si="38"/>
        <v>1.88</v>
      </c>
      <c r="BW89" s="40"/>
      <c r="BX89" s="40"/>
      <c r="BY89" s="40"/>
      <c r="BZ89" s="74">
        <f t="shared" si="36"/>
        <v>3.9999999999999813E-2</v>
      </c>
      <c r="CA89" s="67">
        <f t="shared" si="37"/>
        <v>4.0000000000000036E-2</v>
      </c>
      <c r="CB89" s="40"/>
      <c r="CC89" s="40">
        <v>1</v>
      </c>
      <c r="CD89" s="40"/>
      <c r="CE89" s="50"/>
      <c r="CF89" s="50"/>
      <c r="CG89" s="50"/>
      <c r="CH89" s="50"/>
      <c r="CI89" s="50"/>
      <c r="CJ89" s="50"/>
      <c r="CK89" s="50"/>
      <c r="CL89" s="50"/>
    </row>
    <row r="90" spans="1:90" s="81" customFormat="1" x14ac:dyDescent="0.25">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50"/>
      <c r="BF90" s="40"/>
      <c r="BG90" s="40" t="s">
        <v>80</v>
      </c>
      <c r="BH90" s="64">
        <v>1999</v>
      </c>
      <c r="BI90" s="57">
        <f t="shared" si="30"/>
        <v>3051.9</v>
      </c>
      <c r="BJ90" s="57">
        <f t="shared" si="31"/>
        <v>1634.2</v>
      </c>
      <c r="BK90" s="40"/>
      <c r="BL90" s="40"/>
      <c r="BM90" s="95">
        <f t="shared" si="32"/>
        <v>65.700000000000273</v>
      </c>
      <c r="BN90" s="95">
        <f t="shared" si="33"/>
        <v>66.699999999999818</v>
      </c>
      <c r="BO90" s="40"/>
      <c r="BP90" s="95">
        <f t="shared" si="34"/>
        <v>10.900000000000091</v>
      </c>
      <c r="BQ90" s="95">
        <f t="shared" si="35"/>
        <v>11</v>
      </c>
      <c r="BR90" s="40"/>
      <c r="BS90" s="40"/>
      <c r="BT90" s="40" t="s">
        <v>80</v>
      </c>
      <c r="BU90" s="64">
        <v>1999</v>
      </c>
      <c r="BV90" s="66">
        <f t="shared" si="38"/>
        <v>1.87</v>
      </c>
      <c r="BW90" s="40"/>
      <c r="BX90" s="40"/>
      <c r="BY90" s="40"/>
      <c r="BZ90" s="74">
        <f t="shared" si="36"/>
        <v>4.0000000000000036E-2</v>
      </c>
      <c r="CA90" s="67">
        <f t="shared" si="37"/>
        <v>3.9999999999999813E-2</v>
      </c>
      <c r="CB90" s="40"/>
      <c r="CC90" s="40">
        <v>1</v>
      </c>
      <c r="CD90" s="40"/>
      <c r="CE90" s="50"/>
      <c r="CF90" s="50"/>
      <c r="CG90" s="50"/>
      <c r="CH90" s="50"/>
      <c r="CI90" s="50"/>
      <c r="CJ90" s="50"/>
      <c r="CK90" s="50"/>
      <c r="CL90" s="50"/>
    </row>
    <row r="91" spans="1:90" s="81" customFormat="1" x14ac:dyDescent="0.25">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50"/>
      <c r="BF91" s="40"/>
      <c r="BG91" s="57" t="s">
        <v>81</v>
      </c>
      <c r="BH91" s="64">
        <v>2000</v>
      </c>
      <c r="BI91" s="57">
        <f t="shared" si="30"/>
        <v>3051.4</v>
      </c>
      <c r="BJ91" s="57">
        <f t="shared" si="31"/>
        <v>1599.3</v>
      </c>
      <c r="BK91" s="40"/>
      <c r="BL91" s="40"/>
      <c r="BM91" s="95">
        <f t="shared" si="32"/>
        <v>64.200000000000273</v>
      </c>
      <c r="BN91" s="95">
        <f t="shared" si="33"/>
        <v>65.199999999999818</v>
      </c>
      <c r="BO91" s="40"/>
      <c r="BP91" s="95">
        <f t="shared" si="34"/>
        <v>10.599999999999909</v>
      </c>
      <c r="BQ91" s="95">
        <f t="shared" si="35"/>
        <v>10.700000000000045</v>
      </c>
      <c r="BR91" s="40"/>
      <c r="BS91" s="40"/>
      <c r="BT91" s="57" t="s">
        <v>81</v>
      </c>
      <c r="BU91" s="64">
        <v>2000</v>
      </c>
      <c r="BV91" s="66">
        <f t="shared" si="38"/>
        <v>1.91</v>
      </c>
      <c r="BW91" s="40"/>
      <c r="BX91" s="40"/>
      <c r="BY91" s="40"/>
      <c r="BZ91" s="74">
        <f t="shared" si="36"/>
        <v>3.9999999999999813E-2</v>
      </c>
      <c r="CA91" s="67">
        <f t="shared" si="37"/>
        <v>4.0000000000000036E-2</v>
      </c>
      <c r="CB91" s="40"/>
      <c r="CC91" s="40">
        <v>1</v>
      </c>
      <c r="CD91" s="40"/>
      <c r="CE91" s="50"/>
      <c r="CF91" s="50"/>
      <c r="CG91" s="50"/>
      <c r="CH91" s="50"/>
      <c r="CI91" s="50"/>
      <c r="CJ91" s="50"/>
      <c r="CK91" s="50"/>
      <c r="CL91" s="50"/>
    </row>
    <row r="92" spans="1:90" s="81" customFormat="1" x14ac:dyDescent="0.25">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50"/>
      <c r="BF92" s="50"/>
      <c r="BG92" s="40" t="s">
        <v>82</v>
      </c>
      <c r="BH92" s="64">
        <v>2001</v>
      </c>
      <c r="BI92" s="57">
        <f t="shared" si="30"/>
        <v>2945.7</v>
      </c>
      <c r="BJ92" s="57">
        <f t="shared" si="31"/>
        <v>1515.6</v>
      </c>
      <c r="BK92" s="50"/>
      <c r="BL92" s="50"/>
      <c r="BM92" s="95">
        <f t="shared" si="32"/>
        <v>61.599999999999909</v>
      </c>
      <c r="BN92" s="95">
        <f t="shared" si="33"/>
        <v>62.600000000000364</v>
      </c>
      <c r="BO92" s="50"/>
      <c r="BP92" s="95">
        <f t="shared" si="34"/>
        <v>10.099999999999909</v>
      </c>
      <c r="BQ92" s="95">
        <f t="shared" si="35"/>
        <v>10.200000000000045</v>
      </c>
      <c r="BR92" s="50"/>
      <c r="BS92" s="50"/>
      <c r="BT92" s="40" t="s">
        <v>82</v>
      </c>
      <c r="BU92" s="64">
        <v>2001</v>
      </c>
      <c r="BV92" s="66">
        <f t="shared" si="38"/>
        <v>1.94</v>
      </c>
      <c r="BW92" s="50"/>
      <c r="BX92" s="50"/>
      <c r="BY92" s="40"/>
      <c r="BZ92" s="74">
        <f t="shared" si="36"/>
        <v>4.0000000000000036E-2</v>
      </c>
      <c r="CA92" s="67">
        <f t="shared" si="37"/>
        <v>5.0000000000000044E-2</v>
      </c>
      <c r="CB92" s="40"/>
      <c r="CC92" s="40">
        <v>1</v>
      </c>
      <c r="CD92" s="40"/>
      <c r="CE92" s="50"/>
      <c r="CF92" s="50"/>
      <c r="CG92" s="50"/>
      <c r="CH92" s="50"/>
      <c r="CI92" s="50"/>
      <c r="CJ92" s="50"/>
      <c r="CK92" s="50"/>
      <c r="CL92" s="50"/>
    </row>
    <row r="93" spans="1:90" x14ac:dyDescent="0.25">
      <c r="A93" s="81"/>
      <c r="B93" s="81"/>
      <c r="C93" s="81"/>
      <c r="D93" s="81"/>
      <c r="E93" s="81"/>
      <c r="F93" s="81"/>
      <c r="G93" s="81"/>
      <c r="H93" s="81"/>
      <c r="I93" s="81"/>
      <c r="J93" s="81"/>
      <c r="K93" s="81"/>
      <c r="L93" s="81"/>
      <c r="M93" s="81"/>
      <c r="N93" s="81"/>
      <c r="O93" s="81"/>
      <c r="BF93" s="50"/>
      <c r="BG93" s="40" t="s">
        <v>83</v>
      </c>
      <c r="BH93" s="64">
        <v>2002</v>
      </c>
      <c r="BI93" s="57">
        <f t="shared" si="30"/>
        <v>2869.8</v>
      </c>
      <c r="BJ93" s="57">
        <f t="shared" si="31"/>
        <v>1432</v>
      </c>
      <c r="BK93" s="50"/>
      <c r="BL93" s="50"/>
      <c r="BM93" s="95">
        <f t="shared" si="32"/>
        <v>59.400000000000091</v>
      </c>
      <c r="BN93" s="95">
        <f t="shared" si="33"/>
        <v>60.399999999999636</v>
      </c>
      <c r="BO93" s="50"/>
      <c r="BP93" s="95">
        <f t="shared" si="34"/>
        <v>9.7000000000000455</v>
      </c>
      <c r="BQ93" s="95">
        <f t="shared" si="35"/>
        <v>9.7999999999999545</v>
      </c>
      <c r="BR93" s="50"/>
      <c r="BS93" s="50"/>
      <c r="BT93" s="40" t="s">
        <v>83</v>
      </c>
      <c r="BU93" s="64">
        <v>2002</v>
      </c>
      <c r="BV93" s="66">
        <f t="shared" si="38"/>
        <v>2</v>
      </c>
      <c r="BW93" s="50"/>
      <c r="BX93" s="50"/>
      <c r="BY93" s="40"/>
      <c r="BZ93" s="74">
        <f t="shared" si="36"/>
        <v>4.0000000000000036E-2</v>
      </c>
      <c r="CA93" s="67">
        <f t="shared" si="37"/>
        <v>4.9999999999999822E-2</v>
      </c>
      <c r="CB93" s="40"/>
      <c r="CC93" s="40">
        <v>1</v>
      </c>
      <c r="CD93" s="40"/>
      <c r="CE93" s="40"/>
      <c r="CF93" s="40"/>
      <c r="CG93" s="40"/>
      <c r="CH93" s="40"/>
      <c r="CI93" s="40"/>
      <c r="CJ93" s="40"/>
      <c r="CK93" s="40"/>
      <c r="CL93" s="40"/>
    </row>
    <row r="94" spans="1:90" x14ac:dyDescent="0.25">
      <c r="A94" s="81"/>
      <c r="B94" s="81"/>
      <c r="C94" s="81"/>
      <c r="D94" s="81"/>
      <c r="E94" s="81"/>
      <c r="F94" s="81"/>
      <c r="G94" s="81"/>
      <c r="H94" s="81"/>
      <c r="I94" s="81"/>
      <c r="J94" s="81"/>
      <c r="K94" s="81"/>
      <c r="L94" s="81"/>
      <c r="M94" s="81"/>
      <c r="N94" s="81"/>
      <c r="O94" s="81"/>
      <c r="BF94" s="50"/>
      <c r="BG94" s="40" t="s">
        <v>84</v>
      </c>
      <c r="BH94" s="64">
        <v>2003</v>
      </c>
      <c r="BI94" s="57">
        <f t="shared" si="30"/>
        <v>2786.7</v>
      </c>
      <c r="BJ94" s="57">
        <f t="shared" si="31"/>
        <v>1374.4</v>
      </c>
      <c r="BK94" s="50"/>
      <c r="BL94" s="50"/>
      <c r="BM94" s="95">
        <f t="shared" si="32"/>
        <v>57.199999999999818</v>
      </c>
      <c r="BN94" s="95">
        <f t="shared" si="33"/>
        <v>58.100000000000364</v>
      </c>
      <c r="BO94" s="50"/>
      <c r="BP94" s="95">
        <f t="shared" si="34"/>
        <v>9.4000000000000909</v>
      </c>
      <c r="BQ94" s="95">
        <f t="shared" si="35"/>
        <v>9.5</v>
      </c>
      <c r="BR94" s="50"/>
      <c r="BS94" s="50"/>
      <c r="BT94" s="40" t="s">
        <v>84</v>
      </c>
      <c r="BU94" s="64">
        <v>2003</v>
      </c>
      <c r="BV94" s="66">
        <f t="shared" si="38"/>
        <v>2.0299999999999998</v>
      </c>
      <c r="BW94" s="50"/>
      <c r="BX94" s="50"/>
      <c r="BY94" s="40"/>
      <c r="BZ94" s="74">
        <f t="shared" si="36"/>
        <v>4.9999999999999822E-2</v>
      </c>
      <c r="CA94" s="67">
        <f t="shared" si="37"/>
        <v>4.0000000000000036E-2</v>
      </c>
      <c r="CB94" s="40"/>
      <c r="CC94" s="40">
        <v>1</v>
      </c>
      <c r="CD94" s="50"/>
      <c r="CE94" s="40"/>
      <c r="CF94" s="40"/>
      <c r="CG94" s="40"/>
      <c r="CH94" s="40"/>
      <c r="CI94" s="40"/>
      <c r="CJ94" s="40"/>
      <c r="CK94" s="40"/>
      <c r="CL94" s="40"/>
    </row>
    <row r="95" spans="1:90" x14ac:dyDescent="0.25">
      <c r="A95" s="81"/>
      <c r="B95" s="81"/>
      <c r="C95" s="81"/>
      <c r="D95" s="81"/>
      <c r="E95" s="81"/>
      <c r="F95" s="81"/>
      <c r="G95" s="81"/>
      <c r="H95" s="81"/>
      <c r="I95" s="81"/>
      <c r="J95" s="81"/>
      <c r="K95" s="81"/>
      <c r="L95" s="81"/>
      <c r="M95" s="81"/>
      <c r="N95" s="81"/>
      <c r="O95" s="81"/>
      <c r="BF95" s="50"/>
      <c r="BG95" s="40" t="s">
        <v>85</v>
      </c>
      <c r="BH95" s="64">
        <v>2004</v>
      </c>
      <c r="BI95" s="57">
        <f t="shared" si="30"/>
        <v>2723.9</v>
      </c>
      <c r="BJ95" s="57">
        <f t="shared" si="31"/>
        <v>1335.7</v>
      </c>
      <c r="BK95" s="50"/>
      <c r="BL95" s="50"/>
      <c r="BM95" s="95">
        <f t="shared" si="32"/>
        <v>55.300000000000182</v>
      </c>
      <c r="BN95" s="95">
        <f t="shared" si="33"/>
        <v>56.099999999999909</v>
      </c>
      <c r="BO95" s="50"/>
      <c r="BP95" s="95">
        <f t="shared" si="34"/>
        <v>9.1000000000001364</v>
      </c>
      <c r="BQ95" s="95">
        <f t="shared" si="35"/>
        <v>9.2000000000000455</v>
      </c>
      <c r="BR95" s="50"/>
      <c r="BS95" s="50"/>
      <c r="BT95" s="40" t="s">
        <v>85</v>
      </c>
      <c r="BU95" s="64">
        <v>2004</v>
      </c>
      <c r="BV95" s="66">
        <f t="shared" si="38"/>
        <v>2.04</v>
      </c>
      <c r="BW95" s="50"/>
      <c r="BX95" s="50"/>
      <c r="BY95" s="40"/>
      <c r="BZ95" s="74">
        <f t="shared" si="36"/>
        <v>4.0000000000000036E-2</v>
      </c>
      <c r="CA95" s="67">
        <f t="shared" si="37"/>
        <v>4.0000000000000036E-2</v>
      </c>
      <c r="CB95" s="40"/>
      <c r="CC95" s="40">
        <v>1</v>
      </c>
      <c r="CD95" s="50"/>
      <c r="CE95" s="40"/>
      <c r="CF95" s="40"/>
      <c r="CG95" s="40"/>
      <c r="CH95" s="40"/>
      <c r="CI95" s="40"/>
      <c r="CJ95" s="40"/>
      <c r="CK95" s="40"/>
      <c r="CL95" s="40"/>
    </row>
    <row r="96" spans="1:90" x14ac:dyDescent="0.25">
      <c r="BF96" s="50"/>
      <c r="BG96" s="40" t="s">
        <v>86</v>
      </c>
      <c r="BH96" s="64">
        <v>2005</v>
      </c>
      <c r="BI96" s="57">
        <f t="shared" si="30"/>
        <v>2637.7</v>
      </c>
      <c r="BJ96" s="57">
        <f t="shared" si="31"/>
        <v>1304.3</v>
      </c>
      <c r="BK96" s="50"/>
      <c r="BL96" s="50"/>
      <c r="BM96" s="95">
        <f t="shared" si="32"/>
        <v>53.299999999999727</v>
      </c>
      <c r="BN96" s="95">
        <f t="shared" si="33"/>
        <v>54</v>
      </c>
      <c r="BO96" s="50"/>
      <c r="BP96" s="95">
        <f t="shared" si="34"/>
        <v>8.8999999999998636</v>
      </c>
      <c r="BQ96" s="95">
        <f t="shared" si="35"/>
        <v>8.9000000000000909</v>
      </c>
      <c r="BR96" s="50"/>
      <c r="BS96" s="50"/>
      <c r="BT96" s="40" t="s">
        <v>86</v>
      </c>
      <c r="BU96" s="64">
        <v>2005</v>
      </c>
      <c r="BV96" s="66">
        <f t="shared" si="38"/>
        <v>2.02</v>
      </c>
      <c r="BW96" s="50"/>
      <c r="BX96" s="50"/>
      <c r="BY96" s="40"/>
      <c r="BZ96" s="74">
        <f t="shared" si="36"/>
        <v>4.0000000000000036E-2</v>
      </c>
      <c r="CA96" s="67">
        <f t="shared" si="37"/>
        <v>4.9999999999999822E-2</v>
      </c>
      <c r="CB96" s="40"/>
      <c r="CC96" s="40">
        <v>1</v>
      </c>
      <c r="CD96" s="50"/>
      <c r="CE96" s="40"/>
      <c r="CF96" s="40"/>
      <c r="CG96" s="40"/>
      <c r="CH96" s="40"/>
      <c r="CI96" s="40"/>
      <c r="CJ96" s="40"/>
      <c r="CK96" s="40"/>
      <c r="CL96" s="40"/>
    </row>
    <row r="97" spans="58:90" x14ac:dyDescent="0.25">
      <c r="BF97" s="50"/>
      <c r="BG97" s="40" t="s">
        <v>87</v>
      </c>
      <c r="BH97" s="64">
        <v>2006</v>
      </c>
      <c r="BI97" s="57">
        <f t="shared" si="30"/>
        <v>2575.4</v>
      </c>
      <c r="BJ97" s="57">
        <f t="shared" si="31"/>
        <v>1273</v>
      </c>
      <c r="BK97" s="50"/>
      <c r="BL97" s="50"/>
      <c r="BM97" s="95">
        <f t="shared" si="32"/>
        <v>51.5</v>
      </c>
      <c r="BN97" s="95">
        <f t="shared" si="33"/>
        <v>52.199999999999818</v>
      </c>
      <c r="BO97" s="50"/>
      <c r="BP97" s="95">
        <f t="shared" si="34"/>
        <v>8.7000000000000455</v>
      </c>
      <c r="BQ97" s="95">
        <f t="shared" si="35"/>
        <v>8.7000000000000455</v>
      </c>
      <c r="BR97" s="50"/>
      <c r="BS97" s="50"/>
      <c r="BT97" s="40" t="s">
        <v>87</v>
      </c>
      <c r="BU97" s="64">
        <v>2006</v>
      </c>
      <c r="BV97" s="66">
        <f t="shared" si="38"/>
        <v>2.02</v>
      </c>
      <c r="BW97" s="50"/>
      <c r="BX97" s="50"/>
      <c r="BY97" s="40"/>
      <c r="BZ97" s="74">
        <f t="shared" si="36"/>
        <v>4.0000000000000036E-2</v>
      </c>
      <c r="CA97" s="67">
        <f t="shared" si="37"/>
        <v>4.9999999999999822E-2</v>
      </c>
      <c r="CB97" s="40"/>
      <c r="CC97" s="40">
        <v>1</v>
      </c>
      <c r="CD97" s="50"/>
      <c r="CE97" s="40"/>
      <c r="CF97" s="40"/>
      <c r="CG97" s="40"/>
      <c r="CH97" s="40"/>
      <c r="CI97" s="40"/>
      <c r="CJ97" s="40"/>
      <c r="CK97" s="40"/>
      <c r="CL97" s="40"/>
    </row>
    <row r="98" spans="58:90" x14ac:dyDescent="0.25">
      <c r="BF98" s="50"/>
      <c r="BG98" s="40" t="s">
        <v>88</v>
      </c>
      <c r="BH98" s="64">
        <v>2007</v>
      </c>
      <c r="BI98" s="57">
        <f t="shared" si="30"/>
        <v>2560.6</v>
      </c>
      <c r="BJ98" s="57">
        <f t="shared" si="31"/>
        <v>1261.5999999999999</v>
      </c>
      <c r="BK98" s="50"/>
      <c r="BL98" s="50"/>
      <c r="BM98" s="95">
        <f t="shared" si="32"/>
        <v>50.099999999999909</v>
      </c>
      <c r="BN98" s="95">
        <f t="shared" si="33"/>
        <v>50.900000000000091</v>
      </c>
      <c r="BO98" s="50"/>
      <c r="BP98" s="95">
        <f t="shared" si="34"/>
        <v>8.5999999999999091</v>
      </c>
      <c r="BQ98" s="95">
        <f t="shared" si="35"/>
        <v>8.6000000000001364</v>
      </c>
      <c r="BR98" s="50"/>
      <c r="BS98" s="50"/>
      <c r="BT98" s="40" t="s">
        <v>88</v>
      </c>
      <c r="BU98" s="64">
        <v>2007</v>
      </c>
      <c r="BV98" s="66">
        <f t="shared" si="38"/>
        <v>2.0299999999999998</v>
      </c>
      <c r="BW98" s="50"/>
      <c r="BX98" s="50"/>
      <c r="BY98" s="50"/>
      <c r="BZ98" s="74">
        <f t="shared" si="36"/>
        <v>3.9999999999999813E-2</v>
      </c>
      <c r="CA98" s="67">
        <f t="shared" si="37"/>
        <v>4.0000000000000036E-2</v>
      </c>
      <c r="CB98" s="50"/>
      <c r="CC98" s="40">
        <v>1</v>
      </c>
      <c r="CD98" s="50"/>
      <c r="CE98" s="40"/>
      <c r="CF98" s="40"/>
      <c r="CG98" s="40"/>
      <c r="CH98" s="40"/>
      <c r="CI98" s="40"/>
      <c r="CJ98" s="40"/>
      <c r="CK98" s="40"/>
      <c r="CL98" s="40"/>
    </row>
    <row r="99" spans="58:90" x14ac:dyDescent="0.25">
      <c r="BG99" s="40" t="s">
        <v>89</v>
      </c>
      <c r="BH99" s="64">
        <v>2008</v>
      </c>
      <c r="BI99" s="57">
        <f t="shared" si="30"/>
        <v>2583.5</v>
      </c>
      <c r="BJ99" s="57">
        <f t="shared" si="31"/>
        <v>1249.2</v>
      </c>
      <c r="BM99" s="95">
        <f t="shared" si="32"/>
        <v>49.099999999999909</v>
      </c>
      <c r="BN99" s="95">
        <f t="shared" si="33"/>
        <v>49.900000000000091</v>
      </c>
      <c r="BP99" s="95">
        <f t="shared" si="34"/>
        <v>8.4000000000000909</v>
      </c>
      <c r="BQ99" s="95">
        <f t="shared" si="35"/>
        <v>8.3999999999998636</v>
      </c>
      <c r="BR99" s="40"/>
      <c r="BS99" s="40"/>
      <c r="BT99" s="40" t="s">
        <v>89</v>
      </c>
      <c r="BU99" s="64">
        <v>2008</v>
      </c>
      <c r="BV99" s="66">
        <f t="shared" si="38"/>
        <v>2.0699999999999998</v>
      </c>
      <c r="BW99" s="40"/>
      <c r="BX99" s="40"/>
      <c r="BY99" s="50"/>
      <c r="BZ99" s="74">
        <f t="shared" si="36"/>
        <v>4.0000000000000036E-2</v>
      </c>
      <c r="CA99" s="67">
        <f t="shared" si="37"/>
        <v>4.0000000000000036E-2</v>
      </c>
      <c r="CB99" s="50"/>
      <c r="CC99" s="40">
        <v>1</v>
      </c>
      <c r="CD99" s="50"/>
      <c r="CE99" s="40"/>
      <c r="CF99" s="40"/>
      <c r="CG99" s="40"/>
      <c r="CH99" s="40"/>
      <c r="CI99" s="40"/>
      <c r="CJ99" s="40"/>
      <c r="CK99" s="40"/>
      <c r="CL99" s="40"/>
    </row>
    <row r="100" spans="58:90" x14ac:dyDescent="0.25">
      <c r="BG100" s="40" t="s">
        <v>90</v>
      </c>
      <c r="BH100" s="64">
        <v>2009</v>
      </c>
      <c r="BI100" s="57">
        <f t="shared" si="30"/>
        <v>2571.9</v>
      </c>
      <c r="BJ100" s="57">
        <f t="shared" si="31"/>
        <v>1247.5</v>
      </c>
      <c r="BM100" s="95">
        <f t="shared" si="32"/>
        <v>47.900000000000091</v>
      </c>
      <c r="BN100" s="95">
        <f t="shared" si="33"/>
        <v>48.599999999999909</v>
      </c>
      <c r="BP100" s="95">
        <f t="shared" si="34"/>
        <v>8.2999999999999545</v>
      </c>
      <c r="BQ100" s="95">
        <f t="shared" si="35"/>
        <v>8.4000000000000909</v>
      </c>
      <c r="BR100" s="40"/>
      <c r="BS100" s="40"/>
      <c r="BT100" s="40" t="s">
        <v>90</v>
      </c>
      <c r="BU100" s="64">
        <v>2009</v>
      </c>
      <c r="BV100" s="66">
        <f t="shared" si="38"/>
        <v>2.06</v>
      </c>
      <c r="BW100" s="40"/>
      <c r="BX100" s="40"/>
      <c r="BY100" s="50"/>
      <c r="BZ100" s="74">
        <f t="shared" si="36"/>
        <v>4.0000000000000036E-2</v>
      </c>
      <c r="CA100" s="67">
        <f t="shared" si="37"/>
        <v>4.0000000000000036E-2</v>
      </c>
      <c r="CB100" s="50"/>
      <c r="CC100" s="40">
        <v>1</v>
      </c>
      <c r="CD100" s="50"/>
      <c r="CE100" s="40"/>
      <c r="CF100" s="40"/>
      <c r="CG100" s="40"/>
      <c r="CH100" s="40"/>
      <c r="CI100" s="40"/>
      <c r="CJ100" s="40"/>
      <c r="CK100" s="40"/>
      <c r="CL100" s="40"/>
    </row>
    <row r="101" spans="58:90" x14ac:dyDescent="0.25">
      <c r="BG101" s="57" t="s">
        <v>91</v>
      </c>
      <c r="BH101" s="64">
        <v>2010</v>
      </c>
      <c r="BI101" s="57">
        <f t="shared" si="30"/>
        <v>2507</v>
      </c>
      <c r="BJ101" s="57">
        <f t="shared" si="31"/>
        <v>1234.9000000000001</v>
      </c>
      <c r="BM101" s="95">
        <f t="shared" si="32"/>
        <v>46.199999999999818</v>
      </c>
      <c r="BN101" s="95">
        <f t="shared" si="33"/>
        <v>47</v>
      </c>
      <c r="BP101" s="95">
        <f t="shared" si="34"/>
        <v>8.2000000000000455</v>
      </c>
      <c r="BQ101" s="95">
        <f t="shared" si="35"/>
        <v>8.1999999999998181</v>
      </c>
      <c r="BR101" s="40"/>
      <c r="BS101" s="40"/>
      <c r="BT101" s="57" t="s">
        <v>91</v>
      </c>
      <c r="BU101" s="64">
        <v>2010</v>
      </c>
      <c r="BV101" s="66">
        <f t="shared" si="38"/>
        <v>2.0299999999999998</v>
      </c>
      <c r="BW101" s="40"/>
      <c r="BX101" s="40"/>
      <c r="BY101" s="50"/>
      <c r="BZ101" s="74">
        <f t="shared" si="36"/>
        <v>3.9999999999999813E-2</v>
      </c>
      <c r="CA101" s="67">
        <f t="shared" si="37"/>
        <v>4.0000000000000036E-2</v>
      </c>
      <c r="CB101" s="50"/>
      <c r="CC101" s="40">
        <v>1</v>
      </c>
      <c r="CD101" s="50"/>
      <c r="CE101" s="40"/>
      <c r="CF101" s="40"/>
      <c r="CG101" s="40"/>
      <c r="CH101" s="40"/>
      <c r="CI101" s="40"/>
      <c r="CJ101" s="40"/>
      <c r="CK101" s="40"/>
      <c r="CL101" s="40"/>
    </row>
    <row r="102" spans="58:90" x14ac:dyDescent="0.25">
      <c r="BG102" s="40" t="s">
        <v>92</v>
      </c>
      <c r="BH102" s="64">
        <v>2011</v>
      </c>
      <c r="BI102" s="57">
        <f t="shared" si="30"/>
        <v>2399.5</v>
      </c>
      <c r="BJ102" s="57">
        <f t="shared" si="31"/>
        <v>1212.0999999999999</v>
      </c>
      <c r="BM102" s="95">
        <f t="shared" si="32"/>
        <v>44.300000000000182</v>
      </c>
      <c r="BN102" s="95">
        <f t="shared" si="33"/>
        <v>45</v>
      </c>
      <c r="BP102" s="95">
        <f t="shared" si="34"/>
        <v>8</v>
      </c>
      <c r="BQ102" s="95">
        <f t="shared" si="35"/>
        <v>8.1000000000001364</v>
      </c>
      <c r="BR102" s="40"/>
      <c r="BS102" s="40"/>
      <c r="BT102" s="40" t="s">
        <v>92</v>
      </c>
      <c r="BU102" s="64">
        <v>2011</v>
      </c>
      <c r="BV102" s="66">
        <f t="shared" si="38"/>
        <v>1.98</v>
      </c>
      <c r="BW102" s="40"/>
      <c r="BX102" s="40"/>
      <c r="BY102" s="50"/>
      <c r="BZ102" s="74">
        <f t="shared" si="36"/>
        <v>4.0000000000000036E-2</v>
      </c>
      <c r="CA102" s="67">
        <f t="shared" si="37"/>
        <v>4.0000000000000036E-2</v>
      </c>
      <c r="CB102" s="50"/>
      <c r="CC102" s="40">
        <v>1</v>
      </c>
      <c r="CD102" s="40"/>
      <c r="CE102" s="40"/>
      <c r="CF102" s="40"/>
      <c r="CG102" s="40"/>
      <c r="CH102" s="40"/>
      <c r="CI102" s="40"/>
      <c r="CJ102" s="40"/>
      <c r="CK102" s="40"/>
      <c r="CL102" s="40"/>
    </row>
    <row r="103" spans="58:90" x14ac:dyDescent="0.25">
      <c r="BG103" s="64" t="s">
        <v>93</v>
      </c>
      <c r="BH103" s="64">
        <v>2012</v>
      </c>
      <c r="BI103" s="57">
        <f t="shared" si="30"/>
        <v>2313.5</v>
      </c>
      <c r="BJ103" s="57">
        <f t="shared" si="31"/>
        <v>1193.2</v>
      </c>
      <c r="BM103" s="95">
        <f t="shared" si="32"/>
        <v>42.599999999999909</v>
      </c>
      <c r="BN103" s="95">
        <f t="shared" si="33"/>
        <v>43.199999999999818</v>
      </c>
      <c r="BP103" s="95">
        <f t="shared" si="34"/>
        <v>7.9000000000000909</v>
      </c>
      <c r="BQ103" s="95">
        <f t="shared" si="35"/>
        <v>8</v>
      </c>
      <c r="BR103" s="40"/>
      <c r="BS103" s="40"/>
      <c r="BT103" s="64" t="s">
        <v>93</v>
      </c>
      <c r="BU103" s="64">
        <v>2012</v>
      </c>
      <c r="BV103" s="66">
        <f t="shared" si="38"/>
        <v>1.94</v>
      </c>
      <c r="BW103" s="40"/>
      <c r="BX103" s="40"/>
      <c r="BY103" s="50"/>
      <c r="BZ103" s="74">
        <f t="shared" si="36"/>
        <v>4.0000000000000036E-2</v>
      </c>
      <c r="CA103" s="67">
        <f t="shared" si="37"/>
        <v>4.0000000000000036E-2</v>
      </c>
      <c r="CB103" s="50"/>
      <c r="CC103" s="40">
        <v>1</v>
      </c>
      <c r="CD103" s="40"/>
      <c r="CE103" s="40"/>
      <c r="CF103" s="40"/>
      <c r="CG103" s="40"/>
      <c r="CH103" s="40"/>
      <c r="CI103" s="40"/>
      <c r="CJ103" s="40"/>
      <c r="CK103" s="40"/>
      <c r="CL103" s="40"/>
    </row>
    <row r="104" spans="58:90" x14ac:dyDescent="0.25">
      <c r="BG104" s="40" t="s">
        <v>127</v>
      </c>
      <c r="BH104" s="64">
        <v>2013</v>
      </c>
      <c r="BI104" s="57">
        <f t="shared" si="30"/>
        <v>2262.9</v>
      </c>
      <c r="BJ104" s="57">
        <f t="shared" si="31"/>
        <v>1172.5</v>
      </c>
      <c r="BM104" s="95">
        <f t="shared" si="32"/>
        <v>41.400000000000091</v>
      </c>
      <c r="BN104" s="95">
        <f t="shared" si="33"/>
        <v>42</v>
      </c>
      <c r="BP104" s="95">
        <f t="shared" si="34"/>
        <v>7.7999999999999545</v>
      </c>
      <c r="BQ104" s="95">
        <f t="shared" si="35"/>
        <v>7.9000000000000909</v>
      </c>
      <c r="BR104" s="40"/>
      <c r="BS104" s="40"/>
      <c r="BT104" s="40" t="s">
        <v>127</v>
      </c>
      <c r="BU104" s="64">
        <v>2013</v>
      </c>
      <c r="BV104" s="66">
        <f t="shared" si="38"/>
        <v>1.93</v>
      </c>
      <c r="BW104" s="40"/>
      <c r="BX104" s="40"/>
      <c r="BY104" s="50"/>
      <c r="BZ104" s="74">
        <f t="shared" si="36"/>
        <v>4.0000000000000036E-2</v>
      </c>
      <c r="CA104" s="67">
        <f t="shared" si="37"/>
        <v>4.0000000000000036E-2</v>
      </c>
      <c r="CB104" s="50"/>
      <c r="CC104" s="40">
        <v>1</v>
      </c>
      <c r="CD104" s="40"/>
      <c r="CE104" s="40"/>
      <c r="CF104" s="40"/>
      <c r="CG104" s="40"/>
      <c r="CH104" s="40"/>
      <c r="CI104" s="40"/>
      <c r="CJ104" s="40"/>
      <c r="CK104" s="40"/>
      <c r="CL104" s="40"/>
    </row>
    <row r="105" spans="58:90" x14ac:dyDescent="0.25">
      <c r="BG105" s="57" t="s">
        <v>128</v>
      </c>
      <c r="BH105" s="64">
        <v>2014</v>
      </c>
      <c r="BI105" s="57">
        <f t="shared" si="30"/>
        <v>2271.9</v>
      </c>
      <c r="BJ105" s="57">
        <f t="shared" si="31"/>
        <v>1160.9000000000001</v>
      </c>
      <c r="BM105" s="95">
        <f t="shared" si="32"/>
        <v>40.700000000000273</v>
      </c>
      <c r="BN105" s="95">
        <f t="shared" si="33"/>
        <v>41.299999999999727</v>
      </c>
      <c r="BP105" s="95">
        <f t="shared" si="34"/>
        <v>7.7000000000000455</v>
      </c>
      <c r="BQ105" s="95">
        <f t="shared" si="35"/>
        <v>7.7999999999999545</v>
      </c>
      <c r="BR105" s="40"/>
      <c r="BS105" s="40"/>
      <c r="BT105" s="57" t="s">
        <v>128</v>
      </c>
      <c r="BU105" s="64">
        <v>2014</v>
      </c>
      <c r="BV105" s="66">
        <f t="shared" si="38"/>
        <v>1.96</v>
      </c>
      <c r="BW105" s="40"/>
      <c r="BX105" s="40"/>
      <c r="BY105" s="50"/>
      <c r="BZ105" s="74">
        <f t="shared" si="36"/>
        <v>4.0000000000000036E-2</v>
      </c>
      <c r="CA105" s="67">
        <f t="shared" si="37"/>
        <v>4.0000000000000036E-2</v>
      </c>
      <c r="CB105" s="50"/>
      <c r="CC105" s="40">
        <v>1</v>
      </c>
      <c r="CD105" s="40"/>
      <c r="CE105" s="40"/>
      <c r="CF105" s="40"/>
      <c r="CG105" s="40"/>
      <c r="CH105" s="40"/>
      <c r="CI105" s="40"/>
      <c r="CJ105" s="40"/>
      <c r="CK105" s="40"/>
      <c r="CL105" s="40"/>
    </row>
    <row r="106" spans="58:90" x14ac:dyDescent="0.25">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row>
    <row r="107" spans="58:90" x14ac:dyDescent="0.25">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row>
    <row r="108" spans="58:90" x14ac:dyDescent="0.25">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row>
    <row r="109" spans="58:90" x14ac:dyDescent="0.25">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row>
    <row r="110" spans="58:90" x14ac:dyDescent="0.25">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row>
    <row r="111" spans="58:90" x14ac:dyDescent="0.25">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row>
    <row r="112" spans="58:90" x14ac:dyDescent="0.25">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row>
  </sheetData>
  <sheetProtection selectLockedCells="1" selectUnlockedCells="1"/>
  <mergeCells count="12">
    <mergeCell ref="S40:U40"/>
    <mergeCell ref="V40:X40"/>
    <mergeCell ref="D40:F40"/>
    <mergeCell ref="G40:I40"/>
    <mergeCell ref="J40:L40"/>
    <mergeCell ref="M40:O40"/>
    <mergeCell ref="V35:X35"/>
    <mergeCell ref="D35:F35"/>
    <mergeCell ref="G35:I35"/>
    <mergeCell ref="S35:U35"/>
    <mergeCell ref="J35:L35"/>
    <mergeCell ref="M35:O35"/>
  </mergeCells>
  <conditionalFormatting sqref="D63:F70 E37:F39 H37:I39 K37:L39 N37:O39 E42:F62 H42:I62 K42:L62 N42:O62 T42:U60 W42:X60">
    <cfRule type="expression" dxfId="7" priority="8">
      <formula>IF($BH$4=1, VALUE(FIXED($D$40:$F$70,1)),0)</formula>
    </cfRule>
  </conditionalFormatting>
  <conditionalFormatting sqref="V37 S42:S60 V42:V60 BV58:BV105">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99"/>
  <sheetViews>
    <sheetView zoomScaleNormal="100" workbookViewId="0">
      <selection activeCell="D35" sqref="D35:F35"/>
    </sheetView>
  </sheetViews>
  <sheetFormatPr defaultRowHeight="13.2" x14ac:dyDescent="0.25"/>
  <cols>
    <col min="1" max="1" width="52.44140625" customWidth="1"/>
    <col min="3" max="3" width="95.109375" bestFit="1" customWidth="1"/>
    <col min="4" max="4" width="13.5546875" customWidth="1"/>
    <col min="5" max="5" width="14.88671875" customWidth="1"/>
    <col min="6" max="6" width="21.5546875" customWidth="1"/>
    <col min="7" max="11" width="26.33203125" customWidth="1"/>
  </cols>
  <sheetData>
    <row r="1" spans="1:12" x14ac:dyDescent="0.25">
      <c r="A1" s="1" t="s">
        <v>10</v>
      </c>
      <c r="B1" s="1" t="s">
        <v>0</v>
      </c>
      <c r="C1" s="1" t="s">
        <v>1</v>
      </c>
      <c r="D1" s="1" t="s">
        <v>2</v>
      </c>
      <c r="E1" s="1" t="s">
        <v>3</v>
      </c>
      <c r="F1" s="1" t="s">
        <v>31</v>
      </c>
      <c r="G1" s="1" t="s">
        <v>4</v>
      </c>
      <c r="H1" s="1" t="s">
        <v>32</v>
      </c>
      <c r="I1" s="1" t="s">
        <v>34</v>
      </c>
      <c r="J1" s="1" t="s">
        <v>33</v>
      </c>
      <c r="K1" s="1" t="s">
        <v>35</v>
      </c>
      <c r="L1" s="1"/>
    </row>
    <row r="2" spans="1:12" x14ac:dyDescent="0.25">
      <c r="A2" t="str">
        <f t="shared" ref="A2:A34" si="0">B2&amp;C2&amp;D2&amp;E2</f>
        <v>1996All revascularisation (coronary artery bypass graft (CABG) and angioplasty) heart disease procedures, 35+ yearsTMaori</v>
      </c>
      <c r="B2" s="7">
        <v>1996</v>
      </c>
      <c r="C2" s="7" t="s">
        <v>134</v>
      </c>
      <c r="D2" s="7" t="s">
        <v>76</v>
      </c>
      <c r="E2" s="7" t="s">
        <v>9</v>
      </c>
      <c r="F2" s="8">
        <v>54.50421073252506</v>
      </c>
      <c r="G2" s="8">
        <v>61.552437122689646</v>
      </c>
      <c r="H2" s="8">
        <v>69.259177793809286</v>
      </c>
      <c r="I2" s="8">
        <v>0.44231094338990734</v>
      </c>
      <c r="J2" s="8">
        <v>0.49895443403337281</v>
      </c>
      <c r="K2" s="8">
        <v>0.56285183751852885</v>
      </c>
    </row>
    <row r="3" spans="1:12" x14ac:dyDescent="0.25">
      <c r="A3" t="str">
        <f t="shared" si="0"/>
        <v>1997All revascularisation (coronary artery bypass graft (CABG) and angioplasty) heart disease procedures, 35+ yearsTMaori</v>
      </c>
      <c r="B3" s="7">
        <v>1997</v>
      </c>
      <c r="C3" s="7" t="s">
        <v>134</v>
      </c>
      <c r="D3" s="7" t="s">
        <v>76</v>
      </c>
      <c r="E3" s="7" t="s">
        <v>9</v>
      </c>
      <c r="F3" s="8">
        <v>67.251373714168864</v>
      </c>
      <c r="G3" s="8">
        <v>74.892893326941703</v>
      </c>
      <c r="H3" s="8">
        <v>83.164855935451413</v>
      </c>
      <c r="I3" s="8">
        <v>0.47627255221610826</v>
      </c>
      <c r="J3" s="8">
        <v>0.53010767546070203</v>
      </c>
      <c r="K3" s="8">
        <v>0.59002801289888118</v>
      </c>
    </row>
    <row r="4" spans="1:12" x14ac:dyDescent="0.25">
      <c r="A4" t="str">
        <f t="shared" si="0"/>
        <v>1998All revascularisation (coronary artery bypass graft (CABG) and angioplasty) heart disease procedures, 35+ yearsTMaori</v>
      </c>
      <c r="B4" s="7">
        <v>1998</v>
      </c>
      <c r="C4" s="7" t="s">
        <v>134</v>
      </c>
      <c r="D4" s="7" t="s">
        <v>76</v>
      </c>
      <c r="E4" s="7" t="s">
        <v>9</v>
      </c>
      <c r="F4" s="8">
        <v>78.933895695749925</v>
      </c>
      <c r="G4" s="8">
        <v>87.020838493928366</v>
      </c>
      <c r="H4" s="8">
        <v>95.711500403426513</v>
      </c>
      <c r="I4" s="8">
        <v>0.51608985674038388</v>
      </c>
      <c r="J4" s="8">
        <v>0.56890667465559353</v>
      </c>
      <c r="K4" s="8">
        <v>0.62712878433977448</v>
      </c>
    </row>
    <row r="5" spans="1:12" x14ac:dyDescent="0.25">
      <c r="A5" t="str">
        <f t="shared" si="0"/>
        <v>1999All revascularisation (coronary artery bypass graft (CABG) and angioplasty) heart disease procedures, 35+ yearsTMaori</v>
      </c>
      <c r="B5" s="7">
        <v>1999</v>
      </c>
      <c r="C5" s="7" t="s">
        <v>134</v>
      </c>
      <c r="D5" s="7" t="s">
        <v>76</v>
      </c>
      <c r="E5" s="7" t="s">
        <v>9</v>
      </c>
      <c r="F5" s="8">
        <v>100.22552524459472</v>
      </c>
      <c r="G5" s="8">
        <v>109.11588726883564</v>
      </c>
      <c r="H5" s="8">
        <v>118.58341262718389</v>
      </c>
      <c r="I5" s="8">
        <v>0.6133849091274689</v>
      </c>
      <c r="J5" s="8">
        <v>0.66813707237111231</v>
      </c>
      <c r="K5" s="8">
        <v>0.7277765410167143</v>
      </c>
    </row>
    <row r="6" spans="1:12" x14ac:dyDescent="0.25">
      <c r="A6" t="str">
        <f t="shared" si="0"/>
        <v>2000All revascularisation (coronary artery bypass graft (CABG) and angioplasty) heart disease procedures, 35+ yearsTMaori</v>
      </c>
      <c r="B6" s="7">
        <v>2000</v>
      </c>
      <c r="C6" s="7" t="s">
        <v>134</v>
      </c>
      <c r="D6" s="7" t="s">
        <v>76</v>
      </c>
      <c r="E6" s="7" t="s">
        <v>9</v>
      </c>
      <c r="F6" s="8">
        <v>111.70828751277666</v>
      </c>
      <c r="G6" s="8">
        <v>120.87913215193501</v>
      </c>
      <c r="H6" s="8">
        <v>130.60217240065347</v>
      </c>
      <c r="I6" s="8">
        <v>0.65828906916278929</v>
      </c>
      <c r="J6" s="8">
        <v>0.71287791416163571</v>
      </c>
      <c r="K6" s="8">
        <v>0.77199355770218958</v>
      </c>
    </row>
    <row r="7" spans="1:12" x14ac:dyDescent="0.25">
      <c r="A7" t="str">
        <f t="shared" si="0"/>
        <v>2001All revascularisation (coronary artery bypass graft (CABG) and angioplasty) heart disease procedures, 35+ yearsTMaori</v>
      </c>
      <c r="B7" s="7">
        <v>2001</v>
      </c>
      <c r="C7" s="7" t="s">
        <v>134</v>
      </c>
      <c r="D7" s="7" t="s">
        <v>76</v>
      </c>
      <c r="E7" s="7" t="s">
        <v>9</v>
      </c>
      <c r="F7" s="8">
        <v>126.25116637457964</v>
      </c>
      <c r="G7" s="8">
        <v>135.77715864296812</v>
      </c>
      <c r="H7" s="8">
        <v>145.83144304345538</v>
      </c>
      <c r="I7" s="8">
        <v>0.72647261714853095</v>
      </c>
      <c r="J7" s="8">
        <v>0.78211410831215422</v>
      </c>
      <c r="K7" s="8">
        <v>0.84201725430739871</v>
      </c>
    </row>
    <row r="8" spans="1:12" x14ac:dyDescent="0.25">
      <c r="A8" t="str">
        <f t="shared" si="0"/>
        <v>2002All revascularisation (coronary artery bypass graft (CABG) and angioplasty) heart disease procedures, 35+ yearsTMaori</v>
      </c>
      <c r="B8" s="7">
        <v>2002</v>
      </c>
      <c r="C8" s="7" t="s">
        <v>134</v>
      </c>
      <c r="D8" s="7" t="s">
        <v>76</v>
      </c>
      <c r="E8" s="7" t="s">
        <v>9</v>
      </c>
      <c r="F8" s="8">
        <v>136.3562037013042</v>
      </c>
      <c r="G8" s="8">
        <v>146.03206836267944</v>
      </c>
      <c r="H8" s="8">
        <v>156.21331979275283</v>
      </c>
      <c r="I8" s="8">
        <v>0.77384158313037477</v>
      </c>
      <c r="J8" s="8">
        <v>0.82979882543579575</v>
      </c>
      <c r="K8" s="8">
        <v>0.88980239070277323</v>
      </c>
    </row>
    <row r="9" spans="1:12" x14ac:dyDescent="0.25">
      <c r="A9" t="str">
        <f t="shared" si="0"/>
        <v>2003All revascularisation (coronary artery bypass graft (CABG) and angioplasty) heart disease procedures, 35+ yearsTMaori</v>
      </c>
      <c r="B9" s="7">
        <v>2003</v>
      </c>
      <c r="C9" s="7" t="s">
        <v>134</v>
      </c>
      <c r="D9" s="7" t="s">
        <v>76</v>
      </c>
      <c r="E9" s="7" t="s">
        <v>9</v>
      </c>
      <c r="F9" s="8">
        <v>143.69550999856952</v>
      </c>
      <c r="G9" s="8">
        <v>153.41914608605771</v>
      </c>
      <c r="H9" s="8">
        <v>163.62761937752225</v>
      </c>
      <c r="I9" s="8">
        <v>0.81725023932885765</v>
      </c>
      <c r="J9" s="8">
        <v>0.87382852962620461</v>
      </c>
      <c r="K9" s="8">
        <v>0.93432373885354747</v>
      </c>
    </row>
    <row r="10" spans="1:12" x14ac:dyDescent="0.25">
      <c r="A10" t="str">
        <f t="shared" si="0"/>
        <v>2004All revascularisation (coronary artery bypass graft (CABG) and angioplasty) heart disease procedures, 35+ yearsTMaori</v>
      </c>
      <c r="B10" s="7">
        <v>2004</v>
      </c>
      <c r="C10" s="7" t="s">
        <v>134</v>
      </c>
      <c r="D10" s="7" t="s">
        <v>76</v>
      </c>
      <c r="E10" s="7" t="s">
        <v>9</v>
      </c>
      <c r="F10" s="8">
        <v>145.19977298768228</v>
      </c>
      <c r="G10" s="8">
        <v>154.78353398634172</v>
      </c>
      <c r="H10" s="8">
        <v>164.83365562053973</v>
      </c>
      <c r="I10" s="8">
        <v>0.87845448183675701</v>
      </c>
      <c r="J10" s="8">
        <v>0.93805494955627222</v>
      </c>
      <c r="K10" s="8">
        <v>1.0016991279356247</v>
      </c>
    </row>
    <row r="11" spans="1:12" x14ac:dyDescent="0.25">
      <c r="A11" t="str">
        <f t="shared" si="0"/>
        <v>2005All revascularisation (coronary artery bypass graft (CABG) and angioplasty) heart disease procedures, 35+ yearsTMaori</v>
      </c>
      <c r="B11" s="7">
        <v>2005</v>
      </c>
      <c r="C11" s="7" t="s">
        <v>134</v>
      </c>
      <c r="D11" s="7" t="s">
        <v>76</v>
      </c>
      <c r="E11" s="7" t="s">
        <v>9</v>
      </c>
      <c r="F11" s="8">
        <v>140.8935747741923</v>
      </c>
      <c r="G11" s="8">
        <v>150.12847516133013</v>
      </c>
      <c r="H11" s="8">
        <v>159.80970308367668</v>
      </c>
      <c r="I11" s="8">
        <v>0.89905057747473127</v>
      </c>
      <c r="J11" s="8">
        <v>0.95980551699152983</v>
      </c>
      <c r="K11" s="8">
        <v>1.0246660794489839</v>
      </c>
    </row>
    <row r="12" spans="1:12" x14ac:dyDescent="0.25">
      <c r="A12" t="str">
        <f t="shared" si="0"/>
        <v>2006All revascularisation (coronary artery bypass graft (CABG) and angioplasty) heart disease procedures, 35+ yearsTMaori</v>
      </c>
      <c r="B12" s="7">
        <v>2006</v>
      </c>
      <c r="C12" s="7" t="s">
        <v>134</v>
      </c>
      <c r="D12" s="7" t="s">
        <v>76</v>
      </c>
      <c r="E12" s="7" t="s">
        <v>9</v>
      </c>
      <c r="F12" s="8">
        <v>140.1113050539557</v>
      </c>
      <c r="G12" s="8">
        <v>149.1328704480745</v>
      </c>
      <c r="H12" s="8">
        <v>158.58291915606023</v>
      </c>
      <c r="I12" s="8">
        <v>0.94075703021069079</v>
      </c>
      <c r="J12" s="8">
        <v>1.0034527984694857</v>
      </c>
      <c r="K12" s="8">
        <v>1.0703268606249312</v>
      </c>
    </row>
    <row r="13" spans="1:12" x14ac:dyDescent="0.25">
      <c r="A13" t="str">
        <f t="shared" si="0"/>
        <v>2007All revascularisation (coronary artery bypass graft (CABG) and angioplasty) heart disease procedures, 35+ yearsTMaori</v>
      </c>
      <c r="B13" s="7">
        <v>2007</v>
      </c>
      <c r="C13" s="7" t="s">
        <v>134</v>
      </c>
      <c r="D13" s="7" t="s">
        <v>76</v>
      </c>
      <c r="E13" s="7" t="s">
        <v>9</v>
      </c>
      <c r="F13" s="8">
        <v>140.310827166389</v>
      </c>
      <c r="G13" s="8">
        <v>149.13855860723214</v>
      </c>
      <c r="H13" s="8">
        <v>158.37617110684255</v>
      </c>
      <c r="I13" s="8">
        <v>0.93691072887964277</v>
      </c>
      <c r="J13" s="8">
        <v>0.99802765901899115</v>
      </c>
      <c r="K13" s="8">
        <v>1.0631313928468027</v>
      </c>
    </row>
    <row r="14" spans="1:12" x14ac:dyDescent="0.25">
      <c r="A14" t="str">
        <f t="shared" si="0"/>
        <v>2008All revascularisation (coronary artery bypass graft (CABG) and angioplasty) heart disease procedures, 35+ yearsTMaori</v>
      </c>
      <c r="B14" s="7">
        <v>2008</v>
      </c>
      <c r="C14" s="7" t="s">
        <v>134</v>
      </c>
      <c r="D14" s="7" t="s">
        <v>76</v>
      </c>
      <c r="E14" s="7" t="s">
        <v>9</v>
      </c>
      <c r="F14" s="8">
        <v>142.91179566357084</v>
      </c>
      <c r="G14" s="8">
        <v>151.63263089242747</v>
      </c>
      <c r="H14" s="8">
        <v>160.74644191125304</v>
      </c>
      <c r="I14" s="8">
        <v>0.98437521015013363</v>
      </c>
      <c r="J14" s="8">
        <v>1.0469395312874301</v>
      </c>
      <c r="K14" s="8">
        <v>1.1134802775104149</v>
      </c>
    </row>
    <row r="15" spans="1:12" x14ac:dyDescent="0.25">
      <c r="A15" t="str">
        <f t="shared" si="0"/>
        <v>2009All revascularisation (coronary artery bypass graft (CABG) and angioplasty) heart disease procedures, 35+ yearsTMaori</v>
      </c>
      <c r="B15" s="7">
        <v>2009</v>
      </c>
      <c r="C15" s="7" t="s">
        <v>134</v>
      </c>
      <c r="D15" s="7" t="s">
        <v>76</v>
      </c>
      <c r="E15" s="7" t="s">
        <v>9</v>
      </c>
      <c r="F15" s="8">
        <v>150.1085134216568</v>
      </c>
      <c r="G15" s="8">
        <v>158.82308885067226</v>
      </c>
      <c r="H15" s="8">
        <v>167.91162302133256</v>
      </c>
      <c r="I15" s="8">
        <v>1.0555348976936949</v>
      </c>
      <c r="J15" s="8">
        <v>1.1197576777979885</v>
      </c>
      <c r="K15" s="8">
        <v>1.1878880174660034</v>
      </c>
    </row>
    <row r="16" spans="1:12" x14ac:dyDescent="0.25">
      <c r="A16" t="str">
        <f t="shared" si="0"/>
        <v>2010All revascularisation (coronary artery bypass graft (CABG) and angioplasty) heart disease procedures, 35+ yearsTMaori</v>
      </c>
      <c r="B16" s="7">
        <v>2010</v>
      </c>
      <c r="C16" s="7" t="s">
        <v>134</v>
      </c>
      <c r="D16" s="7" t="s">
        <v>76</v>
      </c>
      <c r="E16" s="7" t="s">
        <v>9</v>
      </c>
      <c r="F16" s="8">
        <v>158.03754913540072</v>
      </c>
      <c r="G16" s="8">
        <v>166.78829592180173</v>
      </c>
      <c r="H16" s="8">
        <v>175.89750693223226</v>
      </c>
      <c r="I16" s="8">
        <v>1.1000384161134951</v>
      </c>
      <c r="J16" s="8">
        <v>1.1642307939747747</v>
      </c>
      <c r="K16" s="8">
        <v>1.2321690968102419</v>
      </c>
    </row>
    <row r="17" spans="1:11" x14ac:dyDescent="0.25">
      <c r="A17" t="str">
        <f t="shared" si="0"/>
        <v>2011All revascularisation (coronary artery bypass graft (CABG) and angioplasty) heart disease procedures, 35+ yearsTMaori</v>
      </c>
      <c r="B17" s="7">
        <v>2011</v>
      </c>
      <c r="C17" s="7" t="s">
        <v>134</v>
      </c>
      <c r="D17" s="7" t="s">
        <v>76</v>
      </c>
      <c r="E17" s="7" t="s">
        <v>9</v>
      </c>
      <c r="F17" s="8">
        <v>156.25925844346654</v>
      </c>
      <c r="G17" s="8">
        <v>164.78506235618136</v>
      </c>
      <c r="H17" s="8">
        <v>173.65510147117524</v>
      </c>
      <c r="I17" s="8">
        <v>1.1081717326499898</v>
      </c>
      <c r="J17" s="8">
        <v>1.1721359443944106</v>
      </c>
      <c r="K17" s="8">
        <v>1.2397922015714478</v>
      </c>
    </row>
    <row r="18" spans="1:11" x14ac:dyDescent="0.25">
      <c r="A18" t="str">
        <f t="shared" si="0"/>
        <v>2012All revascularisation (coronary artery bypass graft (CABG) and angioplasty) heart disease procedures, 35+ yearsTMaori</v>
      </c>
      <c r="B18" s="7">
        <v>2012</v>
      </c>
      <c r="C18" s="7" t="s">
        <v>134</v>
      </c>
      <c r="D18" s="7" t="s">
        <v>76</v>
      </c>
      <c r="E18" s="7" t="s">
        <v>9</v>
      </c>
      <c r="F18" s="8">
        <v>146.14919961646004</v>
      </c>
      <c r="G18" s="8">
        <v>154.26033685128988</v>
      </c>
      <c r="H18" s="8">
        <v>162.70448990772925</v>
      </c>
      <c r="I18" s="8">
        <v>1.02757370815255</v>
      </c>
      <c r="J18" s="8">
        <v>1.0879050596017705</v>
      </c>
      <c r="K18" s="8">
        <v>1.1517786114195014</v>
      </c>
    </row>
    <row r="19" spans="1:11" x14ac:dyDescent="0.25">
      <c r="A19" t="str">
        <f t="shared" si="0"/>
        <v>2013All revascularisation (coronary artery bypass graft (CABG) and angioplasty) heart disease procedures, 35+ yearsTMaori</v>
      </c>
      <c r="B19" s="7">
        <v>2013</v>
      </c>
      <c r="C19" s="7" t="s">
        <v>134</v>
      </c>
      <c r="D19" s="7" t="s">
        <v>76</v>
      </c>
      <c r="E19" s="7" t="s">
        <v>9</v>
      </c>
      <c r="F19" s="8">
        <v>137.27434187359205</v>
      </c>
      <c r="G19" s="8">
        <v>144.9854539361811</v>
      </c>
      <c r="H19" s="8">
        <v>153.01693255475578</v>
      </c>
      <c r="I19" s="8">
        <v>1.0056090470511705</v>
      </c>
      <c r="J19" s="8">
        <v>1.065588745313035</v>
      </c>
      <c r="K19" s="8">
        <v>1.1291459414247187</v>
      </c>
    </row>
    <row r="20" spans="1:11" x14ac:dyDescent="0.25">
      <c r="A20" t="str">
        <f t="shared" si="0"/>
        <v>2014All revascularisation (coronary artery bypass graft (CABG) and angioplasty) heart disease procedures, 35+ yearsTMaori</v>
      </c>
      <c r="B20" s="7">
        <v>2014</v>
      </c>
      <c r="C20" s="7" t="s">
        <v>134</v>
      </c>
      <c r="D20" s="7" t="s">
        <v>76</v>
      </c>
      <c r="E20" s="7" t="s">
        <v>9</v>
      </c>
      <c r="F20" s="8">
        <v>140.95620265193048</v>
      </c>
      <c r="G20" s="8">
        <v>148.64418176478739</v>
      </c>
      <c r="H20" s="8">
        <v>156.64245491393993</v>
      </c>
      <c r="I20" s="8">
        <v>1.0354619311351656</v>
      </c>
      <c r="J20" s="8">
        <v>1.0958912170461794</v>
      </c>
      <c r="K20" s="8">
        <v>1.1598471401863493</v>
      </c>
    </row>
    <row r="21" spans="1:11" x14ac:dyDescent="0.25">
      <c r="A21" t="str">
        <f t="shared" si="0"/>
        <v>1996All revascularisation (coronary artery bypass graft (CABG) and angioplasty) heart disease procedures, 35+ yearsTnonMaori</v>
      </c>
      <c r="B21" s="7">
        <v>1996</v>
      </c>
      <c r="C21" s="7" t="s">
        <v>134</v>
      </c>
      <c r="D21" s="7" t="s">
        <v>76</v>
      </c>
      <c r="E21" s="7" t="s">
        <v>74</v>
      </c>
      <c r="F21" s="8">
        <v>120.61534867772238</v>
      </c>
      <c r="G21" s="8">
        <v>123.36284222413119</v>
      </c>
      <c r="H21" s="8">
        <v>126.15713417334611</v>
      </c>
      <c r="I21" s="8"/>
      <c r="J21" s="8"/>
      <c r="K21" s="8"/>
    </row>
    <row r="22" spans="1:11" x14ac:dyDescent="0.25">
      <c r="A22" t="str">
        <f t="shared" si="0"/>
        <v>1997All revascularisation (coronary artery bypass graft (CABG) and angioplasty) heart disease procedures, 35+ yearsTnonMaori</v>
      </c>
      <c r="B22" s="7">
        <v>1997</v>
      </c>
      <c r="C22" s="7" t="s">
        <v>134</v>
      </c>
      <c r="D22" s="7" t="s">
        <v>76</v>
      </c>
      <c r="E22" s="7" t="s">
        <v>74</v>
      </c>
      <c r="F22" s="8">
        <v>138.38702647492983</v>
      </c>
      <c r="G22" s="8">
        <v>141.27864355454645</v>
      </c>
      <c r="H22" s="8">
        <v>144.21546881489559</v>
      </c>
      <c r="I22" s="8"/>
      <c r="J22" s="8"/>
      <c r="K22" s="8"/>
    </row>
    <row r="23" spans="1:11" x14ac:dyDescent="0.25">
      <c r="A23" t="str">
        <f t="shared" si="0"/>
        <v>1998All revascularisation (coronary artery bypass graft (CABG) and angioplasty) heart disease procedures, 35+ yearsTnonMaori</v>
      </c>
      <c r="B23" s="7">
        <v>1998</v>
      </c>
      <c r="C23" s="7" t="s">
        <v>134</v>
      </c>
      <c r="D23" s="7" t="s">
        <v>76</v>
      </c>
      <c r="E23" s="7" t="s">
        <v>74</v>
      </c>
      <c r="F23" s="8">
        <v>149.98766087096317</v>
      </c>
      <c r="G23" s="8">
        <v>152.96153546908079</v>
      </c>
      <c r="H23" s="8">
        <v>155.97954414817684</v>
      </c>
      <c r="I23" s="8"/>
      <c r="J23" s="8"/>
      <c r="K23" s="8"/>
    </row>
    <row r="24" spans="1:11" x14ac:dyDescent="0.25">
      <c r="A24" t="str">
        <f t="shared" si="0"/>
        <v>1999All revascularisation (coronary artery bypass graft (CABG) and angioplasty) heart disease procedures, 35+ yearsTnonMaori</v>
      </c>
      <c r="B24" s="7">
        <v>1999</v>
      </c>
      <c r="C24" s="7" t="s">
        <v>134</v>
      </c>
      <c r="D24" s="7" t="s">
        <v>76</v>
      </c>
      <c r="E24" s="7" t="s">
        <v>74</v>
      </c>
      <c r="F24" s="8">
        <v>160.28984234594674</v>
      </c>
      <c r="G24" s="8">
        <v>163.31362497458895</v>
      </c>
      <c r="H24" s="8">
        <v>166.38011645927895</v>
      </c>
      <c r="I24" s="8"/>
      <c r="J24" s="8"/>
      <c r="K24" s="8"/>
    </row>
    <row r="25" spans="1:11" x14ac:dyDescent="0.25">
      <c r="A25" t="str">
        <f t="shared" si="0"/>
        <v>2000All revascularisation (coronary artery bypass graft (CABG) and angioplasty) heart disease procedures, 35+ yearsTnonMaori</v>
      </c>
      <c r="B25" s="7">
        <v>2000</v>
      </c>
      <c r="C25" s="7" t="s">
        <v>134</v>
      </c>
      <c r="D25" s="7" t="s">
        <v>76</v>
      </c>
      <c r="E25" s="7" t="s">
        <v>74</v>
      </c>
      <c r="F25" s="8">
        <v>166.52863119975126</v>
      </c>
      <c r="G25" s="8">
        <v>169.56498406054877</v>
      </c>
      <c r="H25" s="8">
        <v>172.64279691083618</v>
      </c>
      <c r="I25" s="8"/>
      <c r="J25" s="8"/>
      <c r="K25" s="8"/>
    </row>
    <row r="26" spans="1:11" x14ac:dyDescent="0.25">
      <c r="A26" t="str">
        <f t="shared" si="0"/>
        <v>2001All revascularisation (coronary artery bypass graft (CABG) and angioplasty) heart disease procedures, 35+ yearsTnonMaori</v>
      </c>
      <c r="B26" s="7">
        <v>2001</v>
      </c>
      <c r="C26" s="7" t="s">
        <v>134</v>
      </c>
      <c r="D26" s="7" t="s">
        <v>76</v>
      </c>
      <c r="E26" s="7" t="s">
        <v>74</v>
      </c>
      <c r="F26" s="8">
        <v>170.57764515453138</v>
      </c>
      <c r="G26" s="8">
        <v>173.60274824345359</v>
      </c>
      <c r="H26" s="8">
        <v>176.66803445049842</v>
      </c>
      <c r="I26" s="8"/>
      <c r="J26" s="8"/>
      <c r="K26" s="8"/>
    </row>
    <row r="27" spans="1:11" x14ac:dyDescent="0.25">
      <c r="A27" t="str">
        <f t="shared" si="0"/>
        <v>2002All revascularisation (coronary artery bypass graft (CABG) and angioplasty) heart disease procedures, 35+ yearsTnonMaori</v>
      </c>
      <c r="B27" s="7">
        <v>2002</v>
      </c>
      <c r="C27" s="7" t="s">
        <v>134</v>
      </c>
      <c r="D27" s="7" t="s">
        <v>76</v>
      </c>
      <c r="E27" s="7" t="s">
        <v>74</v>
      </c>
      <c r="F27" s="8">
        <v>172.98346414213543</v>
      </c>
      <c r="G27" s="8">
        <v>175.98490608369559</v>
      </c>
      <c r="H27" s="8">
        <v>179.02535981563133</v>
      </c>
      <c r="I27" s="8"/>
      <c r="J27" s="8"/>
      <c r="K27" s="8"/>
    </row>
    <row r="28" spans="1:11" x14ac:dyDescent="0.25">
      <c r="A28" t="str">
        <f t="shared" si="0"/>
        <v>2003All revascularisation (coronary artery bypass graft (CABG) and angioplasty) heart disease procedures, 35+ yearsTnonMaori</v>
      </c>
      <c r="B28" s="7">
        <v>2003</v>
      </c>
      <c r="C28" s="7" t="s">
        <v>134</v>
      </c>
      <c r="D28" s="7" t="s">
        <v>76</v>
      </c>
      <c r="E28" s="7" t="s">
        <v>74</v>
      </c>
      <c r="F28" s="8">
        <v>172.61217831912825</v>
      </c>
      <c r="G28" s="8">
        <v>175.57122580065615</v>
      </c>
      <c r="H28" s="8">
        <v>178.56827497956382</v>
      </c>
      <c r="I28" s="8"/>
      <c r="J28" s="8"/>
      <c r="K28" s="8"/>
    </row>
    <row r="29" spans="1:11" x14ac:dyDescent="0.25">
      <c r="A29" t="str">
        <f t="shared" si="0"/>
        <v>2004All revascularisation (coronary artery bypass graft (CABG) and angioplasty) heart disease procedures, 35+ yearsTnonMaori</v>
      </c>
      <c r="B29" s="7">
        <v>2004</v>
      </c>
      <c r="C29" s="7" t="s">
        <v>134</v>
      </c>
      <c r="D29" s="7" t="s">
        <v>76</v>
      </c>
      <c r="E29" s="7" t="s">
        <v>74</v>
      </c>
      <c r="F29" s="8">
        <v>162.17646582751729</v>
      </c>
      <c r="G29" s="8">
        <v>165.00476231116198</v>
      </c>
      <c r="H29" s="8">
        <v>167.87000670347982</v>
      </c>
      <c r="I29" s="8"/>
      <c r="J29" s="8"/>
      <c r="K29" s="8"/>
    </row>
    <row r="30" spans="1:11" x14ac:dyDescent="0.25">
      <c r="A30" t="str">
        <f t="shared" si="0"/>
        <v>2005All revascularisation (coronary artery bypass graft (CABG) and angioplasty) heart disease procedures, 35+ yearsTnonMaori</v>
      </c>
      <c r="B30" s="7">
        <v>2005</v>
      </c>
      <c r="C30" s="7" t="s">
        <v>134</v>
      </c>
      <c r="D30" s="7" t="s">
        <v>76</v>
      </c>
      <c r="E30" s="7" t="s">
        <v>74</v>
      </c>
      <c r="F30" s="8">
        <v>153.69444033701393</v>
      </c>
      <c r="G30" s="8">
        <v>156.41551595983896</v>
      </c>
      <c r="H30" s="8">
        <v>159.17267542491138</v>
      </c>
      <c r="I30" s="8"/>
      <c r="J30" s="8"/>
      <c r="K30" s="8"/>
    </row>
    <row r="31" spans="1:11" x14ac:dyDescent="0.25">
      <c r="A31" t="str">
        <f t="shared" si="0"/>
        <v>2006All revascularisation (coronary artery bypass graft (CABG) and angioplasty) heart disease procedures, 35+ yearsTnonMaori</v>
      </c>
      <c r="B31" s="7">
        <v>2006</v>
      </c>
      <c r="C31" s="7" t="s">
        <v>134</v>
      </c>
      <c r="D31" s="7" t="s">
        <v>76</v>
      </c>
      <c r="E31" s="7" t="s">
        <v>74</v>
      </c>
      <c r="F31" s="8">
        <v>146.01061906679644</v>
      </c>
      <c r="G31" s="8">
        <v>148.61971651834457</v>
      </c>
      <c r="H31" s="8">
        <v>151.26373299856769</v>
      </c>
      <c r="I31" s="8"/>
      <c r="J31" s="8"/>
      <c r="K31" s="8"/>
    </row>
    <row r="32" spans="1:11" x14ac:dyDescent="0.25">
      <c r="A32" t="str">
        <f t="shared" si="0"/>
        <v>2007All revascularisation (coronary artery bypass graft (CABG) and angioplasty) heart disease procedures, 35+ yearsTnonMaori</v>
      </c>
      <c r="B32" s="7">
        <v>2007</v>
      </c>
      <c r="C32" s="7" t="s">
        <v>134</v>
      </c>
      <c r="D32" s="7" t="s">
        <v>76</v>
      </c>
      <c r="E32" s="7" t="s">
        <v>74</v>
      </c>
      <c r="F32" s="8">
        <v>146.85461191521981</v>
      </c>
      <c r="G32" s="8">
        <v>149.43329201299645</v>
      </c>
      <c r="H32" s="8">
        <v>152.04588914987158</v>
      </c>
      <c r="I32" s="8"/>
      <c r="J32" s="8"/>
      <c r="K32" s="8"/>
    </row>
    <row r="33" spans="1:11" x14ac:dyDescent="0.25">
      <c r="A33" t="str">
        <f t="shared" si="0"/>
        <v>2008All revascularisation (coronary artery bypass graft (CABG) and angioplasty) heart disease procedures, 35+ yearsTnonMaori</v>
      </c>
      <c r="B33" s="7">
        <v>2008</v>
      </c>
      <c r="C33" s="7" t="s">
        <v>134</v>
      </c>
      <c r="D33" s="7" t="s">
        <v>76</v>
      </c>
      <c r="E33" s="7" t="s">
        <v>74</v>
      </c>
      <c r="F33" s="8">
        <v>142.33301574962937</v>
      </c>
      <c r="G33" s="8">
        <v>144.83418226262177</v>
      </c>
      <c r="H33" s="8">
        <v>147.36827092951643</v>
      </c>
      <c r="I33" s="8"/>
      <c r="J33" s="8"/>
      <c r="K33" s="8"/>
    </row>
    <row r="34" spans="1:11" x14ac:dyDescent="0.25">
      <c r="A34" t="str">
        <f t="shared" si="0"/>
        <v>2009All revascularisation (coronary artery bypass graft (CABG) and angioplasty) heart disease procedures, 35+ yearsTnonMaori</v>
      </c>
      <c r="B34" s="7">
        <v>2009</v>
      </c>
      <c r="C34" s="7" t="s">
        <v>134</v>
      </c>
      <c r="D34" s="7" t="s">
        <v>76</v>
      </c>
      <c r="E34" s="7" t="s">
        <v>74</v>
      </c>
      <c r="F34" s="8">
        <v>139.39700758957608</v>
      </c>
      <c r="G34" s="8">
        <v>141.83701706158337</v>
      </c>
      <c r="H34" s="8">
        <v>144.3090190299645</v>
      </c>
      <c r="I34" s="8"/>
      <c r="J34" s="8"/>
      <c r="K34" s="8"/>
    </row>
    <row r="35" spans="1:11" x14ac:dyDescent="0.25">
      <c r="A35" t="str">
        <f t="shared" ref="A35:A64" si="1">B35&amp;C35&amp;D35&amp;E35</f>
        <v>2010All revascularisation (coronary artery bypass graft (CABG) and angioplasty) heart disease procedures, 35+ yearsTnonMaori</v>
      </c>
      <c r="B35" s="7">
        <v>2010</v>
      </c>
      <c r="C35" s="7" t="s">
        <v>134</v>
      </c>
      <c r="D35" s="7" t="s">
        <v>76</v>
      </c>
      <c r="E35" s="7" t="s">
        <v>74</v>
      </c>
      <c r="F35" s="8">
        <v>140.84691654926706</v>
      </c>
      <c r="G35" s="8">
        <v>143.26050881404149</v>
      </c>
      <c r="H35" s="8">
        <v>145.70508611150936</v>
      </c>
      <c r="I35" s="8"/>
      <c r="J35" s="8"/>
      <c r="K35" s="8"/>
    </row>
    <row r="36" spans="1:11" x14ac:dyDescent="0.25">
      <c r="A36" t="str">
        <f t="shared" si="1"/>
        <v>2011All revascularisation (coronary artery bypass graft (CABG) and angioplasty) heart disease procedures, 35+ yearsTnonMaori</v>
      </c>
      <c r="B36" s="7">
        <v>2011</v>
      </c>
      <c r="C36" s="7" t="s">
        <v>134</v>
      </c>
      <c r="D36" s="7" t="s">
        <v>76</v>
      </c>
      <c r="E36" s="7" t="s">
        <v>74</v>
      </c>
      <c r="F36" s="8">
        <v>138.24158288830702</v>
      </c>
      <c r="G36" s="8">
        <v>140.58528206070699</v>
      </c>
      <c r="H36" s="8">
        <v>142.95875013533825</v>
      </c>
      <c r="I36" s="8"/>
      <c r="J36" s="8"/>
      <c r="K36" s="8"/>
    </row>
    <row r="37" spans="1:11" x14ac:dyDescent="0.25">
      <c r="A37" t="str">
        <f t="shared" si="1"/>
        <v>2012All revascularisation (coronary artery bypass graft (CABG) and angioplasty) heart disease procedures, 35+ yearsTnonMaori</v>
      </c>
      <c r="B37" s="7">
        <v>2012</v>
      </c>
      <c r="C37" s="7" t="s">
        <v>134</v>
      </c>
      <c r="D37" s="7" t="s">
        <v>76</v>
      </c>
      <c r="E37" s="7" t="s">
        <v>74</v>
      </c>
      <c r="F37" s="8">
        <v>139.47709777997591</v>
      </c>
      <c r="G37" s="8">
        <v>141.79577113811487</v>
      </c>
      <c r="H37" s="8">
        <v>144.14332611182593</v>
      </c>
      <c r="I37" s="8"/>
      <c r="J37" s="8"/>
      <c r="K37" s="8"/>
    </row>
    <row r="38" spans="1:11" x14ac:dyDescent="0.25">
      <c r="A38" t="str">
        <f t="shared" si="1"/>
        <v>2013All revascularisation (coronary artery bypass graft (CABG) and angioplasty) heart disease procedures, 35+ yearsTnonMaori</v>
      </c>
      <c r="B38" s="7">
        <v>2013</v>
      </c>
      <c r="C38" s="7" t="s">
        <v>134</v>
      </c>
      <c r="D38" s="7" t="s">
        <v>76</v>
      </c>
      <c r="E38" s="7" t="s">
        <v>74</v>
      </c>
      <c r="F38" s="8">
        <v>133.82153576110366</v>
      </c>
      <c r="G38" s="8">
        <v>136.06136004522938</v>
      </c>
      <c r="H38" s="8">
        <v>138.32927297555111</v>
      </c>
      <c r="I38" s="8"/>
      <c r="J38" s="8"/>
      <c r="K38" s="8"/>
    </row>
    <row r="39" spans="1:11" x14ac:dyDescent="0.25">
      <c r="A39" t="str">
        <f t="shared" si="1"/>
        <v>2014All revascularisation (coronary artery bypass graft (CABG) and angioplasty) heart disease procedures, 35+ yearsTnonMaori</v>
      </c>
      <c r="B39" s="7">
        <v>2014</v>
      </c>
      <c r="C39" s="7" t="s">
        <v>134</v>
      </c>
      <c r="D39" s="7" t="s">
        <v>76</v>
      </c>
      <c r="E39" s="7" t="s">
        <v>74</v>
      </c>
      <c r="F39" s="8">
        <v>133.42898310096317</v>
      </c>
      <c r="G39" s="8">
        <v>135.63771609141725</v>
      </c>
      <c r="H39" s="8">
        <v>137.87384536471961</v>
      </c>
      <c r="I39" s="8"/>
      <c r="J39" s="8"/>
      <c r="K39" s="8"/>
    </row>
    <row r="40" spans="1:11" x14ac:dyDescent="0.25">
      <c r="A40" t="str">
        <f t="shared" si="1"/>
        <v>1996All revascularisation (coronary artery bypass graft (CABG) and angioplasty) heart disease procedures, 35+ yearsFMaori</v>
      </c>
      <c r="B40" s="7">
        <v>1996</v>
      </c>
      <c r="C40" s="7" t="s">
        <v>134</v>
      </c>
      <c r="D40" s="7" t="s">
        <v>73</v>
      </c>
      <c r="E40" s="7" t="s">
        <v>9</v>
      </c>
      <c r="F40" s="8">
        <v>29.740110700451645</v>
      </c>
      <c r="G40" s="8">
        <v>37.181137484993386</v>
      </c>
      <c r="H40" s="8">
        <v>45.918402321931858</v>
      </c>
      <c r="I40" s="8">
        <v>0.52813469709498151</v>
      </c>
      <c r="J40" s="8">
        <v>0.65603290391510771</v>
      </c>
      <c r="K40" s="8">
        <v>0.81490417763991019</v>
      </c>
    </row>
    <row r="41" spans="1:11" x14ac:dyDescent="0.25">
      <c r="A41" t="str">
        <f t="shared" si="1"/>
        <v>1997All revascularisation (coronary artery bypass graft (CABG) and angioplasty) heart disease procedures, 35+ yearsFMaori</v>
      </c>
      <c r="B41" s="7">
        <v>1997</v>
      </c>
      <c r="C41" s="7" t="s">
        <v>134</v>
      </c>
      <c r="D41" s="7" t="s">
        <v>73</v>
      </c>
      <c r="E41" s="7" t="s">
        <v>9</v>
      </c>
      <c r="F41" s="8">
        <v>40.286371417969178</v>
      </c>
      <c r="G41" s="8">
        <v>48.671118711719053</v>
      </c>
      <c r="H41" s="8">
        <v>58.286355891263902</v>
      </c>
      <c r="I41" s="8">
        <v>0.601491960237025</v>
      </c>
      <c r="J41" s="8">
        <v>0.72418470399530122</v>
      </c>
      <c r="K41" s="8">
        <v>0.87190439801406305</v>
      </c>
    </row>
    <row r="42" spans="1:11" x14ac:dyDescent="0.25">
      <c r="A42" t="str">
        <f t="shared" si="1"/>
        <v>1998All revascularisation (coronary artery bypass graft (CABG) and angioplasty) heart disease procedures, 35+ yearsFMaori</v>
      </c>
      <c r="B42" s="7">
        <v>1998</v>
      </c>
      <c r="C42" s="7" t="s">
        <v>134</v>
      </c>
      <c r="D42" s="7" t="s">
        <v>73</v>
      </c>
      <c r="E42" s="7" t="s">
        <v>9</v>
      </c>
      <c r="F42" s="8">
        <v>49.847046960198327</v>
      </c>
      <c r="G42" s="8">
        <v>58.929108596374483</v>
      </c>
      <c r="H42" s="8">
        <v>69.187216673748054</v>
      </c>
      <c r="I42" s="8">
        <v>0.67015107498835014</v>
      </c>
      <c r="J42" s="8">
        <v>0.79090201507253799</v>
      </c>
      <c r="K42" s="8">
        <v>0.93341042160780718</v>
      </c>
    </row>
    <row r="43" spans="1:11" x14ac:dyDescent="0.25">
      <c r="A43" t="str">
        <f t="shared" si="1"/>
        <v>1999All revascularisation (coronary artery bypass graft (CABG) and angioplasty) heart disease procedures, 35+ yearsFMaori</v>
      </c>
      <c r="B43" s="7">
        <v>1999</v>
      </c>
      <c r="C43" s="7" t="s">
        <v>134</v>
      </c>
      <c r="D43" s="7" t="s">
        <v>73</v>
      </c>
      <c r="E43" s="7" t="s">
        <v>9</v>
      </c>
      <c r="F43" s="8">
        <v>65.26595231448897</v>
      </c>
      <c r="G43" s="8">
        <v>75.375209764571608</v>
      </c>
      <c r="H43" s="8">
        <v>86.60677545145893</v>
      </c>
      <c r="I43" s="8">
        <v>0.82079746888287164</v>
      </c>
      <c r="J43" s="8">
        <v>0.94814051668843491</v>
      </c>
      <c r="K43" s="8">
        <v>1.095240267504402</v>
      </c>
    </row>
    <row r="44" spans="1:11" x14ac:dyDescent="0.25">
      <c r="A44" t="str">
        <f t="shared" si="1"/>
        <v>2000All revascularisation (coronary artery bypass graft (CABG) and angioplasty) heart disease procedures, 35+ yearsFMaori</v>
      </c>
      <c r="B44" s="7">
        <v>2000</v>
      </c>
      <c r="C44" s="7" t="s">
        <v>134</v>
      </c>
      <c r="D44" s="7" t="s">
        <v>73</v>
      </c>
      <c r="E44" s="7" t="s">
        <v>9</v>
      </c>
      <c r="F44" s="8">
        <v>71.57794051018594</v>
      </c>
      <c r="G44" s="8">
        <v>81.909579914674666</v>
      </c>
      <c r="H44" s="8">
        <v>93.313598473990439</v>
      </c>
      <c r="I44" s="8">
        <v>0.87692277366558802</v>
      </c>
      <c r="J44" s="8">
        <v>1.0043162877596059</v>
      </c>
      <c r="K44" s="8">
        <v>1.1502166851512079</v>
      </c>
    </row>
    <row r="45" spans="1:11" x14ac:dyDescent="0.25">
      <c r="A45" t="str">
        <f t="shared" si="1"/>
        <v>2001All revascularisation (coronary artery bypass graft (CABG) and angioplasty) heart disease procedures, 35+ yearsFMaori</v>
      </c>
      <c r="B45" s="7">
        <v>2001</v>
      </c>
      <c r="C45" s="7" t="s">
        <v>134</v>
      </c>
      <c r="D45" s="7" t="s">
        <v>73</v>
      </c>
      <c r="E45" s="7" t="s">
        <v>9</v>
      </c>
      <c r="F45" s="8">
        <v>79.102967065447672</v>
      </c>
      <c r="G45" s="8">
        <v>89.694961476892246</v>
      </c>
      <c r="H45" s="8">
        <v>101.31018329098886</v>
      </c>
      <c r="I45" s="8">
        <v>0.98005458627913811</v>
      </c>
      <c r="J45" s="8">
        <v>1.1130928986407813</v>
      </c>
      <c r="K45" s="8">
        <v>1.2641906056563801</v>
      </c>
    </row>
    <row r="46" spans="1:11" x14ac:dyDescent="0.25">
      <c r="A46" t="str">
        <f t="shared" si="1"/>
        <v>2002All revascularisation (coronary artery bypass graft (CABG) and angioplasty) heart disease procedures, 35+ yearsFMaori</v>
      </c>
      <c r="B46" s="7">
        <v>2002</v>
      </c>
      <c r="C46" s="7" t="s">
        <v>134</v>
      </c>
      <c r="D46" s="7" t="s">
        <v>73</v>
      </c>
      <c r="E46" s="7" t="s">
        <v>9</v>
      </c>
      <c r="F46" s="8">
        <v>85.407073077558152</v>
      </c>
      <c r="G46" s="8">
        <v>96.136534259839664</v>
      </c>
      <c r="H46" s="8">
        <v>107.84098957638956</v>
      </c>
      <c r="I46" s="8">
        <v>1.0854036057619605</v>
      </c>
      <c r="J46" s="8">
        <v>1.2246264746654936</v>
      </c>
      <c r="K46" s="8">
        <v>1.3817072234607408</v>
      </c>
    </row>
    <row r="47" spans="1:11" x14ac:dyDescent="0.25">
      <c r="A47" t="str">
        <f t="shared" si="1"/>
        <v>2003All revascularisation (coronary artery bypass graft (CABG) and angioplasty) heart disease procedures, 35+ yearsFMaori</v>
      </c>
      <c r="B47" s="7">
        <v>2003</v>
      </c>
      <c r="C47" s="7" t="s">
        <v>134</v>
      </c>
      <c r="D47" s="7" t="s">
        <v>73</v>
      </c>
      <c r="E47" s="7" t="s">
        <v>9</v>
      </c>
      <c r="F47" s="8">
        <v>89.435038131791416</v>
      </c>
      <c r="G47" s="8">
        <v>100.15849881460663</v>
      </c>
      <c r="H47" s="8">
        <v>111.81368299222885</v>
      </c>
      <c r="I47" s="8">
        <v>1.1754004207657911</v>
      </c>
      <c r="J47" s="8">
        <v>1.3202963485035064</v>
      </c>
      <c r="K47" s="8">
        <v>1.4830541295331363</v>
      </c>
    </row>
    <row r="48" spans="1:11" x14ac:dyDescent="0.25">
      <c r="A48" t="str">
        <f t="shared" si="1"/>
        <v>2004All revascularisation (coronary artery bypass graft (CABG) and angioplasty) heart disease procedures, 35+ yearsFMaori</v>
      </c>
      <c r="B48" s="7">
        <v>2004</v>
      </c>
      <c r="C48" s="7" t="s">
        <v>134</v>
      </c>
      <c r="D48" s="7" t="s">
        <v>73</v>
      </c>
      <c r="E48" s="7" t="s">
        <v>9</v>
      </c>
      <c r="F48" s="8">
        <v>90.673958099362835</v>
      </c>
      <c r="G48" s="8">
        <v>101.22454462567684</v>
      </c>
      <c r="H48" s="8">
        <v>112.66573058865698</v>
      </c>
      <c r="I48" s="8">
        <v>1.2643273702251547</v>
      </c>
      <c r="J48" s="8">
        <v>1.4165979387349439</v>
      </c>
      <c r="K48" s="8">
        <v>1.5872073699319855</v>
      </c>
    </row>
    <row r="49" spans="1:11" x14ac:dyDescent="0.25">
      <c r="A49" t="str">
        <f t="shared" si="1"/>
        <v>2005All revascularisation (coronary artery bypass graft (CABG) and angioplasty) heart disease procedures, 35+ yearsFMaori</v>
      </c>
      <c r="B49" s="7">
        <v>2005</v>
      </c>
      <c r="C49" s="7" t="s">
        <v>134</v>
      </c>
      <c r="D49" s="7" t="s">
        <v>73</v>
      </c>
      <c r="E49" s="7" t="s">
        <v>9</v>
      </c>
      <c r="F49" s="8">
        <v>85.31678168481622</v>
      </c>
      <c r="G49" s="8">
        <v>95.308970143024879</v>
      </c>
      <c r="H49" s="8">
        <v>106.14993619319146</v>
      </c>
      <c r="I49" s="8">
        <v>1.2506727869378105</v>
      </c>
      <c r="J49" s="8">
        <v>1.402627036549549</v>
      </c>
      <c r="K49" s="8">
        <v>1.5730434244729408</v>
      </c>
    </row>
    <row r="50" spans="1:11" x14ac:dyDescent="0.25">
      <c r="A50" t="str">
        <f t="shared" si="1"/>
        <v>2006All revascularisation (coronary artery bypass graft (CABG) and angioplasty) heart disease procedures, 35+ yearsFMaori</v>
      </c>
      <c r="B50" s="7">
        <v>2006</v>
      </c>
      <c r="C50" s="7" t="s">
        <v>134</v>
      </c>
      <c r="D50" s="7" t="s">
        <v>73</v>
      </c>
      <c r="E50" s="7" t="s">
        <v>9</v>
      </c>
      <c r="F50" s="8">
        <v>84.504933943436896</v>
      </c>
      <c r="G50" s="8">
        <v>94.228008457408322</v>
      </c>
      <c r="H50" s="8">
        <v>104.7630071529524</v>
      </c>
      <c r="I50" s="8">
        <v>1.2915513978051631</v>
      </c>
      <c r="J50" s="8">
        <v>1.4463462026027132</v>
      </c>
      <c r="K50" s="8">
        <v>1.6196934487766041</v>
      </c>
    </row>
    <row r="51" spans="1:11" x14ac:dyDescent="0.25">
      <c r="A51" t="str">
        <f t="shared" si="1"/>
        <v>2007All revascularisation (coronary artery bypass graft (CABG) and angioplasty) heart disease procedures, 35+ yearsFMaori</v>
      </c>
      <c r="B51" s="7">
        <v>2007</v>
      </c>
      <c r="C51" s="7" t="s">
        <v>134</v>
      </c>
      <c r="D51" s="7" t="s">
        <v>73</v>
      </c>
      <c r="E51" s="7" t="s">
        <v>9</v>
      </c>
      <c r="F51" s="8">
        <v>85.151209390416653</v>
      </c>
      <c r="G51" s="8">
        <v>94.680157097664448</v>
      </c>
      <c r="H51" s="8">
        <v>104.98378679406829</v>
      </c>
      <c r="I51" s="8">
        <v>1.337242329786904</v>
      </c>
      <c r="J51" s="8">
        <v>1.4937609691054003</v>
      </c>
      <c r="K51" s="8">
        <v>1.668599462580785</v>
      </c>
    </row>
    <row r="52" spans="1:11" x14ac:dyDescent="0.25">
      <c r="A52" t="str">
        <f t="shared" si="1"/>
        <v>2008All revascularisation (coronary artery bypass graft (CABG) and angioplasty) heart disease procedures, 35+ yearsFMaori</v>
      </c>
      <c r="B52" s="7">
        <v>2008</v>
      </c>
      <c r="C52" s="7" t="s">
        <v>134</v>
      </c>
      <c r="D52" s="7" t="s">
        <v>73</v>
      </c>
      <c r="E52" s="7" t="s">
        <v>9</v>
      </c>
      <c r="F52" s="8">
        <v>89.388338414271061</v>
      </c>
      <c r="G52" s="8">
        <v>98.915490705259032</v>
      </c>
      <c r="H52" s="8">
        <v>109.1815745423401</v>
      </c>
      <c r="I52" s="8">
        <v>1.4547509301523973</v>
      </c>
      <c r="J52" s="8">
        <v>1.6180870897774802</v>
      </c>
      <c r="K52" s="8">
        <v>1.7997622657166998</v>
      </c>
    </row>
    <row r="53" spans="1:11" x14ac:dyDescent="0.25">
      <c r="A53" t="str">
        <f t="shared" si="1"/>
        <v>2009All revascularisation (coronary artery bypass graft (CABG) and angioplasty) heart disease procedures, 35+ yearsFMaori</v>
      </c>
      <c r="B53" s="7">
        <v>2009</v>
      </c>
      <c r="C53" s="7" t="s">
        <v>134</v>
      </c>
      <c r="D53" s="7" t="s">
        <v>73</v>
      </c>
      <c r="E53" s="7" t="s">
        <v>9</v>
      </c>
      <c r="F53" s="8">
        <v>93.359855864552515</v>
      </c>
      <c r="G53" s="8">
        <v>102.81738161654573</v>
      </c>
      <c r="H53" s="8">
        <v>112.97327453881735</v>
      </c>
      <c r="I53" s="8">
        <v>1.6059556934825554</v>
      </c>
      <c r="J53" s="8">
        <v>1.7791550849907947</v>
      </c>
      <c r="K53" s="8">
        <v>1.9710337148743919</v>
      </c>
    </row>
    <row r="54" spans="1:11" x14ac:dyDescent="0.25">
      <c r="A54" t="str">
        <f t="shared" si="1"/>
        <v>2010All revascularisation (coronary artery bypass graft (CABG) and angioplasty) heart disease procedures, 35+ yearsFMaori</v>
      </c>
      <c r="B54" s="7">
        <v>2010</v>
      </c>
      <c r="C54" s="7" t="s">
        <v>134</v>
      </c>
      <c r="D54" s="7" t="s">
        <v>73</v>
      </c>
      <c r="E54" s="7" t="s">
        <v>9</v>
      </c>
      <c r="F54" s="8">
        <v>96.562983713898575</v>
      </c>
      <c r="G54" s="8">
        <v>105.97777804059264</v>
      </c>
      <c r="H54" s="8">
        <v>116.06249842179898</v>
      </c>
      <c r="I54" s="8">
        <v>1.6362193226541697</v>
      </c>
      <c r="J54" s="8">
        <v>1.8069567518097622</v>
      </c>
      <c r="K54" s="8">
        <v>1.9955104170353297</v>
      </c>
    </row>
    <row r="55" spans="1:11" x14ac:dyDescent="0.25">
      <c r="A55" t="str">
        <f t="shared" si="1"/>
        <v>2011All revascularisation (coronary artery bypass graft (CABG) and angioplasty) heart disease procedures, 35+ yearsFMaori</v>
      </c>
      <c r="B55" s="7">
        <v>2011</v>
      </c>
      <c r="C55" s="7" t="s">
        <v>134</v>
      </c>
      <c r="D55" s="7" t="s">
        <v>73</v>
      </c>
      <c r="E55" s="7" t="s">
        <v>9</v>
      </c>
      <c r="F55" s="8">
        <v>95.553140793908028</v>
      </c>
      <c r="G55" s="8">
        <v>104.73287518749837</v>
      </c>
      <c r="H55" s="8">
        <v>114.55652595419303</v>
      </c>
      <c r="I55" s="8">
        <v>1.668327131457862</v>
      </c>
      <c r="J55" s="8">
        <v>1.840690391308746</v>
      </c>
      <c r="K55" s="8">
        <v>2.0308613657176626</v>
      </c>
    </row>
    <row r="56" spans="1:11" x14ac:dyDescent="0.25">
      <c r="A56" t="str">
        <f t="shared" si="1"/>
        <v>2012All revascularisation (coronary artery bypass graft (CABG) and angioplasty) heart disease procedures, 35+ yearsFMaori</v>
      </c>
      <c r="B56" s="7">
        <v>2012</v>
      </c>
      <c r="C56" s="7" t="s">
        <v>134</v>
      </c>
      <c r="D56" s="7" t="s">
        <v>73</v>
      </c>
      <c r="E56" s="7" t="s">
        <v>9</v>
      </c>
      <c r="F56" s="8">
        <v>89.852389705308113</v>
      </c>
      <c r="G56" s="8">
        <v>98.592780960086301</v>
      </c>
      <c r="H56" s="8">
        <v>107.95372546504078</v>
      </c>
      <c r="I56" s="8">
        <v>1.5331515474417488</v>
      </c>
      <c r="J56" s="8">
        <v>1.693273572247858</v>
      </c>
      <c r="K56" s="8">
        <v>1.870118707610644</v>
      </c>
    </row>
    <row r="57" spans="1:11" x14ac:dyDescent="0.25">
      <c r="A57" t="str">
        <f t="shared" si="1"/>
        <v>2013All revascularisation (coronary artery bypass graft (CABG) and angioplasty) heart disease procedures, 35+ yearsFMaori</v>
      </c>
      <c r="B57" s="7">
        <v>2013</v>
      </c>
      <c r="C57" s="7" t="s">
        <v>134</v>
      </c>
      <c r="D57" s="7" t="s">
        <v>73</v>
      </c>
      <c r="E57" s="7" t="s">
        <v>9</v>
      </c>
      <c r="F57" s="8">
        <v>83.81651929481221</v>
      </c>
      <c r="G57" s="8">
        <v>92.045640191908589</v>
      </c>
      <c r="H57" s="8">
        <v>100.86428127168644</v>
      </c>
      <c r="I57" s="8">
        <v>1.5232890205669227</v>
      </c>
      <c r="J57" s="8">
        <v>1.6847235597631052</v>
      </c>
      <c r="K57" s="8">
        <v>1.8632665465970082</v>
      </c>
    </row>
    <row r="58" spans="1:11" x14ac:dyDescent="0.25">
      <c r="A58" t="str">
        <f t="shared" si="1"/>
        <v>2014All revascularisation (coronary artery bypass graft (CABG) and angioplasty) heart disease procedures, 35+ yearsFMaori</v>
      </c>
      <c r="B58" s="7">
        <v>2014</v>
      </c>
      <c r="C58" s="7" t="s">
        <v>134</v>
      </c>
      <c r="D58" s="7" t="s">
        <v>73</v>
      </c>
      <c r="E58" s="7" t="s">
        <v>9</v>
      </c>
      <c r="F58" s="8">
        <v>84.860269645962077</v>
      </c>
      <c r="G58" s="8">
        <v>93.012746157420239</v>
      </c>
      <c r="H58" s="8">
        <v>101.73708160095616</v>
      </c>
      <c r="I58" s="8">
        <v>1.5590424428626668</v>
      </c>
      <c r="J58" s="8">
        <v>1.7223918113935055</v>
      </c>
      <c r="K58" s="8">
        <v>1.9028561829966331</v>
      </c>
    </row>
    <row r="59" spans="1:11" x14ac:dyDescent="0.25">
      <c r="A59" t="str">
        <f t="shared" si="1"/>
        <v>1996All revascularisation (coronary artery bypass graft (CABG) and angioplasty) heart disease procedures, 35+ yearsFnonMaori</v>
      </c>
      <c r="B59" s="7">
        <v>1996</v>
      </c>
      <c r="C59" s="7" t="s">
        <v>134</v>
      </c>
      <c r="D59" s="7" t="s">
        <v>73</v>
      </c>
      <c r="E59" s="7" t="s">
        <v>74</v>
      </c>
      <c r="F59" s="8">
        <v>54.212694037604827</v>
      </c>
      <c r="G59" s="8">
        <v>56.675720475454568</v>
      </c>
      <c r="H59" s="8">
        <v>59.221801157537868</v>
      </c>
      <c r="I59" s="8"/>
      <c r="J59" s="8"/>
      <c r="K59" s="8"/>
    </row>
    <row r="60" spans="1:11" x14ac:dyDescent="0.25">
      <c r="A60" t="str">
        <f t="shared" si="1"/>
        <v>1997All revascularisation (coronary artery bypass graft (CABG) and angioplasty) heart disease procedures, 35+ yearsFnonMaori</v>
      </c>
      <c r="B60" s="7">
        <v>1997</v>
      </c>
      <c r="C60" s="7" t="s">
        <v>134</v>
      </c>
      <c r="D60" s="7" t="s">
        <v>73</v>
      </c>
      <c r="E60" s="7" t="s">
        <v>74</v>
      </c>
      <c r="F60" s="8">
        <v>64.573506931548593</v>
      </c>
      <c r="G60" s="8">
        <v>67.208156210980746</v>
      </c>
      <c r="H60" s="8">
        <v>69.922710629900649</v>
      </c>
      <c r="I60" s="8"/>
      <c r="J60" s="8"/>
      <c r="K60" s="8"/>
    </row>
    <row r="61" spans="1:11" x14ac:dyDescent="0.25">
      <c r="A61" t="str">
        <f t="shared" si="1"/>
        <v>1998All revascularisation (coronary artery bypass graft (CABG) and angioplasty) heart disease procedures, 35+ yearsFnonMaori</v>
      </c>
      <c r="B61" s="7">
        <v>1998</v>
      </c>
      <c r="C61" s="7" t="s">
        <v>134</v>
      </c>
      <c r="D61" s="7" t="s">
        <v>73</v>
      </c>
      <c r="E61" s="7" t="s">
        <v>74</v>
      </c>
      <c r="F61" s="8">
        <v>71.762548045349675</v>
      </c>
      <c r="G61" s="8">
        <v>74.508734929661003</v>
      </c>
      <c r="H61" s="8">
        <v>77.33310379562343</v>
      </c>
      <c r="I61" s="8"/>
      <c r="J61" s="8"/>
      <c r="K61" s="8"/>
    </row>
    <row r="62" spans="1:11" x14ac:dyDescent="0.25">
      <c r="A62" t="str">
        <f t="shared" si="1"/>
        <v>1999All revascularisation (coronary artery bypass graft (CABG) and angioplasty) heart disease procedures, 35+ yearsFnonMaori</v>
      </c>
      <c r="B62" s="7">
        <v>1999</v>
      </c>
      <c r="C62" s="7" t="s">
        <v>134</v>
      </c>
      <c r="D62" s="7" t="s">
        <v>73</v>
      </c>
      <c r="E62" s="7" t="s">
        <v>74</v>
      </c>
      <c r="F62" s="8">
        <v>76.706805306938591</v>
      </c>
      <c r="G62" s="8">
        <v>79.497931411932669</v>
      </c>
      <c r="H62" s="8">
        <v>82.364660266199721</v>
      </c>
      <c r="I62" s="8"/>
      <c r="J62" s="8"/>
      <c r="K62" s="8"/>
    </row>
    <row r="63" spans="1:11" x14ac:dyDescent="0.25">
      <c r="A63" t="str">
        <f t="shared" si="1"/>
        <v>2000All revascularisation (coronary artery bypass graft (CABG) and angioplasty) heart disease procedures, 35+ yearsFnonMaori</v>
      </c>
      <c r="B63" s="7">
        <v>2000</v>
      </c>
      <c r="C63" s="7" t="s">
        <v>134</v>
      </c>
      <c r="D63" s="7" t="s">
        <v>73</v>
      </c>
      <c r="E63" s="7" t="s">
        <v>74</v>
      </c>
      <c r="F63" s="8">
        <v>78.7804089259553</v>
      </c>
      <c r="G63" s="8">
        <v>81.557554042457809</v>
      </c>
      <c r="H63" s="8">
        <v>84.407603517825763</v>
      </c>
      <c r="I63" s="8"/>
      <c r="J63" s="8"/>
      <c r="K63" s="8"/>
    </row>
    <row r="64" spans="1:11" x14ac:dyDescent="0.25">
      <c r="A64" t="str">
        <f t="shared" si="1"/>
        <v>2001All revascularisation (coronary artery bypass graft (CABG) and angioplasty) heart disease procedures, 35+ yearsFnonMaori</v>
      </c>
      <c r="B64" s="7">
        <v>2001</v>
      </c>
      <c r="C64" s="7" t="s">
        <v>134</v>
      </c>
      <c r="D64" s="7" t="s">
        <v>73</v>
      </c>
      <c r="E64" s="7" t="s">
        <v>74</v>
      </c>
      <c r="F64" s="8">
        <v>77.876252369421309</v>
      </c>
      <c r="G64" s="8">
        <v>80.58173903222314</v>
      </c>
      <c r="H64" s="8">
        <v>83.357231373020284</v>
      </c>
      <c r="I64" s="8"/>
      <c r="J64" s="8"/>
      <c r="K64" s="8"/>
    </row>
    <row r="65" spans="1:11" x14ac:dyDescent="0.25">
      <c r="A65" t="str">
        <f t="shared" ref="A65:A96" si="2">B65&amp;C65&amp;D65&amp;E65</f>
        <v>2002All revascularisation (coronary artery bypass graft (CABG) and angioplasty) heart disease procedures, 35+ yearsFnonMaori</v>
      </c>
      <c r="B65" s="7">
        <v>2002</v>
      </c>
      <c r="C65" s="7" t="s">
        <v>134</v>
      </c>
      <c r="D65" s="7" t="s">
        <v>73</v>
      </c>
      <c r="E65" s="7" t="s">
        <v>74</v>
      </c>
      <c r="F65" s="8">
        <v>75.888623050317648</v>
      </c>
      <c r="G65" s="8">
        <v>78.502740426299638</v>
      </c>
      <c r="H65" s="8">
        <v>81.183933160873011</v>
      </c>
      <c r="I65" s="8"/>
      <c r="J65" s="8"/>
      <c r="K65" s="8"/>
    </row>
    <row r="66" spans="1:11" x14ac:dyDescent="0.25">
      <c r="A66" t="str">
        <f t="shared" si="2"/>
        <v>2003All revascularisation (coronary artery bypass graft (CABG) and angioplasty) heart disease procedures, 35+ yearsFnonMaori</v>
      </c>
      <c r="B66" s="7">
        <v>2003</v>
      </c>
      <c r="C66" s="7" t="s">
        <v>134</v>
      </c>
      <c r="D66" s="7" t="s">
        <v>73</v>
      </c>
      <c r="E66" s="7" t="s">
        <v>74</v>
      </c>
      <c r="F66" s="8">
        <v>73.327099261334922</v>
      </c>
      <c r="G66" s="8">
        <v>75.86061941936866</v>
      </c>
      <c r="H66" s="8">
        <v>78.459341267745799</v>
      </c>
      <c r="I66" s="8"/>
      <c r="J66" s="8"/>
      <c r="K66" s="8"/>
    </row>
    <row r="67" spans="1:11" x14ac:dyDescent="0.25">
      <c r="A67" t="str">
        <f t="shared" si="2"/>
        <v>2004All revascularisation (coronary artery bypass graft (CABG) and angioplasty) heart disease procedures, 35+ yearsFnonMaori</v>
      </c>
      <c r="B67" s="7">
        <v>2004</v>
      </c>
      <c r="C67" s="7" t="s">
        <v>134</v>
      </c>
      <c r="D67" s="7" t="s">
        <v>73</v>
      </c>
      <c r="E67" s="7" t="s">
        <v>74</v>
      </c>
      <c r="F67" s="8">
        <v>69.028813384657738</v>
      </c>
      <c r="G67" s="8">
        <v>71.456086344494324</v>
      </c>
      <c r="H67" s="8">
        <v>73.946920790743903</v>
      </c>
      <c r="I67" s="8"/>
      <c r="J67" s="8"/>
      <c r="K67" s="8"/>
    </row>
    <row r="68" spans="1:11" x14ac:dyDescent="0.25">
      <c r="A68" t="str">
        <f t="shared" si="2"/>
        <v>2005All revascularisation (coronary artery bypass graft (CABG) and angioplasty) heart disease procedures, 35+ yearsFnonMaori</v>
      </c>
      <c r="B68" s="7">
        <v>2005</v>
      </c>
      <c r="C68" s="7" t="s">
        <v>134</v>
      </c>
      <c r="D68" s="7" t="s">
        <v>73</v>
      </c>
      <c r="E68" s="7" t="s">
        <v>74</v>
      </c>
      <c r="F68" s="8">
        <v>65.603800096662468</v>
      </c>
      <c r="G68" s="8">
        <v>67.950330101638528</v>
      </c>
      <c r="H68" s="8">
        <v>70.359352057974178</v>
      </c>
      <c r="I68" s="8"/>
      <c r="J68" s="8"/>
      <c r="K68" s="8"/>
    </row>
    <row r="69" spans="1:11" x14ac:dyDescent="0.25">
      <c r="A69" t="str">
        <f t="shared" si="2"/>
        <v>2006All revascularisation (coronary artery bypass graft (CABG) and angioplasty) heart disease procedures, 35+ yearsFnonMaori</v>
      </c>
      <c r="B69" s="7">
        <v>2006</v>
      </c>
      <c r="C69" s="7" t="s">
        <v>134</v>
      </c>
      <c r="D69" s="7" t="s">
        <v>73</v>
      </c>
      <c r="E69" s="7" t="s">
        <v>74</v>
      </c>
      <c r="F69" s="8">
        <v>62.885703325739158</v>
      </c>
      <c r="G69" s="8">
        <v>65.148999795376909</v>
      </c>
      <c r="H69" s="8">
        <v>67.472941975034274</v>
      </c>
      <c r="I69" s="8"/>
      <c r="J69" s="8"/>
      <c r="K69" s="8"/>
    </row>
    <row r="70" spans="1:11" x14ac:dyDescent="0.25">
      <c r="A70" t="str">
        <f t="shared" si="2"/>
        <v>2007All revascularisation (coronary artery bypass graft (CABG) and angioplasty) heart disease procedures, 35+ yearsFnonMaori</v>
      </c>
      <c r="B70" s="7">
        <v>2007</v>
      </c>
      <c r="C70" s="7" t="s">
        <v>134</v>
      </c>
      <c r="D70" s="7" t="s">
        <v>73</v>
      </c>
      <c r="E70" s="7" t="s">
        <v>74</v>
      </c>
      <c r="F70" s="8">
        <v>61.192161783203645</v>
      </c>
      <c r="G70" s="8">
        <v>63.383740140410502</v>
      </c>
      <c r="H70" s="8">
        <v>65.633758797257499</v>
      </c>
      <c r="I70" s="8"/>
      <c r="J70" s="8"/>
      <c r="K70" s="8"/>
    </row>
    <row r="71" spans="1:11" x14ac:dyDescent="0.25">
      <c r="A71" t="str">
        <f t="shared" si="2"/>
        <v>2008All revascularisation (coronary artery bypass graft (CABG) and angioplasty) heart disease procedures, 35+ yearsFnonMaori</v>
      </c>
      <c r="B71" s="7">
        <v>2008</v>
      </c>
      <c r="C71" s="7" t="s">
        <v>134</v>
      </c>
      <c r="D71" s="7" t="s">
        <v>73</v>
      </c>
      <c r="E71" s="7" t="s">
        <v>74</v>
      </c>
      <c r="F71" s="8">
        <v>59.013445628652342</v>
      </c>
      <c r="G71" s="8">
        <v>61.131129053666648</v>
      </c>
      <c r="H71" s="8">
        <v>63.305391486413654</v>
      </c>
      <c r="I71" s="8"/>
      <c r="J71" s="8"/>
      <c r="K71" s="8"/>
    </row>
    <row r="72" spans="1:11" x14ac:dyDescent="0.25">
      <c r="A72" t="str">
        <f t="shared" si="2"/>
        <v>2009All revascularisation (coronary artery bypass graft (CABG) and angioplasty) heart disease procedures, 35+ yearsFnonMaori</v>
      </c>
      <c r="B72" s="7">
        <v>2009</v>
      </c>
      <c r="C72" s="7" t="s">
        <v>134</v>
      </c>
      <c r="D72" s="7" t="s">
        <v>73</v>
      </c>
      <c r="E72" s="7" t="s">
        <v>74</v>
      </c>
      <c r="F72" s="8">
        <v>55.768542394094681</v>
      </c>
      <c r="G72" s="8">
        <v>57.790005201866769</v>
      </c>
      <c r="H72" s="8">
        <v>59.866015490519672</v>
      </c>
      <c r="I72" s="8"/>
      <c r="J72" s="8"/>
      <c r="K72" s="8"/>
    </row>
    <row r="73" spans="1:11" x14ac:dyDescent="0.25">
      <c r="A73" t="str">
        <f t="shared" si="2"/>
        <v>2010All revascularisation (coronary artery bypass graft (CABG) and angioplasty) heart disease procedures, 35+ yearsFnonMaori</v>
      </c>
      <c r="B73" s="7">
        <v>2010</v>
      </c>
      <c r="C73" s="7" t="s">
        <v>134</v>
      </c>
      <c r="D73" s="7" t="s">
        <v>73</v>
      </c>
      <c r="E73" s="7" t="s">
        <v>74</v>
      </c>
      <c r="F73" s="8">
        <v>56.641110593899192</v>
      </c>
      <c r="G73" s="8">
        <v>58.649869696355658</v>
      </c>
      <c r="H73" s="8">
        <v>60.711676691246929</v>
      </c>
      <c r="I73" s="8"/>
      <c r="J73" s="8"/>
      <c r="K73" s="8"/>
    </row>
    <row r="74" spans="1:11" x14ac:dyDescent="0.25">
      <c r="A74" t="str">
        <f t="shared" si="2"/>
        <v>2011All revascularisation (coronary artery bypass graft (CABG) and angioplasty) heart disease procedures, 35+ yearsFnonMaori</v>
      </c>
      <c r="B74" s="7">
        <v>2011</v>
      </c>
      <c r="C74" s="7" t="s">
        <v>134</v>
      </c>
      <c r="D74" s="7" t="s">
        <v>73</v>
      </c>
      <c r="E74" s="7" t="s">
        <v>74</v>
      </c>
      <c r="F74" s="8">
        <v>54.967084944553925</v>
      </c>
      <c r="G74" s="8">
        <v>56.898691752844123</v>
      </c>
      <c r="H74" s="8">
        <v>58.880849021067924</v>
      </c>
      <c r="I74" s="8"/>
      <c r="J74" s="8"/>
      <c r="K74" s="8"/>
    </row>
    <row r="75" spans="1:11" x14ac:dyDescent="0.25">
      <c r="A75" t="str">
        <f t="shared" si="2"/>
        <v>2012All revascularisation (coronary artery bypass graft (CABG) and angioplasty) heart disease procedures, 35+ yearsFnonMaori</v>
      </c>
      <c r="B75" s="7">
        <v>2012</v>
      </c>
      <c r="C75" s="7" t="s">
        <v>134</v>
      </c>
      <c r="D75" s="7" t="s">
        <v>73</v>
      </c>
      <c r="E75" s="7" t="s">
        <v>74</v>
      </c>
      <c r="F75" s="8">
        <v>56.300904682465692</v>
      </c>
      <c r="G75" s="8">
        <v>58.226138159826249</v>
      </c>
      <c r="H75" s="8">
        <v>60.200414615742389</v>
      </c>
      <c r="I75" s="8"/>
      <c r="J75" s="8"/>
      <c r="K75" s="8"/>
    </row>
    <row r="76" spans="1:11" x14ac:dyDescent="0.25">
      <c r="A76" t="str">
        <f t="shared" si="2"/>
        <v>2013All revascularisation (coronary artery bypass graft (CABG) and angioplasty) heart disease procedures, 35+ yearsFnonMaori</v>
      </c>
      <c r="B76" s="7">
        <v>2013</v>
      </c>
      <c r="C76" s="7" t="s">
        <v>134</v>
      </c>
      <c r="D76" s="7" t="s">
        <v>73</v>
      </c>
      <c r="E76" s="7" t="s">
        <v>74</v>
      </c>
      <c r="F76" s="8">
        <v>52.805158606761381</v>
      </c>
      <c r="G76" s="8">
        <v>54.635456160446552</v>
      </c>
      <c r="H76" s="8">
        <v>56.513006336378567</v>
      </c>
      <c r="I76" s="8"/>
      <c r="J76" s="8"/>
      <c r="K76" s="8"/>
    </row>
    <row r="77" spans="1:11" x14ac:dyDescent="0.25">
      <c r="A77" t="str">
        <f t="shared" si="2"/>
        <v>2014All revascularisation (coronary artery bypass graft (CABG) and angioplasty) heart disease procedures, 35+ yearsFnonMaori</v>
      </c>
      <c r="B77" s="7">
        <v>2014</v>
      </c>
      <c r="C77" s="7" t="s">
        <v>134</v>
      </c>
      <c r="D77" s="7" t="s">
        <v>73</v>
      </c>
      <c r="E77" s="7" t="s">
        <v>74</v>
      </c>
      <c r="F77" s="8">
        <v>52.211629886776592</v>
      </c>
      <c r="G77" s="8">
        <v>54.002083348368942</v>
      </c>
      <c r="H77" s="8">
        <v>55.838274096940829</v>
      </c>
      <c r="I77" s="8"/>
      <c r="J77" s="8"/>
      <c r="K77" s="8"/>
    </row>
    <row r="78" spans="1:11" x14ac:dyDescent="0.25">
      <c r="A78" t="str">
        <f t="shared" si="2"/>
        <v>1996All revascularisation (coronary artery bypass graft (CABG) and angioplasty) heart disease procedures, 35+ yearsMMaori</v>
      </c>
      <c r="B78" s="7">
        <v>1996</v>
      </c>
      <c r="C78" s="7" t="s">
        <v>134</v>
      </c>
      <c r="D78" s="7" t="s">
        <v>75</v>
      </c>
      <c r="E78" s="7" t="s">
        <v>9</v>
      </c>
      <c r="F78" s="8">
        <v>75.52159516162952</v>
      </c>
      <c r="G78" s="8">
        <v>87.524942175601979</v>
      </c>
      <c r="H78" s="8">
        <v>100.8939658469095</v>
      </c>
      <c r="I78" s="8">
        <v>0.39373814747873692</v>
      </c>
      <c r="J78" s="8">
        <v>0.45523753367791719</v>
      </c>
      <c r="K78" s="8">
        <v>0.52634273157478206</v>
      </c>
    </row>
    <row r="79" spans="1:11" x14ac:dyDescent="0.25">
      <c r="A79" t="str">
        <f t="shared" si="2"/>
        <v>1997All revascularisation (coronary artery bypass graft (CABG) and angioplasty) heart disease procedures, 35+ yearsMMaori</v>
      </c>
      <c r="B79" s="7">
        <v>1997</v>
      </c>
      <c r="C79" s="7" t="s">
        <v>134</v>
      </c>
      <c r="D79" s="7" t="s">
        <v>75</v>
      </c>
      <c r="E79" s="7" t="s">
        <v>9</v>
      </c>
      <c r="F79" s="8">
        <v>89.707855084994918</v>
      </c>
      <c r="G79" s="8">
        <v>102.47033322380965</v>
      </c>
      <c r="H79" s="8">
        <v>116.5393139195871</v>
      </c>
      <c r="I79" s="8">
        <v>0.41239313540451028</v>
      </c>
      <c r="J79" s="8">
        <v>0.47024383630851763</v>
      </c>
      <c r="K79" s="8">
        <v>0.5362098604508766</v>
      </c>
    </row>
    <row r="80" spans="1:11" x14ac:dyDescent="0.25">
      <c r="A80" t="str">
        <f t="shared" si="2"/>
        <v>1998All revascularisation (coronary artery bypass graft (CABG) and angioplasty) heart disease procedures, 35+ yearsMMaori</v>
      </c>
      <c r="B80" s="7">
        <v>1998</v>
      </c>
      <c r="C80" s="7" t="s">
        <v>134</v>
      </c>
      <c r="D80" s="7" t="s">
        <v>75</v>
      </c>
      <c r="E80" s="7" t="s">
        <v>9</v>
      </c>
      <c r="F80" s="8">
        <v>103.60616087664873</v>
      </c>
      <c r="G80" s="8">
        <v>117.03066725949641</v>
      </c>
      <c r="H80" s="8">
        <v>131.71181538681259</v>
      </c>
      <c r="I80" s="8">
        <v>0.44269629175772596</v>
      </c>
      <c r="J80" s="8">
        <v>0.49947708666059404</v>
      </c>
      <c r="K80" s="8">
        <v>0.56354065923706864</v>
      </c>
    </row>
    <row r="81" spans="1:11" x14ac:dyDescent="0.25">
      <c r="A81" t="str">
        <f t="shared" si="2"/>
        <v>1999All revascularisation (coronary artery bypass graft (CABG) and angioplasty) heart disease procedures, 35+ yearsMMaori</v>
      </c>
      <c r="B81" s="7">
        <v>1999</v>
      </c>
      <c r="C81" s="7" t="s">
        <v>134</v>
      </c>
      <c r="D81" s="7" t="s">
        <v>75</v>
      </c>
      <c r="E81" s="7" t="s">
        <v>9</v>
      </c>
      <c r="F81" s="8">
        <v>130.73358047907507</v>
      </c>
      <c r="G81" s="8">
        <v>145.45222456740433</v>
      </c>
      <c r="H81" s="8">
        <v>161.37446077723268</v>
      </c>
      <c r="I81" s="8">
        <v>0.52168039499285923</v>
      </c>
      <c r="J81" s="8">
        <v>0.58023901905528008</v>
      </c>
      <c r="K81" s="8">
        <v>0.6453708486377796</v>
      </c>
    </row>
    <row r="82" spans="1:11" x14ac:dyDescent="0.25">
      <c r="A82" t="str">
        <f t="shared" si="2"/>
        <v>2000All revascularisation (coronary artery bypass graft (CABG) and angioplasty) heart disease procedures, 35+ yearsMMaori</v>
      </c>
      <c r="B82" s="7">
        <v>2000</v>
      </c>
      <c r="C82" s="7" t="s">
        <v>134</v>
      </c>
      <c r="D82" s="7" t="s">
        <v>75</v>
      </c>
      <c r="E82" s="7" t="s">
        <v>9</v>
      </c>
      <c r="F82" s="8">
        <v>147.77961202346015</v>
      </c>
      <c r="G82" s="8">
        <v>163.07587951992997</v>
      </c>
      <c r="H82" s="8">
        <v>179.52544136186421</v>
      </c>
      <c r="I82" s="8">
        <v>0.56495467471557481</v>
      </c>
      <c r="J82" s="8">
        <v>0.62350202464699933</v>
      </c>
      <c r="K82" s="8">
        <v>0.68811675013508844</v>
      </c>
    </row>
    <row r="83" spans="1:11" x14ac:dyDescent="0.25">
      <c r="A83" t="str">
        <f t="shared" si="2"/>
        <v>2001All revascularisation (coronary artery bypass graft (CABG) and angioplasty) heart disease procedures, 35+ yearsMMaori</v>
      </c>
      <c r="B83" s="7">
        <v>2001</v>
      </c>
      <c r="C83" s="7" t="s">
        <v>134</v>
      </c>
      <c r="D83" s="7" t="s">
        <v>75</v>
      </c>
      <c r="E83" s="7" t="s">
        <v>9</v>
      </c>
      <c r="F83" s="8">
        <v>169.60824939750577</v>
      </c>
      <c r="G83" s="8">
        <v>185.61783577185309</v>
      </c>
      <c r="H83" s="8">
        <v>202.7314000980187</v>
      </c>
      <c r="I83" s="8">
        <v>0.62567134145241643</v>
      </c>
      <c r="J83" s="8">
        <v>0.68510305966321117</v>
      </c>
      <c r="K83" s="8">
        <v>0.7501801205570956</v>
      </c>
    </row>
    <row r="84" spans="1:11" x14ac:dyDescent="0.25">
      <c r="A84" t="str">
        <f t="shared" si="2"/>
        <v>2002All revascularisation (coronary artery bypass graft (CABG) and angioplasty) heart disease procedures, 35+ yearsMMaori</v>
      </c>
      <c r="B84" s="7">
        <v>2002</v>
      </c>
      <c r="C84" s="7" t="s">
        <v>134</v>
      </c>
      <c r="D84" s="7" t="s">
        <v>75</v>
      </c>
      <c r="E84" s="7" t="s">
        <v>9</v>
      </c>
      <c r="F84" s="8">
        <v>184.01800291041332</v>
      </c>
      <c r="G84" s="8">
        <v>200.341056951376</v>
      </c>
      <c r="H84" s="8">
        <v>217.72380555454083</v>
      </c>
      <c r="I84" s="8">
        <v>0.66139902620466051</v>
      </c>
      <c r="J84" s="8">
        <v>0.72064426171971419</v>
      </c>
      <c r="K84" s="8">
        <v>0.78519642662560141</v>
      </c>
    </row>
    <row r="85" spans="1:11" x14ac:dyDescent="0.25">
      <c r="A85" t="str">
        <f t="shared" si="2"/>
        <v>2003All revascularisation (coronary artery bypass graft (CABG) and angioplasty) heart disease procedures, 35+ yearsMMaori</v>
      </c>
      <c r="B85" s="7">
        <v>2003</v>
      </c>
      <c r="C85" s="7" t="s">
        <v>134</v>
      </c>
      <c r="D85" s="7" t="s">
        <v>75</v>
      </c>
      <c r="E85" s="7" t="s">
        <v>9</v>
      </c>
      <c r="F85" s="8">
        <v>195.27952917046119</v>
      </c>
      <c r="G85" s="8">
        <v>211.7666732070326</v>
      </c>
      <c r="H85" s="8">
        <v>229.27397714099803</v>
      </c>
      <c r="I85" s="8">
        <v>0.69653494302472696</v>
      </c>
      <c r="J85" s="8">
        <v>0.75612956956158628</v>
      </c>
      <c r="K85" s="8">
        <v>0.82082303506931631</v>
      </c>
    </row>
    <row r="86" spans="1:11" x14ac:dyDescent="0.25">
      <c r="A86" t="str">
        <f t="shared" si="2"/>
        <v>2004All revascularisation (coronary artery bypass graft (CABG) and angioplasty) heart disease procedures, 35+ yearsMMaori</v>
      </c>
      <c r="B86" s="7">
        <v>2004</v>
      </c>
      <c r="C86" s="7" t="s">
        <v>134</v>
      </c>
      <c r="D86" s="7" t="s">
        <v>75</v>
      </c>
      <c r="E86" s="7" t="s">
        <v>9</v>
      </c>
      <c r="F86" s="8">
        <v>197.27016383064637</v>
      </c>
      <c r="G86" s="8">
        <v>213.5461942819249</v>
      </c>
      <c r="H86" s="8">
        <v>230.80700196593256</v>
      </c>
      <c r="I86" s="8">
        <v>0.74865439308518711</v>
      </c>
      <c r="J86" s="8">
        <v>0.81152235372314507</v>
      </c>
      <c r="K86" s="8">
        <v>0.87966962683329486</v>
      </c>
    </row>
    <row r="87" spans="1:11" x14ac:dyDescent="0.25">
      <c r="A87" t="str">
        <f t="shared" si="2"/>
        <v>2005All revascularisation (coronary artery bypass graft (CABG) and angioplasty) heart disease procedures, 35+ yearsMMaori</v>
      </c>
      <c r="B87" s="7">
        <v>2005</v>
      </c>
      <c r="C87" s="7" t="s">
        <v>134</v>
      </c>
      <c r="D87" s="7" t="s">
        <v>75</v>
      </c>
      <c r="E87" s="7" t="s">
        <v>9</v>
      </c>
      <c r="F87" s="8">
        <v>194.74579472418162</v>
      </c>
      <c r="G87" s="8">
        <v>210.59034057358312</v>
      </c>
      <c r="H87" s="8">
        <v>227.38058781331273</v>
      </c>
      <c r="I87" s="8">
        <v>0.78000095321653728</v>
      </c>
      <c r="J87" s="8">
        <v>0.84482309819052137</v>
      </c>
      <c r="K87" s="8">
        <v>0.91503230129783275</v>
      </c>
    </row>
    <row r="88" spans="1:11" x14ac:dyDescent="0.25">
      <c r="A88" t="str">
        <f t="shared" si="2"/>
        <v>2006All revascularisation (coronary artery bypass graft (CABG) and angioplasty) heart disease procedures, 35+ yearsMMaori</v>
      </c>
      <c r="B88" s="7">
        <v>2006</v>
      </c>
      <c r="C88" s="7" t="s">
        <v>134</v>
      </c>
      <c r="D88" s="7" t="s">
        <v>75</v>
      </c>
      <c r="E88" s="7" t="s">
        <v>9</v>
      </c>
      <c r="F88" s="8">
        <v>194.60425457790174</v>
      </c>
      <c r="G88" s="8">
        <v>210.14953801228711</v>
      </c>
      <c r="H88" s="8">
        <v>226.60623222529151</v>
      </c>
      <c r="I88" s="8">
        <v>0.82172795324805492</v>
      </c>
      <c r="J88" s="8">
        <v>0.88903918439056018</v>
      </c>
      <c r="K88" s="8">
        <v>0.96186416472464498</v>
      </c>
    </row>
    <row r="89" spans="1:11" x14ac:dyDescent="0.25">
      <c r="A89" t="str">
        <f t="shared" si="2"/>
        <v>2007All revascularisation (coronary artery bypass graft (CABG) and angioplasty) heart disease procedures, 35+ yearsMMaori</v>
      </c>
      <c r="B89" s="7">
        <v>2007</v>
      </c>
      <c r="C89" s="7" t="s">
        <v>134</v>
      </c>
      <c r="D89" s="7" t="s">
        <v>75</v>
      </c>
      <c r="E89" s="7" t="s">
        <v>9</v>
      </c>
      <c r="F89" s="8">
        <v>194.81716933486427</v>
      </c>
      <c r="G89" s="8">
        <v>210.04874221171548</v>
      </c>
      <c r="H89" s="8">
        <v>226.15483345503708</v>
      </c>
      <c r="I89" s="8">
        <v>0.80970011962459598</v>
      </c>
      <c r="J89" s="8">
        <v>0.87469859324851151</v>
      </c>
      <c r="K89" s="8">
        <v>0.94491480300836539</v>
      </c>
    </row>
    <row r="90" spans="1:11" x14ac:dyDescent="0.25">
      <c r="A90" t="str">
        <f t="shared" si="2"/>
        <v>2008All revascularisation (coronary artery bypass graft (CABG) and angioplasty) heart disease procedures, 35+ yearsMMaori</v>
      </c>
      <c r="B90" s="7">
        <v>2008</v>
      </c>
      <c r="C90" s="7" t="s">
        <v>134</v>
      </c>
      <c r="D90" s="7" t="s">
        <v>75</v>
      </c>
      <c r="E90" s="7" t="s">
        <v>9</v>
      </c>
      <c r="F90" s="8">
        <v>195.8468152183188</v>
      </c>
      <c r="G90" s="8">
        <v>210.82479375743182</v>
      </c>
      <c r="H90" s="8">
        <v>226.64442972615637</v>
      </c>
      <c r="I90" s="8">
        <v>0.83751907204358933</v>
      </c>
      <c r="J90" s="8">
        <v>0.90354598394867558</v>
      </c>
      <c r="K90" s="8">
        <v>0.97477821384739805</v>
      </c>
    </row>
    <row r="91" spans="1:11" x14ac:dyDescent="0.25">
      <c r="A91" t="str">
        <f t="shared" si="2"/>
        <v>2009All revascularisation (coronary artery bypass graft (CABG) and angioplasty) heart disease procedures, 35+ yearsMMaori</v>
      </c>
      <c r="B91" s="7">
        <v>2009</v>
      </c>
      <c r="C91" s="7" t="s">
        <v>134</v>
      </c>
      <c r="D91" s="7" t="s">
        <v>75</v>
      </c>
      <c r="E91" s="7" t="s">
        <v>9</v>
      </c>
      <c r="F91" s="8">
        <v>206.94375945351251</v>
      </c>
      <c r="G91" s="8">
        <v>221.9882809618278</v>
      </c>
      <c r="H91" s="8">
        <v>237.83740176106954</v>
      </c>
      <c r="I91" s="8">
        <v>0.8939946600314308</v>
      </c>
      <c r="J91" s="8">
        <v>0.96134982846193395</v>
      </c>
      <c r="K91" s="8">
        <v>1.0337796566383264</v>
      </c>
    </row>
    <row r="92" spans="1:11" x14ac:dyDescent="0.25">
      <c r="A92" t="str">
        <f t="shared" si="2"/>
        <v>2010All revascularisation (coronary artery bypass graft (CABG) and angioplasty) heart disease procedures, 35+ yearsMMaori</v>
      </c>
      <c r="B92" s="7">
        <v>2010</v>
      </c>
      <c r="C92" s="7" t="s">
        <v>134</v>
      </c>
      <c r="D92" s="7" t="s">
        <v>75</v>
      </c>
      <c r="E92" s="7" t="s">
        <v>9</v>
      </c>
      <c r="F92" s="8">
        <v>220.53954702776474</v>
      </c>
      <c r="G92" s="8">
        <v>235.74137682700626</v>
      </c>
      <c r="H92" s="8">
        <v>251.71501522081746</v>
      </c>
      <c r="I92" s="8">
        <v>0.94314108129434449</v>
      </c>
      <c r="J92" s="8">
        <v>1.010917982983359</v>
      </c>
      <c r="K92" s="8">
        <v>1.0835655328645379</v>
      </c>
    </row>
    <row r="93" spans="1:11" x14ac:dyDescent="0.25">
      <c r="A93" t="str">
        <f t="shared" si="2"/>
        <v>2011All revascularisation (coronary artery bypass graft (CABG) and angioplasty) heart disease procedures, 35+ yearsMMaori</v>
      </c>
      <c r="B93" s="7">
        <v>2011</v>
      </c>
      <c r="C93" s="7" t="s">
        <v>134</v>
      </c>
      <c r="D93" s="7" t="s">
        <v>75</v>
      </c>
      <c r="E93" s="7" t="s">
        <v>9</v>
      </c>
      <c r="F93" s="8">
        <v>218.31649532389795</v>
      </c>
      <c r="G93" s="8">
        <v>233.14012856411216</v>
      </c>
      <c r="H93" s="8">
        <v>248.70536565565433</v>
      </c>
      <c r="I93" s="8">
        <v>0.9474811927157788</v>
      </c>
      <c r="J93" s="8">
        <v>1.0147934995504353</v>
      </c>
      <c r="K93" s="8">
        <v>1.0868879030496343</v>
      </c>
    </row>
    <row r="94" spans="1:11" x14ac:dyDescent="0.25">
      <c r="A94" t="str">
        <f t="shared" si="2"/>
        <v>2012All revascularisation (coronary artery bypass graft (CABG) and angioplasty) heart disease procedures, 35+ yearsMMaori</v>
      </c>
      <c r="B94" s="7">
        <v>2012</v>
      </c>
      <c r="C94" s="7" t="s">
        <v>134</v>
      </c>
      <c r="D94" s="7" t="s">
        <v>75</v>
      </c>
      <c r="E94" s="7" t="s">
        <v>9</v>
      </c>
      <c r="F94" s="8">
        <v>203.54651753196816</v>
      </c>
      <c r="G94" s="8">
        <v>217.64346408190031</v>
      </c>
      <c r="H94" s="8">
        <v>232.45943715566506</v>
      </c>
      <c r="I94" s="8">
        <v>0.87861109633645929</v>
      </c>
      <c r="J94" s="8">
        <v>0.94232674624641555</v>
      </c>
      <c r="K94" s="8">
        <v>1.0106629661222826</v>
      </c>
    </row>
    <row r="95" spans="1:11" x14ac:dyDescent="0.25">
      <c r="A95" t="str">
        <f t="shared" si="2"/>
        <v>2013All revascularisation (coronary artery bypass graft (CABG) and angioplasty) heart disease procedures, 35+ yearsMMaori</v>
      </c>
      <c r="B95" s="7">
        <v>2013</v>
      </c>
      <c r="C95" s="7" t="s">
        <v>134</v>
      </c>
      <c r="D95" s="7" t="s">
        <v>75</v>
      </c>
      <c r="E95" s="7" t="s">
        <v>9</v>
      </c>
      <c r="F95" s="8">
        <v>191.83485575015843</v>
      </c>
      <c r="G95" s="8">
        <v>205.30573447178776</v>
      </c>
      <c r="H95" s="8">
        <v>219.47305896356019</v>
      </c>
      <c r="I95" s="8">
        <v>0.85734439806175466</v>
      </c>
      <c r="J95" s="8">
        <v>0.92059929617133385</v>
      </c>
      <c r="K95" s="8">
        <v>0.98852114276030933</v>
      </c>
    </row>
    <row r="96" spans="1:11" x14ac:dyDescent="0.25">
      <c r="A96" t="str">
        <f t="shared" si="2"/>
        <v>2014All revascularisation (coronary artery bypass graft (CABG) and angioplasty) heart disease procedures, 35+ yearsMMaori</v>
      </c>
      <c r="B96" s="7">
        <v>2014</v>
      </c>
      <c r="C96" s="7" t="s">
        <v>134</v>
      </c>
      <c r="D96" s="7" t="s">
        <v>75</v>
      </c>
      <c r="E96" s="7" t="s">
        <v>9</v>
      </c>
      <c r="F96" s="8">
        <v>198.90354915816582</v>
      </c>
      <c r="G96" s="8">
        <v>212.40134497244387</v>
      </c>
      <c r="H96" s="8">
        <v>226.57403829701846</v>
      </c>
      <c r="I96" s="8">
        <v>0.88923299295393188</v>
      </c>
      <c r="J96" s="8">
        <v>0.95304310201721176</v>
      </c>
      <c r="K96" s="8">
        <v>1.021432134771955</v>
      </c>
    </row>
    <row r="97" spans="1:11" x14ac:dyDescent="0.25">
      <c r="A97" t="str">
        <f t="shared" ref="A97:A129" si="3">B97&amp;C97&amp;D97&amp;E97</f>
        <v>1996All revascularisation (coronary artery bypass graft (CABG) and angioplasty) heart disease procedures, 35+ yearsMnonMaori</v>
      </c>
      <c r="B97" s="7">
        <v>1996</v>
      </c>
      <c r="C97" s="7" t="s">
        <v>134</v>
      </c>
      <c r="D97" s="7" t="s">
        <v>75</v>
      </c>
      <c r="E97" s="7" t="s">
        <v>74</v>
      </c>
      <c r="F97" s="8">
        <v>187.28951687362269</v>
      </c>
      <c r="G97" s="8">
        <v>192.26213943406148</v>
      </c>
      <c r="H97" s="8">
        <v>197.33336195235583</v>
      </c>
      <c r="I97" s="8"/>
      <c r="J97" s="8"/>
      <c r="K97" s="8"/>
    </row>
    <row r="98" spans="1:11" x14ac:dyDescent="0.25">
      <c r="A98" t="str">
        <f t="shared" si="3"/>
        <v>1997All revascularisation (coronary artery bypass graft (CABG) and angioplasty) heart disease procedures, 35+ yearsMnonMaori</v>
      </c>
      <c r="B98" s="7">
        <v>1997</v>
      </c>
      <c r="C98" s="7" t="s">
        <v>134</v>
      </c>
      <c r="D98" s="7" t="s">
        <v>75</v>
      </c>
      <c r="E98" s="7" t="s">
        <v>74</v>
      </c>
      <c r="F98" s="8">
        <v>212.693317330507</v>
      </c>
      <c r="G98" s="8">
        <v>217.90893428442706</v>
      </c>
      <c r="H98" s="8">
        <v>223.22013137479598</v>
      </c>
      <c r="I98" s="8"/>
      <c r="J98" s="8"/>
      <c r="K98" s="8"/>
    </row>
    <row r="99" spans="1:11" x14ac:dyDescent="0.25">
      <c r="A99" t="str">
        <f t="shared" si="3"/>
        <v>1998All revascularisation (coronary artery bypass graft (CABG) and angioplasty) heart disease procedures, 35+ yearsMnonMaori</v>
      </c>
      <c r="B99" s="7">
        <v>1998</v>
      </c>
      <c r="C99" s="7" t="s">
        <v>134</v>
      </c>
      <c r="D99" s="7" t="s">
        <v>75</v>
      </c>
      <c r="E99" s="7" t="s">
        <v>74</v>
      </c>
      <c r="F99" s="8">
        <v>228.95793033124315</v>
      </c>
      <c r="G99" s="8">
        <v>234.30637838051899</v>
      </c>
      <c r="H99" s="8">
        <v>239.74823284635426</v>
      </c>
      <c r="I99" s="8"/>
      <c r="J99" s="8"/>
      <c r="K99" s="8"/>
    </row>
    <row r="100" spans="1:11" x14ac:dyDescent="0.25">
      <c r="A100" t="str">
        <f t="shared" si="3"/>
        <v>1999All revascularisation (coronary artery bypass graft (CABG) and angioplasty) heart disease procedures, 35+ yearsMnonMaori</v>
      </c>
      <c r="B100" s="7">
        <v>1999</v>
      </c>
      <c r="C100" s="7" t="s">
        <v>134</v>
      </c>
      <c r="D100" s="7" t="s">
        <v>75</v>
      </c>
      <c r="E100" s="7" t="s">
        <v>74</v>
      </c>
      <c r="F100" s="8">
        <v>245.22691456705556</v>
      </c>
      <c r="G100" s="8">
        <v>250.67639333222246</v>
      </c>
      <c r="H100" s="8">
        <v>256.21644160254033</v>
      </c>
      <c r="I100" s="8"/>
      <c r="J100" s="8"/>
      <c r="K100" s="8"/>
    </row>
    <row r="101" spans="1:11" x14ac:dyDescent="0.25">
      <c r="A101" t="str">
        <f t="shared" si="3"/>
        <v>2000All revascularisation (coronary artery bypass graft (CABG) and angioplasty) heart disease procedures, 35+ yearsMnonMaori</v>
      </c>
      <c r="B101" s="7">
        <v>2000</v>
      </c>
      <c r="C101" s="7" t="s">
        <v>134</v>
      </c>
      <c r="D101" s="7" t="s">
        <v>75</v>
      </c>
      <c r="E101" s="7" t="s">
        <v>74</v>
      </c>
      <c r="F101" s="8">
        <v>256.05475607188765</v>
      </c>
      <c r="G101" s="8">
        <v>261.54827582517743</v>
      </c>
      <c r="H101" s="8">
        <v>267.12996520698783</v>
      </c>
      <c r="I101" s="8"/>
      <c r="J101" s="8"/>
      <c r="K101" s="8"/>
    </row>
    <row r="102" spans="1:11" x14ac:dyDescent="0.25">
      <c r="A102" t="str">
        <f t="shared" si="3"/>
        <v>2001All revascularisation (coronary artery bypass graft (CABG) and angioplasty) heart disease procedures, 35+ yearsMnonMaori</v>
      </c>
      <c r="B102" s="7">
        <v>2001</v>
      </c>
      <c r="C102" s="7" t="s">
        <v>134</v>
      </c>
      <c r="D102" s="7" t="s">
        <v>75</v>
      </c>
      <c r="E102" s="7" t="s">
        <v>74</v>
      </c>
      <c r="F102" s="8">
        <v>265.42316411338362</v>
      </c>
      <c r="G102" s="8">
        <v>270.93418012627285</v>
      </c>
      <c r="H102" s="8">
        <v>276.53081596524675</v>
      </c>
      <c r="I102" s="8"/>
      <c r="J102" s="8"/>
      <c r="K102" s="8"/>
    </row>
    <row r="103" spans="1:11" x14ac:dyDescent="0.25">
      <c r="A103" t="str">
        <f t="shared" si="3"/>
        <v>2002All revascularisation (coronary artery bypass graft (CABG) and angioplasty) heart disease procedures, 35+ yearsMnonMaori</v>
      </c>
      <c r="B103" s="7">
        <v>2002</v>
      </c>
      <c r="C103" s="7" t="s">
        <v>134</v>
      </c>
      <c r="D103" s="7" t="s">
        <v>75</v>
      </c>
      <c r="E103" s="7" t="s">
        <v>74</v>
      </c>
      <c r="F103" s="8">
        <v>272.49414228500939</v>
      </c>
      <c r="G103" s="8">
        <v>278.00270895558208</v>
      </c>
      <c r="H103" s="8">
        <v>283.59461468669895</v>
      </c>
      <c r="I103" s="8"/>
      <c r="J103" s="8"/>
      <c r="K103" s="8"/>
    </row>
    <row r="104" spans="1:11" x14ac:dyDescent="0.25">
      <c r="A104" t="str">
        <f t="shared" si="3"/>
        <v>2003All revascularisation (coronary artery bypass graft (CABG) and angioplasty) heart disease procedures, 35+ yearsMnonMaori</v>
      </c>
      <c r="B104" s="7">
        <v>2003</v>
      </c>
      <c r="C104" s="7" t="s">
        <v>134</v>
      </c>
      <c r="D104" s="7" t="s">
        <v>75</v>
      </c>
      <c r="E104" s="7" t="s">
        <v>74</v>
      </c>
      <c r="F104" s="8">
        <v>274.6105276313254</v>
      </c>
      <c r="G104" s="8">
        <v>280.06664695022795</v>
      </c>
      <c r="H104" s="8">
        <v>285.60390513670978</v>
      </c>
      <c r="I104" s="8"/>
      <c r="J104" s="8"/>
      <c r="K104" s="8"/>
    </row>
    <row r="105" spans="1:11" x14ac:dyDescent="0.25">
      <c r="A105" t="str">
        <f t="shared" si="3"/>
        <v>2004All revascularisation (coronary artery bypass graft (CABG) and angioplasty) heart disease procedures, 35+ yearsMnonMaori</v>
      </c>
      <c r="B105" s="7">
        <v>2004</v>
      </c>
      <c r="C105" s="7" t="s">
        <v>134</v>
      </c>
      <c r="D105" s="7" t="s">
        <v>75</v>
      </c>
      <c r="E105" s="7" t="s">
        <v>74</v>
      </c>
      <c r="F105" s="8">
        <v>257.92939778345385</v>
      </c>
      <c r="G105" s="8">
        <v>263.14271357061995</v>
      </c>
      <c r="H105" s="8">
        <v>268.4348892589212</v>
      </c>
      <c r="I105" s="8"/>
      <c r="J105" s="8"/>
      <c r="K105" s="8"/>
    </row>
    <row r="106" spans="1:11" x14ac:dyDescent="0.25">
      <c r="A106" t="str">
        <f t="shared" si="3"/>
        <v>2005All revascularisation (coronary artery bypass graft (CABG) and angioplasty) heart disease procedures, 35+ yearsMnonMaori</v>
      </c>
      <c r="B106" s="7">
        <v>2005</v>
      </c>
      <c r="C106" s="7" t="s">
        <v>134</v>
      </c>
      <c r="D106" s="7" t="s">
        <v>75</v>
      </c>
      <c r="E106" s="7" t="s">
        <v>74</v>
      </c>
      <c r="F106" s="8">
        <v>244.26231186801206</v>
      </c>
      <c r="G106" s="8">
        <v>249.27152326284005</v>
      </c>
      <c r="H106" s="8">
        <v>254.35760676967635</v>
      </c>
      <c r="I106" s="8"/>
      <c r="J106" s="8"/>
      <c r="K106" s="8"/>
    </row>
    <row r="107" spans="1:11" x14ac:dyDescent="0.25">
      <c r="A107" t="str">
        <f t="shared" si="3"/>
        <v>2006All revascularisation (coronary artery bypass graft (CABG) and angioplasty) heart disease procedures, 35+ yearsMnonMaori</v>
      </c>
      <c r="B107" s="7">
        <v>2006</v>
      </c>
      <c r="C107" s="7" t="s">
        <v>134</v>
      </c>
      <c r="D107" s="7" t="s">
        <v>75</v>
      </c>
      <c r="E107" s="7" t="s">
        <v>74</v>
      </c>
      <c r="F107" s="8">
        <v>231.57974147052619</v>
      </c>
      <c r="G107" s="8">
        <v>236.37826285052378</v>
      </c>
      <c r="H107" s="8">
        <v>241.25118376231535</v>
      </c>
      <c r="I107" s="8"/>
      <c r="J107" s="8"/>
      <c r="K107" s="8"/>
    </row>
    <row r="108" spans="1:11" x14ac:dyDescent="0.25">
      <c r="A108" t="str">
        <f t="shared" si="3"/>
        <v>2007All revascularisation (coronary artery bypass graft (CABG) and angioplasty) heart disease procedures, 35+ yearsMnonMaori</v>
      </c>
      <c r="B108" s="7">
        <v>2007</v>
      </c>
      <c r="C108" s="7" t="s">
        <v>134</v>
      </c>
      <c r="D108" s="7" t="s">
        <v>75</v>
      </c>
      <c r="E108" s="7" t="s">
        <v>74</v>
      </c>
      <c r="F108" s="8">
        <v>235.36638738775196</v>
      </c>
      <c r="G108" s="8">
        <v>240.13842463336206</v>
      </c>
      <c r="H108" s="8">
        <v>244.98286931936136</v>
      </c>
      <c r="I108" s="8"/>
      <c r="J108" s="8"/>
      <c r="K108" s="8"/>
    </row>
    <row r="109" spans="1:11" x14ac:dyDescent="0.25">
      <c r="A109" t="str">
        <f t="shared" si="3"/>
        <v>2008All revascularisation (coronary artery bypass graft (CABG) and angioplasty) heart disease procedures, 35+ yearsMnonMaori</v>
      </c>
      <c r="B109" s="7">
        <v>2008</v>
      </c>
      <c r="C109" s="7" t="s">
        <v>134</v>
      </c>
      <c r="D109" s="7" t="s">
        <v>75</v>
      </c>
      <c r="E109" s="7" t="s">
        <v>74</v>
      </c>
      <c r="F109" s="8">
        <v>228.69202655937528</v>
      </c>
      <c r="G109" s="8">
        <v>233.3304530181027</v>
      </c>
      <c r="H109" s="8">
        <v>238.03928540681923</v>
      </c>
      <c r="I109" s="8"/>
      <c r="J109" s="8"/>
      <c r="K109" s="8"/>
    </row>
    <row r="110" spans="1:11" x14ac:dyDescent="0.25">
      <c r="A110" t="str">
        <f t="shared" si="3"/>
        <v>2009All revascularisation (coronary artery bypass graft (CABG) and angioplasty) heart disease procedures, 35+ yearsMnonMaori</v>
      </c>
      <c r="B110" s="7">
        <v>2009</v>
      </c>
      <c r="C110" s="7" t="s">
        <v>134</v>
      </c>
      <c r="D110" s="7" t="s">
        <v>75</v>
      </c>
      <c r="E110" s="7" t="s">
        <v>74</v>
      </c>
      <c r="F110" s="8">
        <v>226.36023960220177</v>
      </c>
      <c r="G110" s="8">
        <v>230.91311236512874</v>
      </c>
      <c r="H110" s="8">
        <v>235.53452039219266</v>
      </c>
      <c r="I110" s="8"/>
      <c r="J110" s="8"/>
      <c r="K110" s="8"/>
    </row>
    <row r="111" spans="1:11" x14ac:dyDescent="0.25">
      <c r="A111" t="str">
        <f t="shared" si="3"/>
        <v>2010All revascularisation (coronary artery bypass graft (CABG) and angioplasty) heart disease procedures, 35+ yearsMnonMaori</v>
      </c>
      <c r="B111" s="7">
        <v>2010</v>
      </c>
      <c r="C111" s="7" t="s">
        <v>134</v>
      </c>
      <c r="D111" s="7" t="s">
        <v>75</v>
      </c>
      <c r="E111" s="7" t="s">
        <v>74</v>
      </c>
      <c r="F111" s="8">
        <v>228.69197228294274</v>
      </c>
      <c r="G111" s="8">
        <v>233.19535392109736</v>
      </c>
      <c r="H111" s="8">
        <v>237.76511451143031</v>
      </c>
      <c r="I111" s="8"/>
      <c r="J111" s="8"/>
      <c r="K111" s="8"/>
    </row>
    <row r="112" spans="1:11" x14ac:dyDescent="0.25">
      <c r="A112" t="str">
        <f t="shared" si="3"/>
        <v>2011All revascularisation (coronary artery bypass graft (CABG) and angioplasty) heart disease procedures, 35+ yearsMnonMaori</v>
      </c>
      <c r="B112" s="7">
        <v>2011</v>
      </c>
      <c r="C112" s="7" t="s">
        <v>134</v>
      </c>
      <c r="D112" s="7" t="s">
        <v>75</v>
      </c>
      <c r="E112" s="7" t="s">
        <v>74</v>
      </c>
      <c r="F112" s="8">
        <v>225.35350503913014</v>
      </c>
      <c r="G112" s="8">
        <v>229.7414485482966</v>
      </c>
      <c r="H112" s="8">
        <v>234.19334981915384</v>
      </c>
      <c r="I112" s="8"/>
      <c r="J112" s="8"/>
      <c r="K112" s="8"/>
    </row>
    <row r="113" spans="1:11" x14ac:dyDescent="0.25">
      <c r="A113" t="str">
        <f t="shared" si="3"/>
        <v>2012All revascularisation (coronary artery bypass graft (CABG) and angioplasty) heart disease procedures, 35+ yearsMnonMaori</v>
      </c>
      <c r="B113" s="7">
        <v>2012</v>
      </c>
      <c r="C113" s="7" t="s">
        <v>134</v>
      </c>
      <c r="D113" s="7" t="s">
        <v>75</v>
      </c>
      <c r="E113" s="7" t="s">
        <v>74</v>
      </c>
      <c r="F113" s="8">
        <v>226.62707104778627</v>
      </c>
      <c r="G113" s="8">
        <v>230.96390392063347</v>
      </c>
      <c r="H113" s="8">
        <v>235.36286907119629</v>
      </c>
      <c r="I113" s="8"/>
      <c r="J113" s="8"/>
      <c r="K113" s="8"/>
    </row>
    <row r="114" spans="1:11" x14ac:dyDescent="0.25">
      <c r="A114" t="str">
        <f t="shared" si="3"/>
        <v>2013All revascularisation (coronary artery bypass graft (CABG) and angioplasty) heart disease procedures, 35+ yearsMnonMaori</v>
      </c>
      <c r="B114" s="7">
        <v>2013</v>
      </c>
      <c r="C114" s="7" t="s">
        <v>134</v>
      </c>
      <c r="D114" s="7" t="s">
        <v>75</v>
      </c>
      <c r="E114" s="7" t="s">
        <v>74</v>
      </c>
      <c r="F114" s="8">
        <v>218.80615250114647</v>
      </c>
      <c r="G114" s="8">
        <v>223.01313429809321</v>
      </c>
      <c r="H114" s="8">
        <v>227.28067142866939</v>
      </c>
      <c r="I114" s="8"/>
      <c r="J114" s="8"/>
      <c r="K114" s="8"/>
    </row>
    <row r="115" spans="1:11" x14ac:dyDescent="0.25">
      <c r="A115" t="str">
        <f t="shared" si="3"/>
        <v>2014All revascularisation (coronary artery bypass graft (CABG) and angioplasty) heart disease procedures, 35+ yearsMnonMaori</v>
      </c>
      <c r="B115" s="7">
        <v>2014</v>
      </c>
      <c r="C115" s="7" t="s">
        <v>134</v>
      </c>
      <c r="D115" s="7" t="s">
        <v>75</v>
      </c>
      <c r="E115" s="7" t="s">
        <v>74</v>
      </c>
      <c r="F115" s="8">
        <v>218.70823935736314</v>
      </c>
      <c r="G115" s="8">
        <v>222.86646272647587</v>
      </c>
      <c r="H115" s="8">
        <v>227.08387659118949</v>
      </c>
      <c r="I115" s="8"/>
      <c r="J115" s="8"/>
      <c r="K115" s="8"/>
    </row>
    <row r="116" spans="1:11" x14ac:dyDescent="0.25">
      <c r="A116" t="str">
        <f t="shared" si="3"/>
        <v>1996Coronary angioplasty procedures (percutaneous), 35+ yearsTMaori</v>
      </c>
      <c r="B116" s="7">
        <v>1996</v>
      </c>
      <c r="C116" s="7" t="s">
        <v>143</v>
      </c>
      <c r="D116" s="7" t="s">
        <v>76</v>
      </c>
      <c r="E116" s="7" t="s">
        <v>9</v>
      </c>
      <c r="F116" s="8">
        <v>23.386548841728157</v>
      </c>
      <c r="G116" s="8">
        <v>28.074188598148972</v>
      </c>
      <c r="H116" s="8">
        <v>33.42589821507557</v>
      </c>
      <c r="I116" s="8">
        <v>0.34269521190053698</v>
      </c>
      <c r="J116" s="8">
        <v>0.40942178900732668</v>
      </c>
      <c r="K116" s="8">
        <v>0.48914077434677244</v>
      </c>
    </row>
    <row r="117" spans="1:11" x14ac:dyDescent="0.25">
      <c r="A117" t="str">
        <f t="shared" si="3"/>
        <v>1997Coronary angioplasty procedures (percutaneous), 35+ yearsTMaori</v>
      </c>
      <c r="B117" s="7">
        <v>1997</v>
      </c>
      <c r="C117" s="7" t="s">
        <v>143</v>
      </c>
      <c r="D117" s="7" t="s">
        <v>76</v>
      </c>
      <c r="E117" s="7" t="s">
        <v>9</v>
      </c>
      <c r="F117" s="8">
        <v>32.516726256678325</v>
      </c>
      <c r="G117" s="8">
        <v>37.876838778991015</v>
      </c>
      <c r="H117" s="8">
        <v>43.868287372810968</v>
      </c>
      <c r="I117" s="8">
        <v>0.39224918908229378</v>
      </c>
      <c r="J117" s="8">
        <v>0.45568831506273072</v>
      </c>
      <c r="K117" s="8">
        <v>0.52938755837974527</v>
      </c>
    </row>
    <row r="118" spans="1:11" x14ac:dyDescent="0.25">
      <c r="A118" t="str">
        <f t="shared" si="3"/>
        <v>1998Coronary angioplasty procedures (percutaneous), 35+ yearsTMaori</v>
      </c>
      <c r="B118" s="7">
        <v>1998</v>
      </c>
      <c r="C118" s="7" t="s">
        <v>143</v>
      </c>
      <c r="D118" s="7" t="s">
        <v>76</v>
      </c>
      <c r="E118" s="7" t="s">
        <v>9</v>
      </c>
      <c r="F118" s="8">
        <v>36.16136117060271</v>
      </c>
      <c r="G118" s="8">
        <v>41.685753049162415</v>
      </c>
      <c r="H118" s="8">
        <v>47.815445887889112</v>
      </c>
      <c r="I118" s="8">
        <v>0.39111136505012806</v>
      </c>
      <c r="J118" s="8">
        <v>0.44986901292919429</v>
      </c>
      <c r="K118" s="8">
        <v>0.51745397060489051</v>
      </c>
    </row>
    <row r="119" spans="1:11" x14ac:dyDescent="0.25">
      <c r="A119" t="str">
        <f t="shared" si="3"/>
        <v>1999Coronary angioplasty procedures (percutaneous), 35+ yearsTMaori</v>
      </c>
      <c r="B119" s="7">
        <v>1999</v>
      </c>
      <c r="C119" s="7" t="s">
        <v>143</v>
      </c>
      <c r="D119" s="7" t="s">
        <v>76</v>
      </c>
      <c r="E119" s="7" t="s">
        <v>9</v>
      </c>
      <c r="F119" s="8">
        <v>47.611862707288715</v>
      </c>
      <c r="G119" s="8">
        <v>53.793366793041542</v>
      </c>
      <c r="H119" s="8">
        <v>60.554617479306643</v>
      </c>
      <c r="I119" s="8">
        <v>0.46441311250058076</v>
      </c>
      <c r="J119" s="8">
        <v>0.52421626261926069</v>
      </c>
      <c r="K119" s="8">
        <v>0.5917203511220025</v>
      </c>
    </row>
    <row r="120" spans="1:11" x14ac:dyDescent="0.25">
      <c r="A120" t="str">
        <f t="shared" si="3"/>
        <v>2000Coronary angioplasty procedures (percutaneous), 35+ yearsTMaori</v>
      </c>
      <c r="B120" s="7">
        <v>2000</v>
      </c>
      <c r="C120" s="7" t="s">
        <v>143</v>
      </c>
      <c r="D120" s="7" t="s">
        <v>76</v>
      </c>
      <c r="E120" s="7" t="s">
        <v>9</v>
      </c>
      <c r="F120" s="8">
        <v>54.527135112724331</v>
      </c>
      <c r="G120" s="8">
        <v>60.987870422420315</v>
      </c>
      <c r="H120" s="8">
        <v>68.003576882975821</v>
      </c>
      <c r="I120" s="8">
        <v>0.49910834815187949</v>
      </c>
      <c r="J120" s="8">
        <v>0.55802398879859805</v>
      </c>
      <c r="K120" s="8">
        <v>0.62389413686973871</v>
      </c>
    </row>
    <row r="121" spans="1:11" x14ac:dyDescent="0.25">
      <c r="A121" t="str">
        <f t="shared" si="3"/>
        <v>2001Coronary angioplasty procedures (percutaneous), 35+ yearsTMaori</v>
      </c>
      <c r="B121" s="7">
        <v>2001</v>
      </c>
      <c r="C121" s="7" t="s">
        <v>143</v>
      </c>
      <c r="D121" s="7" t="s">
        <v>76</v>
      </c>
      <c r="E121" s="7" t="s">
        <v>9</v>
      </c>
      <c r="F121" s="8">
        <v>69.346754326083939</v>
      </c>
      <c r="G121" s="8">
        <v>76.451474428028305</v>
      </c>
      <c r="H121" s="8">
        <v>84.086587215214266</v>
      </c>
      <c r="I121" s="8">
        <v>0.59249990202088354</v>
      </c>
      <c r="J121" s="8">
        <v>0.65348629224291555</v>
      </c>
      <c r="K121" s="8">
        <v>0.72075005024109084</v>
      </c>
    </row>
    <row r="122" spans="1:11" x14ac:dyDescent="0.25">
      <c r="A122" t="str">
        <f t="shared" si="3"/>
        <v>2002Coronary angioplasty procedures (percutaneous), 35+ yearsTMaori</v>
      </c>
      <c r="B122" s="7">
        <v>2002</v>
      </c>
      <c r="C122" s="7" t="s">
        <v>143</v>
      </c>
      <c r="D122" s="7" t="s">
        <v>76</v>
      </c>
      <c r="E122" s="7" t="s">
        <v>9</v>
      </c>
      <c r="F122" s="8">
        <v>82.91479746527348</v>
      </c>
      <c r="G122" s="8">
        <v>90.498558363079354</v>
      </c>
      <c r="H122" s="8">
        <v>98.589533195099108</v>
      </c>
      <c r="I122" s="8">
        <v>0.66129823645761876</v>
      </c>
      <c r="J122" s="8">
        <v>0.72244812150428439</v>
      </c>
      <c r="K122" s="8">
        <v>0.78925250286603299</v>
      </c>
    </row>
    <row r="123" spans="1:11" x14ac:dyDescent="0.25">
      <c r="A123" t="str">
        <f t="shared" si="3"/>
        <v>2003Coronary angioplasty procedures (percutaneous), 35+ yearsTMaori</v>
      </c>
      <c r="B123" s="7">
        <v>2003</v>
      </c>
      <c r="C123" s="7" t="s">
        <v>143</v>
      </c>
      <c r="D123" s="7" t="s">
        <v>76</v>
      </c>
      <c r="E123" s="7" t="s">
        <v>9</v>
      </c>
      <c r="F123" s="8">
        <v>92.008055889214702</v>
      </c>
      <c r="G123" s="8">
        <v>99.824014084389802</v>
      </c>
      <c r="H123" s="8">
        <v>108.12649164238103</v>
      </c>
      <c r="I123" s="8">
        <v>0.70700153176903491</v>
      </c>
      <c r="J123" s="8">
        <v>0.76801221756671356</v>
      </c>
      <c r="K123" s="8">
        <v>0.83428781951271969</v>
      </c>
    </row>
    <row r="124" spans="1:11" x14ac:dyDescent="0.25">
      <c r="A124" t="str">
        <f t="shared" si="3"/>
        <v>2004Coronary angioplasty procedures (percutaneous), 35+ yearsTMaori</v>
      </c>
      <c r="B124" s="7">
        <v>2004</v>
      </c>
      <c r="C124" s="7" t="s">
        <v>143</v>
      </c>
      <c r="D124" s="7" t="s">
        <v>76</v>
      </c>
      <c r="E124" s="7" t="s">
        <v>9</v>
      </c>
      <c r="F124" s="8">
        <v>96.568991265896429</v>
      </c>
      <c r="G124" s="8">
        <v>104.41948759616322</v>
      </c>
      <c r="H124" s="8">
        <v>112.73818055041789</v>
      </c>
      <c r="I124" s="8">
        <v>0.77657761674753967</v>
      </c>
      <c r="J124" s="8">
        <v>0.84107765787405608</v>
      </c>
      <c r="K124" s="8">
        <v>0.91093486513001398</v>
      </c>
    </row>
    <row r="125" spans="1:11" x14ac:dyDescent="0.25">
      <c r="A125" t="str">
        <f t="shared" si="3"/>
        <v>2005Coronary angioplasty procedures (percutaneous), 35+ yearsTMaori</v>
      </c>
      <c r="B125" s="7">
        <v>2005</v>
      </c>
      <c r="C125" s="7" t="s">
        <v>143</v>
      </c>
      <c r="D125" s="7" t="s">
        <v>76</v>
      </c>
      <c r="E125" s="7" t="s">
        <v>9</v>
      </c>
      <c r="F125" s="8">
        <v>95.048800547004433</v>
      </c>
      <c r="G125" s="8">
        <v>102.67135577526564</v>
      </c>
      <c r="H125" s="8">
        <v>110.74253212789768</v>
      </c>
      <c r="I125" s="8">
        <v>0.81292494576483598</v>
      </c>
      <c r="J125" s="8">
        <v>0.87979278832508445</v>
      </c>
      <c r="K125" s="8">
        <v>0.95216090294852485</v>
      </c>
    </row>
    <row r="126" spans="1:11" x14ac:dyDescent="0.25">
      <c r="A126" t="str">
        <f t="shared" si="3"/>
        <v>2006Coronary angioplasty procedures (percutaneous), 35+ yearsTMaori</v>
      </c>
      <c r="B126" s="7">
        <v>2006</v>
      </c>
      <c r="C126" s="7" t="s">
        <v>143</v>
      </c>
      <c r="D126" s="7" t="s">
        <v>76</v>
      </c>
      <c r="E126" s="7" t="s">
        <v>9</v>
      </c>
      <c r="F126" s="8">
        <v>93.49849055759222</v>
      </c>
      <c r="G126" s="8">
        <v>100.90373578239219</v>
      </c>
      <c r="H126" s="8">
        <v>108.73954583767795</v>
      </c>
      <c r="I126" s="8">
        <v>0.84950463124834774</v>
      </c>
      <c r="J126" s="8">
        <v>0.91877203654945006</v>
      </c>
      <c r="K126" s="8">
        <v>0.99368740804244537</v>
      </c>
    </row>
    <row r="127" spans="1:11" x14ac:dyDescent="0.25">
      <c r="A127" t="str">
        <f t="shared" si="3"/>
        <v>2007Coronary angioplasty procedures (percutaneous), 35+ yearsTMaori</v>
      </c>
      <c r="B127" s="7">
        <v>2007</v>
      </c>
      <c r="C127" s="7" t="s">
        <v>143</v>
      </c>
      <c r="D127" s="7" t="s">
        <v>76</v>
      </c>
      <c r="E127" s="7" t="s">
        <v>9</v>
      </c>
      <c r="F127" s="8">
        <v>91.106728217886584</v>
      </c>
      <c r="G127" s="8">
        <v>98.24592015976107</v>
      </c>
      <c r="H127" s="8">
        <v>105.79591129506427</v>
      </c>
      <c r="I127" s="8">
        <v>0.82947724651280896</v>
      </c>
      <c r="J127" s="8">
        <v>0.89643060170964817</v>
      </c>
      <c r="K127" s="8">
        <v>0.96878826641703752</v>
      </c>
    </row>
    <row r="128" spans="1:11" x14ac:dyDescent="0.25">
      <c r="A128" t="str">
        <f t="shared" si="3"/>
        <v>2008Coronary angioplasty procedures (percutaneous), 35+ yearsTMaori</v>
      </c>
      <c r="B128" s="7">
        <v>2008</v>
      </c>
      <c r="C128" s="7" t="s">
        <v>143</v>
      </c>
      <c r="D128" s="7" t="s">
        <v>76</v>
      </c>
      <c r="E128" s="7" t="s">
        <v>9</v>
      </c>
      <c r="F128" s="8">
        <v>89.291813970634223</v>
      </c>
      <c r="G128" s="8">
        <v>96.210878326296424</v>
      </c>
      <c r="H128" s="8">
        <v>103.52375302804185</v>
      </c>
      <c r="I128" s="8">
        <v>0.85242083964377646</v>
      </c>
      <c r="J128" s="8">
        <v>0.9206975949165338</v>
      </c>
      <c r="K128" s="8">
        <v>0.99444314575806692</v>
      </c>
    </row>
    <row r="129" spans="1:11" x14ac:dyDescent="0.25">
      <c r="A129" t="str">
        <f t="shared" si="3"/>
        <v>2009Coronary angioplasty procedures (percutaneous), 35+ yearsTMaori</v>
      </c>
      <c r="B129" s="7">
        <v>2009</v>
      </c>
      <c r="C129" s="7" t="s">
        <v>143</v>
      </c>
      <c r="D129" s="7" t="s">
        <v>76</v>
      </c>
      <c r="E129" s="7" t="s">
        <v>9</v>
      </c>
      <c r="F129" s="8">
        <v>98.366708361209163</v>
      </c>
      <c r="G129" s="8">
        <v>105.44886667803736</v>
      </c>
      <c r="H129" s="8">
        <v>112.90621971275158</v>
      </c>
      <c r="I129" s="8">
        <v>0.97248175700527151</v>
      </c>
      <c r="J129" s="8">
        <v>1.0455682237384911</v>
      </c>
      <c r="K129" s="8">
        <v>1.1241474738386661</v>
      </c>
    </row>
    <row r="130" spans="1:11" x14ac:dyDescent="0.25">
      <c r="A130" t="str">
        <f t="shared" ref="A130:A159" si="4">B130&amp;C130&amp;D130&amp;E130</f>
        <v>2010Coronary angioplasty procedures (percutaneous), 35+ yearsTMaori</v>
      </c>
      <c r="B130" s="7">
        <v>2010</v>
      </c>
      <c r="C130" s="7" t="s">
        <v>143</v>
      </c>
      <c r="D130" s="7" t="s">
        <v>76</v>
      </c>
      <c r="E130" s="7" t="s">
        <v>9</v>
      </c>
      <c r="F130" s="8">
        <v>105.66563090944622</v>
      </c>
      <c r="G130" s="8">
        <v>112.86499960461965</v>
      </c>
      <c r="H130" s="8">
        <v>120.42575437964929</v>
      </c>
      <c r="I130" s="8">
        <v>1.0385760190621047</v>
      </c>
      <c r="J130" s="8">
        <v>1.1129967998794332</v>
      </c>
      <c r="K130" s="8">
        <v>1.1927503175555065</v>
      </c>
    </row>
    <row r="131" spans="1:11" x14ac:dyDescent="0.25">
      <c r="A131" t="str">
        <f t="shared" si="4"/>
        <v>2011Coronary angioplasty procedures (percutaneous), 35+ yearsTMaori</v>
      </c>
      <c r="B131" s="7">
        <v>2011</v>
      </c>
      <c r="C131" s="7" t="s">
        <v>143</v>
      </c>
      <c r="D131" s="7" t="s">
        <v>76</v>
      </c>
      <c r="E131" s="7" t="s">
        <v>9</v>
      </c>
      <c r="F131" s="8">
        <v>105.19284813347585</v>
      </c>
      <c r="G131" s="8">
        <v>112.24341180909296</v>
      </c>
      <c r="H131" s="8">
        <v>119.64225960034483</v>
      </c>
      <c r="I131" s="8">
        <v>1.0499753779727972</v>
      </c>
      <c r="J131" s="8">
        <v>1.1242994710467917</v>
      </c>
      <c r="K131" s="8">
        <v>1.2038847073124839</v>
      </c>
    </row>
    <row r="132" spans="1:11" x14ac:dyDescent="0.25">
      <c r="A132" t="str">
        <f t="shared" si="4"/>
        <v>2012Coronary angioplasty procedures (percutaneous), 35+ yearsTMaori</v>
      </c>
      <c r="B132" s="7">
        <v>2012</v>
      </c>
      <c r="C132" s="7" t="s">
        <v>143</v>
      </c>
      <c r="D132" s="7" t="s">
        <v>76</v>
      </c>
      <c r="E132" s="7" t="s">
        <v>9</v>
      </c>
      <c r="F132" s="8">
        <v>97.928173382172687</v>
      </c>
      <c r="G132" s="8">
        <v>104.63513908225681</v>
      </c>
      <c r="H132" s="8">
        <v>111.68048965061617</v>
      </c>
      <c r="I132" s="8">
        <v>0.9498307164866554</v>
      </c>
      <c r="J132" s="8">
        <v>1.0184436896291882</v>
      </c>
      <c r="K132" s="8">
        <v>1.0920130618455175</v>
      </c>
    </row>
    <row r="133" spans="1:11" x14ac:dyDescent="0.25">
      <c r="A133" t="str">
        <f t="shared" si="4"/>
        <v>2013Coronary angioplasty procedures (percutaneous), 35+ yearsTMaori</v>
      </c>
      <c r="B133" s="7">
        <v>2013</v>
      </c>
      <c r="C133" s="7" t="s">
        <v>143</v>
      </c>
      <c r="D133" s="7" t="s">
        <v>76</v>
      </c>
      <c r="E133" s="7" t="s">
        <v>9</v>
      </c>
      <c r="F133" s="8">
        <v>93.803229931061679</v>
      </c>
      <c r="G133" s="8">
        <v>100.24641350166526</v>
      </c>
      <c r="H133" s="8">
        <v>107.01560005181366</v>
      </c>
      <c r="I133" s="8">
        <v>0.93733576785901473</v>
      </c>
      <c r="J133" s="8">
        <v>1.0055198980843567</v>
      </c>
      <c r="K133" s="8">
        <v>1.0786639111755851</v>
      </c>
    </row>
    <row r="134" spans="1:11" x14ac:dyDescent="0.25">
      <c r="A134" t="str">
        <f t="shared" si="4"/>
        <v>2014Coronary angioplasty procedures (percutaneous), 35+ yearsTMaori</v>
      </c>
      <c r="B134" s="7">
        <v>2014</v>
      </c>
      <c r="C134" s="7" t="s">
        <v>143</v>
      </c>
      <c r="D134" s="7" t="s">
        <v>76</v>
      </c>
      <c r="E134" s="7" t="s">
        <v>9</v>
      </c>
      <c r="F134" s="8">
        <v>99.276328850200898</v>
      </c>
      <c r="G134" s="8">
        <v>105.79733114215819</v>
      </c>
      <c r="H134" s="8">
        <v>112.63415640079984</v>
      </c>
      <c r="I134" s="8">
        <v>0.98167032115036623</v>
      </c>
      <c r="J134" s="8">
        <v>1.0505381020639102</v>
      </c>
      <c r="K134" s="8">
        <v>1.124237210914921</v>
      </c>
    </row>
    <row r="135" spans="1:11" x14ac:dyDescent="0.25">
      <c r="A135" t="str">
        <f t="shared" si="4"/>
        <v>1996Coronary angioplasty procedures (percutaneous), 35+ yearsTnonMaori</v>
      </c>
      <c r="B135" s="7">
        <v>1996</v>
      </c>
      <c r="C135" s="7" t="s">
        <v>143</v>
      </c>
      <c r="D135" s="7" t="s">
        <v>76</v>
      </c>
      <c r="E135" s="7" t="s">
        <v>74</v>
      </c>
      <c r="F135" s="8">
        <v>66.482763028976379</v>
      </c>
      <c r="G135" s="8">
        <v>68.57033346030974</v>
      </c>
      <c r="H135" s="8">
        <v>70.706780166178021</v>
      </c>
      <c r="I135" s="8"/>
      <c r="J135" s="8"/>
      <c r="K135" s="8"/>
    </row>
    <row r="136" spans="1:11" x14ac:dyDescent="0.25">
      <c r="A136" t="str">
        <f t="shared" si="4"/>
        <v>1997Coronary angioplasty procedures (percutaneous), 35+ yearsTnonMaori</v>
      </c>
      <c r="B136" s="7">
        <v>1997</v>
      </c>
      <c r="C136" s="7" t="s">
        <v>143</v>
      </c>
      <c r="D136" s="7" t="s">
        <v>76</v>
      </c>
      <c r="E136" s="7" t="s">
        <v>74</v>
      </c>
      <c r="F136" s="8">
        <v>80.86351325687977</v>
      </c>
      <c r="G136" s="8">
        <v>83.120057124521267</v>
      </c>
      <c r="H136" s="8">
        <v>85.423607717021738</v>
      </c>
      <c r="I136" s="8"/>
      <c r="J136" s="8"/>
      <c r="K136" s="8"/>
    </row>
    <row r="137" spans="1:11" x14ac:dyDescent="0.25">
      <c r="A137" t="str">
        <f t="shared" si="4"/>
        <v>1998Coronary angioplasty procedures (percutaneous), 35+ yearsTnonMaori</v>
      </c>
      <c r="B137" s="7">
        <v>1998</v>
      </c>
      <c r="C137" s="7" t="s">
        <v>143</v>
      </c>
      <c r="D137" s="7" t="s">
        <v>76</v>
      </c>
      <c r="E137" s="7" t="s">
        <v>74</v>
      </c>
      <c r="F137" s="8">
        <v>90.310295407325825</v>
      </c>
      <c r="G137" s="8">
        <v>92.661979045272474</v>
      </c>
      <c r="H137" s="8">
        <v>95.059404446880649</v>
      </c>
      <c r="I137" s="8"/>
      <c r="J137" s="8"/>
      <c r="K137" s="8"/>
    </row>
    <row r="138" spans="1:11" x14ac:dyDescent="0.25">
      <c r="A138" t="str">
        <f t="shared" si="4"/>
        <v>1999Coronary angioplasty procedures (percutaneous), 35+ yearsTnonMaori</v>
      </c>
      <c r="B138" s="7">
        <v>1999</v>
      </c>
      <c r="C138" s="7" t="s">
        <v>143</v>
      </c>
      <c r="D138" s="7" t="s">
        <v>76</v>
      </c>
      <c r="E138" s="7" t="s">
        <v>74</v>
      </c>
      <c r="F138" s="8">
        <v>100.18459143064567</v>
      </c>
      <c r="G138" s="8">
        <v>102.61674547115636</v>
      </c>
      <c r="H138" s="8">
        <v>105.09302875645122</v>
      </c>
      <c r="I138" s="8"/>
      <c r="J138" s="8"/>
      <c r="K138" s="8"/>
    </row>
    <row r="139" spans="1:11" x14ac:dyDescent="0.25">
      <c r="A139" t="str">
        <f t="shared" si="4"/>
        <v>2000Coronary angioplasty procedures (percutaneous), 35+ yearsTnonMaori</v>
      </c>
      <c r="B139" s="7">
        <v>2000</v>
      </c>
      <c r="C139" s="7" t="s">
        <v>143</v>
      </c>
      <c r="D139" s="7" t="s">
        <v>76</v>
      </c>
      <c r="E139" s="7" t="s">
        <v>74</v>
      </c>
      <c r="F139" s="8">
        <v>106.82059218589114</v>
      </c>
      <c r="G139" s="8">
        <v>109.29256026022216</v>
      </c>
      <c r="H139" s="8">
        <v>111.80729830592357</v>
      </c>
      <c r="I139" s="8"/>
      <c r="J139" s="8"/>
      <c r="K139" s="8"/>
    </row>
    <row r="140" spans="1:11" x14ac:dyDescent="0.25">
      <c r="A140" t="str">
        <f t="shared" si="4"/>
        <v>2001Coronary angioplasty procedures (percutaneous), 35+ yearsTnonMaori</v>
      </c>
      <c r="B140" s="7">
        <v>2001</v>
      </c>
      <c r="C140" s="7" t="s">
        <v>143</v>
      </c>
      <c r="D140" s="7" t="s">
        <v>76</v>
      </c>
      <c r="E140" s="7" t="s">
        <v>74</v>
      </c>
      <c r="F140" s="8">
        <v>114.47703755156698</v>
      </c>
      <c r="G140" s="8">
        <v>116.99017306947513</v>
      </c>
      <c r="H140" s="8">
        <v>119.54457457749113</v>
      </c>
      <c r="I140" s="8"/>
      <c r="J140" s="8"/>
      <c r="K140" s="8"/>
    </row>
    <row r="141" spans="1:11" x14ac:dyDescent="0.25">
      <c r="A141" t="str">
        <f t="shared" si="4"/>
        <v>2002Coronary angioplasty procedures (percutaneous), 35+ yearsTnonMaori</v>
      </c>
      <c r="B141" s="7">
        <v>2002</v>
      </c>
      <c r="C141" s="7" t="s">
        <v>143</v>
      </c>
      <c r="D141" s="7" t="s">
        <v>76</v>
      </c>
      <c r="E141" s="7" t="s">
        <v>74</v>
      </c>
      <c r="F141" s="8">
        <v>122.71087551156681</v>
      </c>
      <c r="G141" s="8">
        <v>125.26651488087876</v>
      </c>
      <c r="H141" s="8">
        <v>127.86197934276002</v>
      </c>
      <c r="I141" s="8"/>
      <c r="J141" s="8"/>
      <c r="K141" s="8"/>
    </row>
    <row r="142" spans="1:11" x14ac:dyDescent="0.25">
      <c r="A142" t="str">
        <f t="shared" si="4"/>
        <v>2003Coronary angioplasty procedures (percutaneous), 35+ yearsTnonMaori</v>
      </c>
      <c r="B142" s="7">
        <v>2003</v>
      </c>
      <c r="C142" s="7" t="s">
        <v>143</v>
      </c>
      <c r="D142" s="7" t="s">
        <v>76</v>
      </c>
      <c r="E142" s="7" t="s">
        <v>74</v>
      </c>
      <c r="F142" s="8">
        <v>127.41072517020363</v>
      </c>
      <c r="G142" s="8">
        <v>129.97711729204173</v>
      </c>
      <c r="H142" s="8">
        <v>132.58219765980019</v>
      </c>
      <c r="I142" s="8"/>
      <c r="J142" s="8"/>
      <c r="K142" s="8"/>
    </row>
    <row r="143" spans="1:11" x14ac:dyDescent="0.25">
      <c r="A143" t="str">
        <f t="shared" si="4"/>
        <v>2004Coronary angioplasty procedures (percutaneous), 35+ yearsTnonMaori</v>
      </c>
      <c r="B143" s="7">
        <v>2004</v>
      </c>
      <c r="C143" s="7" t="s">
        <v>143</v>
      </c>
      <c r="D143" s="7" t="s">
        <v>76</v>
      </c>
      <c r="E143" s="7" t="s">
        <v>74</v>
      </c>
      <c r="F143" s="8">
        <v>121.67613759255353</v>
      </c>
      <c r="G143" s="8">
        <v>124.14963900015891</v>
      </c>
      <c r="H143" s="8">
        <v>126.66077014503047</v>
      </c>
      <c r="I143" s="8"/>
      <c r="J143" s="8"/>
      <c r="K143" s="8"/>
    </row>
    <row r="144" spans="1:11" x14ac:dyDescent="0.25">
      <c r="A144" t="str">
        <f t="shared" si="4"/>
        <v>2005Coronary angioplasty procedures (percutaneous), 35+ yearsTnonMaori</v>
      </c>
      <c r="B144" s="7">
        <v>2005</v>
      </c>
      <c r="C144" s="7" t="s">
        <v>143</v>
      </c>
      <c r="D144" s="7" t="s">
        <v>76</v>
      </c>
      <c r="E144" s="7" t="s">
        <v>74</v>
      </c>
      <c r="F144" s="8">
        <v>114.33058148876785</v>
      </c>
      <c r="G144" s="8">
        <v>116.69947416905678</v>
      </c>
      <c r="H144" s="8">
        <v>119.10509376202613</v>
      </c>
      <c r="I144" s="8"/>
      <c r="J144" s="8"/>
      <c r="K144" s="8"/>
    </row>
    <row r="145" spans="1:11" x14ac:dyDescent="0.25">
      <c r="A145" t="str">
        <f t="shared" si="4"/>
        <v>2006Coronary angioplasty procedures (percutaneous), 35+ yearsTnonMaori</v>
      </c>
      <c r="B145" s="7">
        <v>2006</v>
      </c>
      <c r="C145" s="7" t="s">
        <v>143</v>
      </c>
      <c r="D145" s="7" t="s">
        <v>76</v>
      </c>
      <c r="E145" s="7" t="s">
        <v>74</v>
      </c>
      <c r="F145" s="8">
        <v>107.56480956775636</v>
      </c>
      <c r="G145" s="8">
        <v>109.82456122777455</v>
      </c>
      <c r="H145" s="8">
        <v>112.11983230271333</v>
      </c>
      <c r="I145" s="8"/>
      <c r="J145" s="8"/>
      <c r="K145" s="8"/>
    </row>
    <row r="146" spans="1:11" x14ac:dyDescent="0.25">
      <c r="A146" t="str">
        <f t="shared" si="4"/>
        <v>2007Coronary angioplasty procedures (percutaneous), 35+ yearsTnonMaori</v>
      </c>
      <c r="B146" s="7">
        <v>2007</v>
      </c>
      <c r="C146" s="7" t="s">
        <v>143</v>
      </c>
      <c r="D146" s="7" t="s">
        <v>76</v>
      </c>
      <c r="E146" s="7" t="s">
        <v>74</v>
      </c>
      <c r="F146" s="8">
        <v>107.37531011253765</v>
      </c>
      <c r="G146" s="8">
        <v>109.5967941884058</v>
      </c>
      <c r="H146" s="8">
        <v>111.8526690781987</v>
      </c>
      <c r="I146" s="8"/>
      <c r="J146" s="8"/>
      <c r="K146" s="8"/>
    </row>
    <row r="147" spans="1:11" x14ac:dyDescent="0.25">
      <c r="A147" t="str">
        <f t="shared" si="4"/>
        <v>2008Coronary angioplasty procedures (percutaneous), 35+ yearsTnonMaori</v>
      </c>
      <c r="B147" s="7">
        <v>2008</v>
      </c>
      <c r="C147" s="7" t="s">
        <v>143</v>
      </c>
      <c r="D147" s="7" t="s">
        <v>76</v>
      </c>
      <c r="E147" s="7" t="s">
        <v>74</v>
      </c>
      <c r="F147" s="8">
        <v>102.35782635084766</v>
      </c>
      <c r="G147" s="8">
        <v>104.49780563944935</v>
      </c>
      <c r="H147" s="8">
        <v>106.67126044172012</v>
      </c>
      <c r="I147" s="8"/>
      <c r="J147" s="8"/>
      <c r="K147" s="8"/>
    </row>
    <row r="148" spans="1:11" x14ac:dyDescent="0.25">
      <c r="A148" t="str">
        <f t="shared" si="4"/>
        <v>2009Coronary angioplasty procedures (percutaneous), 35+ yearsTnonMaori</v>
      </c>
      <c r="B148" s="7">
        <v>2009</v>
      </c>
      <c r="C148" s="7" t="s">
        <v>143</v>
      </c>
      <c r="D148" s="7" t="s">
        <v>76</v>
      </c>
      <c r="E148" s="7" t="s">
        <v>74</v>
      </c>
      <c r="F148" s="8">
        <v>98.779044518051975</v>
      </c>
      <c r="G148" s="8">
        <v>100.8531669994701</v>
      </c>
      <c r="H148" s="8">
        <v>102.95987465905488</v>
      </c>
      <c r="I148" s="8"/>
      <c r="J148" s="8"/>
      <c r="K148" s="8"/>
    </row>
    <row r="149" spans="1:11" x14ac:dyDescent="0.25">
      <c r="A149" t="str">
        <f t="shared" si="4"/>
        <v>2010Coronary angioplasty procedures (percutaneous), 35+ yearsTnonMaori</v>
      </c>
      <c r="B149" s="7">
        <v>2010</v>
      </c>
      <c r="C149" s="7" t="s">
        <v>143</v>
      </c>
      <c r="D149" s="7" t="s">
        <v>76</v>
      </c>
      <c r="E149" s="7" t="s">
        <v>74</v>
      </c>
      <c r="F149" s="8">
        <v>99.357091392442214</v>
      </c>
      <c r="G149" s="8">
        <v>101.40640082419453</v>
      </c>
      <c r="H149" s="8">
        <v>103.48733927900041</v>
      </c>
      <c r="I149" s="8"/>
      <c r="J149" s="8"/>
      <c r="K149" s="8"/>
    </row>
    <row r="150" spans="1:11" x14ac:dyDescent="0.25">
      <c r="A150" t="str">
        <f t="shared" si="4"/>
        <v>2011Coronary angioplasty procedures (percutaneous), 35+ yearsTnonMaori</v>
      </c>
      <c r="B150" s="7">
        <v>2011</v>
      </c>
      <c r="C150" s="7" t="s">
        <v>143</v>
      </c>
      <c r="D150" s="7" t="s">
        <v>76</v>
      </c>
      <c r="E150" s="7" t="s">
        <v>74</v>
      </c>
      <c r="F150" s="8">
        <v>97.845141473788942</v>
      </c>
      <c r="G150" s="8">
        <v>99.834087535936916</v>
      </c>
      <c r="H150" s="8">
        <v>101.85329013221867</v>
      </c>
      <c r="I150" s="8"/>
      <c r="J150" s="8"/>
      <c r="K150" s="8"/>
    </row>
    <row r="151" spans="1:11" x14ac:dyDescent="0.25">
      <c r="A151" t="str">
        <f t="shared" si="4"/>
        <v>2012Coronary angioplasty procedures (percutaneous), 35+ yearsTnonMaori</v>
      </c>
      <c r="B151" s="7">
        <v>2012</v>
      </c>
      <c r="C151" s="7" t="s">
        <v>143</v>
      </c>
      <c r="D151" s="7" t="s">
        <v>76</v>
      </c>
      <c r="E151" s="7" t="s">
        <v>74</v>
      </c>
      <c r="F151" s="8">
        <v>100.75740600744868</v>
      </c>
      <c r="G151" s="8">
        <v>102.7402301646683</v>
      </c>
      <c r="H151" s="8">
        <v>104.75226200180842</v>
      </c>
      <c r="I151" s="8"/>
      <c r="J151" s="8"/>
      <c r="K151" s="8"/>
    </row>
    <row r="152" spans="1:11" x14ac:dyDescent="0.25">
      <c r="A152" t="str">
        <f t="shared" si="4"/>
        <v>2013Coronary angioplasty procedures (percutaneous), 35+ yearsTnonMaori</v>
      </c>
      <c r="B152" s="7">
        <v>2013</v>
      </c>
      <c r="C152" s="7" t="s">
        <v>143</v>
      </c>
      <c r="D152" s="7" t="s">
        <v>76</v>
      </c>
      <c r="E152" s="7" t="s">
        <v>74</v>
      </c>
      <c r="F152" s="8">
        <v>97.774365711663123</v>
      </c>
      <c r="G152" s="8">
        <v>99.696101183723385</v>
      </c>
      <c r="H152" s="8">
        <v>101.64610962036359</v>
      </c>
      <c r="I152" s="8"/>
      <c r="J152" s="8"/>
      <c r="K152" s="8"/>
    </row>
    <row r="153" spans="1:11" x14ac:dyDescent="0.25">
      <c r="A153" t="str">
        <f t="shared" si="4"/>
        <v>2014Coronary angioplasty procedures (percutaneous), 35+ yearsTnonMaori</v>
      </c>
      <c r="B153" s="7">
        <v>2014</v>
      </c>
      <c r="C153" s="7" t="s">
        <v>143</v>
      </c>
      <c r="D153" s="7" t="s">
        <v>76</v>
      </c>
      <c r="E153" s="7" t="s">
        <v>74</v>
      </c>
      <c r="F153" s="8">
        <v>98.801665256657174</v>
      </c>
      <c r="G153" s="8">
        <v>100.7077524692407</v>
      </c>
      <c r="H153" s="8">
        <v>102.64136818370243</v>
      </c>
      <c r="I153" s="8"/>
      <c r="J153" s="8"/>
      <c r="K153" s="8"/>
    </row>
    <row r="154" spans="1:11" x14ac:dyDescent="0.25">
      <c r="A154" t="str">
        <f t="shared" si="4"/>
        <v>1996Coronary angioplasty procedures (percutaneous), 35+ yearsFMaori</v>
      </c>
      <c r="B154" s="7">
        <v>1996</v>
      </c>
      <c r="C154" s="7" t="s">
        <v>143</v>
      </c>
      <c r="D154" s="7" t="s">
        <v>73</v>
      </c>
      <c r="E154" s="7" t="s">
        <v>9</v>
      </c>
      <c r="F154" s="8">
        <v>10.125594564126047</v>
      </c>
      <c r="G154" s="8">
        <v>14.621183428675145</v>
      </c>
      <c r="H154" s="8">
        <v>20.431638323892866</v>
      </c>
      <c r="I154" s="8">
        <v>0.30972175378673894</v>
      </c>
      <c r="J154" s="8">
        <v>0.4362020318895527</v>
      </c>
      <c r="K154" s="8">
        <v>0.61433273671692945</v>
      </c>
    </row>
    <row r="155" spans="1:11" x14ac:dyDescent="0.25">
      <c r="A155" t="str">
        <f t="shared" si="4"/>
        <v>1997Coronary angioplasty procedures (percutaneous), 35+ yearsFMaori</v>
      </c>
      <c r="B155" s="7">
        <v>1997</v>
      </c>
      <c r="C155" s="7" t="s">
        <v>143</v>
      </c>
      <c r="D155" s="7" t="s">
        <v>73</v>
      </c>
      <c r="E155" s="7" t="s">
        <v>9</v>
      </c>
      <c r="F155" s="8">
        <v>18.746474182991136</v>
      </c>
      <c r="G155" s="8">
        <v>24.566036921979197</v>
      </c>
      <c r="H155" s="8">
        <v>31.62135908303269</v>
      </c>
      <c r="I155" s="8">
        <v>0.45573017233186869</v>
      </c>
      <c r="J155" s="8">
        <v>0.59064791316162657</v>
      </c>
      <c r="K155" s="8">
        <v>0.76550770280826674</v>
      </c>
    </row>
    <row r="156" spans="1:11" x14ac:dyDescent="0.25">
      <c r="A156" t="str">
        <f t="shared" si="4"/>
        <v>1998Coronary angioplasty procedures (percutaneous), 35+ yearsFMaori</v>
      </c>
      <c r="B156" s="7">
        <v>1998</v>
      </c>
      <c r="C156" s="7" t="s">
        <v>143</v>
      </c>
      <c r="D156" s="7" t="s">
        <v>73</v>
      </c>
      <c r="E156" s="7" t="s">
        <v>9</v>
      </c>
      <c r="F156" s="8">
        <v>24.354231242874434</v>
      </c>
      <c r="G156" s="8">
        <v>30.810259060900368</v>
      </c>
      <c r="H156" s="8">
        <v>38.452597689821559</v>
      </c>
      <c r="I156" s="8">
        <v>0.51549342590884439</v>
      </c>
      <c r="J156" s="8">
        <v>0.64746808590974925</v>
      </c>
      <c r="K156" s="8">
        <v>0.81323039480578152</v>
      </c>
    </row>
    <row r="157" spans="1:11" x14ac:dyDescent="0.25">
      <c r="A157" t="str">
        <f t="shared" si="4"/>
        <v>1999Coronary angioplasty procedures (percutaneous), 35+ yearsFMaori</v>
      </c>
      <c r="B157" s="7">
        <v>1999</v>
      </c>
      <c r="C157" s="7" t="s">
        <v>143</v>
      </c>
      <c r="D157" s="7" t="s">
        <v>73</v>
      </c>
      <c r="E157" s="7" t="s">
        <v>9</v>
      </c>
      <c r="F157" s="8">
        <v>32.577121699359921</v>
      </c>
      <c r="G157" s="8">
        <v>39.830156232289532</v>
      </c>
      <c r="H157" s="8">
        <v>48.216832570957045</v>
      </c>
      <c r="I157" s="8">
        <v>0.62452967399893755</v>
      </c>
      <c r="J157" s="8">
        <v>0.76076099252025453</v>
      </c>
      <c r="K157" s="8">
        <v>0.92670902894741769</v>
      </c>
    </row>
    <row r="158" spans="1:11" x14ac:dyDescent="0.25">
      <c r="A158" t="str">
        <f t="shared" si="4"/>
        <v>2000Coronary angioplasty procedures (percutaneous), 35+ yearsFMaori</v>
      </c>
      <c r="B158" s="7">
        <v>2000</v>
      </c>
      <c r="C158" s="7" t="s">
        <v>143</v>
      </c>
      <c r="D158" s="7" t="s">
        <v>73</v>
      </c>
      <c r="E158" s="7" t="s">
        <v>9</v>
      </c>
      <c r="F158" s="8">
        <v>35.758294070568184</v>
      </c>
      <c r="G158" s="8">
        <v>43.164602342785827</v>
      </c>
      <c r="H158" s="8">
        <v>51.652882171810951</v>
      </c>
      <c r="I158" s="8">
        <v>0.64757107544416825</v>
      </c>
      <c r="J158" s="8">
        <v>0.77954309783563158</v>
      </c>
      <c r="K158" s="8">
        <v>0.9384104145886395</v>
      </c>
    </row>
    <row r="159" spans="1:11" x14ac:dyDescent="0.25">
      <c r="A159" t="str">
        <f t="shared" si="4"/>
        <v>2001Coronary angioplasty procedures (percutaneous), 35+ yearsFMaori</v>
      </c>
      <c r="B159" s="7">
        <v>2001</v>
      </c>
      <c r="C159" s="7" t="s">
        <v>143</v>
      </c>
      <c r="D159" s="7" t="s">
        <v>73</v>
      </c>
      <c r="E159" s="7" t="s">
        <v>9</v>
      </c>
      <c r="F159" s="8">
        <v>44.666940366929602</v>
      </c>
      <c r="G159" s="8">
        <v>52.713940268936618</v>
      </c>
      <c r="H159" s="8">
        <v>61.79191832804095</v>
      </c>
      <c r="I159" s="8">
        <v>0.78565589173386485</v>
      </c>
      <c r="J159" s="8">
        <v>0.92668683637903493</v>
      </c>
      <c r="K159" s="8">
        <v>1.0930338609477124</v>
      </c>
    </row>
    <row r="160" spans="1:11" x14ac:dyDescent="0.25">
      <c r="A160" t="str">
        <f t="shared" ref="A160:A191" si="5">B160&amp;C160&amp;D160&amp;E160</f>
        <v>2002Coronary angioplasty procedures (percutaneous), 35+ yearsFMaori</v>
      </c>
      <c r="B160" s="7">
        <v>2002</v>
      </c>
      <c r="C160" s="7" t="s">
        <v>143</v>
      </c>
      <c r="D160" s="7" t="s">
        <v>73</v>
      </c>
      <c r="E160" s="7" t="s">
        <v>9</v>
      </c>
      <c r="F160" s="8">
        <v>54.300687439757816</v>
      </c>
      <c r="G160" s="8">
        <v>62.93119892513792</v>
      </c>
      <c r="H160" s="8">
        <v>72.543643871470664</v>
      </c>
      <c r="I160" s="8">
        <v>0.92385339633636021</v>
      </c>
      <c r="J160" s="8">
        <v>1.0718569968334499</v>
      </c>
      <c r="K160" s="8">
        <v>1.2435711404177536</v>
      </c>
    </row>
    <row r="161" spans="1:11" x14ac:dyDescent="0.25">
      <c r="A161" t="str">
        <f t="shared" si="5"/>
        <v>2003Coronary angioplasty procedures (percutaneous), 35+ yearsFMaori</v>
      </c>
      <c r="B161" s="7">
        <v>2003</v>
      </c>
      <c r="C161" s="7" t="s">
        <v>143</v>
      </c>
      <c r="D161" s="7" t="s">
        <v>73</v>
      </c>
      <c r="E161" s="7" t="s">
        <v>9</v>
      </c>
      <c r="F161" s="8">
        <v>58.589662764418797</v>
      </c>
      <c r="G161" s="8">
        <v>67.328500138546431</v>
      </c>
      <c r="H161" s="8">
        <v>77.003223574817298</v>
      </c>
      <c r="I161" s="8">
        <v>0.99352302840723317</v>
      </c>
      <c r="J161" s="8">
        <v>1.1439428331265991</v>
      </c>
      <c r="K161" s="8">
        <v>1.3171362595989355</v>
      </c>
    </row>
    <row r="162" spans="1:11" x14ac:dyDescent="0.25">
      <c r="A162" t="str">
        <f t="shared" si="5"/>
        <v>2004Coronary angioplasty procedures (percutaneous), 35+ yearsFMaori</v>
      </c>
      <c r="B162" s="7">
        <v>2004</v>
      </c>
      <c r="C162" s="7" t="s">
        <v>143</v>
      </c>
      <c r="D162" s="7" t="s">
        <v>73</v>
      </c>
      <c r="E162" s="7" t="s">
        <v>9</v>
      </c>
      <c r="F162" s="8">
        <v>60.488364084034508</v>
      </c>
      <c r="G162" s="8">
        <v>69.155936865768467</v>
      </c>
      <c r="H162" s="8">
        <v>78.716927236968246</v>
      </c>
      <c r="I162" s="8">
        <v>1.0640896036915761</v>
      </c>
      <c r="J162" s="8">
        <v>1.2199275410242023</v>
      </c>
      <c r="K162" s="8">
        <v>1.3985882393610105</v>
      </c>
    </row>
    <row r="163" spans="1:11" x14ac:dyDescent="0.25">
      <c r="A163" t="str">
        <f t="shared" si="5"/>
        <v>2005Coronary angioplasty procedures (percutaneous), 35+ yearsFMaori</v>
      </c>
      <c r="B163" s="7">
        <v>2005</v>
      </c>
      <c r="C163" s="7" t="s">
        <v>143</v>
      </c>
      <c r="D163" s="7" t="s">
        <v>73</v>
      </c>
      <c r="E163" s="7" t="s">
        <v>9</v>
      </c>
      <c r="F163" s="8">
        <v>57.285006923215342</v>
      </c>
      <c r="G163" s="8">
        <v>65.51342893027882</v>
      </c>
      <c r="H163" s="8">
        <v>74.591963419793245</v>
      </c>
      <c r="I163" s="8">
        <v>1.0727498556963004</v>
      </c>
      <c r="J163" s="8">
        <v>1.2307338567606383</v>
      </c>
      <c r="K163" s="8">
        <v>1.4119841807797309</v>
      </c>
    </row>
    <row r="164" spans="1:11" x14ac:dyDescent="0.25">
      <c r="A164" t="str">
        <f t="shared" si="5"/>
        <v>2006Coronary angioplasty procedures (percutaneous), 35+ yearsFMaori</v>
      </c>
      <c r="B164" s="7">
        <v>2006</v>
      </c>
      <c r="C164" s="7" t="s">
        <v>143</v>
      </c>
      <c r="D164" s="7" t="s">
        <v>73</v>
      </c>
      <c r="E164" s="7" t="s">
        <v>9</v>
      </c>
      <c r="F164" s="8">
        <v>57.426617123716468</v>
      </c>
      <c r="G164" s="8">
        <v>65.482270238478705</v>
      </c>
      <c r="H164" s="8">
        <v>74.351558018578459</v>
      </c>
      <c r="I164" s="8">
        <v>1.124905635776307</v>
      </c>
      <c r="J164" s="8">
        <v>1.2875047484086168</v>
      </c>
      <c r="K164" s="8">
        <v>1.4736066959347789</v>
      </c>
    </row>
    <row r="165" spans="1:11" x14ac:dyDescent="0.25">
      <c r="A165" t="str">
        <f t="shared" si="5"/>
        <v>2007Coronary angioplasty procedures (percutaneous), 35+ yearsFMaori</v>
      </c>
      <c r="B165" s="7">
        <v>2007</v>
      </c>
      <c r="C165" s="7" t="s">
        <v>143</v>
      </c>
      <c r="D165" s="7" t="s">
        <v>73</v>
      </c>
      <c r="E165" s="7" t="s">
        <v>9</v>
      </c>
      <c r="F165" s="8">
        <v>59.312919284722504</v>
      </c>
      <c r="G165" s="8">
        <v>67.305976743778928</v>
      </c>
      <c r="H165" s="8">
        <v>76.07594083623907</v>
      </c>
      <c r="I165" s="8">
        <v>1.206225572143526</v>
      </c>
      <c r="J165" s="8">
        <v>1.3747486130287467</v>
      </c>
      <c r="K165" s="8">
        <v>1.5668161848583195</v>
      </c>
    </row>
    <row r="166" spans="1:11" x14ac:dyDescent="0.25">
      <c r="A166" t="str">
        <f t="shared" si="5"/>
        <v>2008Coronary angioplasty procedures (percutaneous), 35+ yearsFMaori</v>
      </c>
      <c r="B166" s="7">
        <v>2008</v>
      </c>
      <c r="C166" s="7" t="s">
        <v>143</v>
      </c>
      <c r="D166" s="7" t="s">
        <v>73</v>
      </c>
      <c r="E166" s="7" t="s">
        <v>9</v>
      </c>
      <c r="F166" s="8">
        <v>59.253668772743097</v>
      </c>
      <c r="G166" s="8">
        <v>67.056499095149476</v>
      </c>
      <c r="H166" s="8">
        <v>75.601153497322628</v>
      </c>
      <c r="I166" s="8">
        <v>1.2606526013464827</v>
      </c>
      <c r="J166" s="8">
        <v>1.4334792116905506</v>
      </c>
      <c r="K166" s="8">
        <v>1.6299991354907741</v>
      </c>
    </row>
    <row r="167" spans="1:11" x14ac:dyDescent="0.25">
      <c r="A167" t="str">
        <f t="shared" si="5"/>
        <v>2009Coronary angioplasty procedures (percutaneous), 35+ yearsFMaori</v>
      </c>
      <c r="B167" s="7">
        <v>2009</v>
      </c>
      <c r="C167" s="7" t="s">
        <v>143</v>
      </c>
      <c r="D167" s="7" t="s">
        <v>73</v>
      </c>
      <c r="E167" s="7" t="s">
        <v>9</v>
      </c>
      <c r="F167" s="8">
        <v>64.677851098493974</v>
      </c>
      <c r="G167" s="8">
        <v>72.583422325326907</v>
      </c>
      <c r="H167" s="8">
        <v>81.188700857730538</v>
      </c>
      <c r="I167" s="8">
        <v>1.4592653371286683</v>
      </c>
      <c r="J167" s="8">
        <v>1.6476821697042452</v>
      </c>
      <c r="K167" s="8">
        <v>1.8604269307891543</v>
      </c>
    </row>
    <row r="168" spans="1:11" x14ac:dyDescent="0.25">
      <c r="A168" t="str">
        <f t="shared" si="5"/>
        <v>2010Coronary angioplasty procedures (percutaneous), 35+ yearsFMaori</v>
      </c>
      <c r="B168" s="7">
        <v>2010</v>
      </c>
      <c r="C168" s="7" t="s">
        <v>143</v>
      </c>
      <c r="D168" s="7" t="s">
        <v>73</v>
      </c>
      <c r="E168" s="7" t="s">
        <v>9</v>
      </c>
      <c r="F168" s="8">
        <v>67.192834595724719</v>
      </c>
      <c r="G168" s="8">
        <v>75.088315316762248</v>
      </c>
      <c r="H168" s="8">
        <v>83.656599574416532</v>
      </c>
      <c r="I168" s="8">
        <v>1.4984398293741721</v>
      </c>
      <c r="J168" s="8">
        <v>1.6855419187685656</v>
      </c>
      <c r="K168" s="8">
        <v>1.8960064356488653</v>
      </c>
    </row>
    <row r="169" spans="1:11" x14ac:dyDescent="0.25">
      <c r="A169" t="str">
        <f t="shared" si="5"/>
        <v>2011Coronary angioplasty procedures (percutaneous), 35+ yearsFMaori</v>
      </c>
      <c r="B169" s="7">
        <v>2011</v>
      </c>
      <c r="C169" s="7" t="s">
        <v>143</v>
      </c>
      <c r="D169" s="7" t="s">
        <v>73</v>
      </c>
      <c r="E169" s="7" t="s">
        <v>9</v>
      </c>
      <c r="F169" s="8">
        <v>67.054292254209088</v>
      </c>
      <c r="G169" s="8">
        <v>74.781770777192648</v>
      </c>
      <c r="H169" s="8">
        <v>83.155519588254464</v>
      </c>
      <c r="I169" s="8">
        <v>1.5237607156833783</v>
      </c>
      <c r="J169" s="8">
        <v>1.7112805231058177</v>
      </c>
      <c r="K169" s="8">
        <v>1.9218772334919734</v>
      </c>
    </row>
    <row r="170" spans="1:11" x14ac:dyDescent="0.25">
      <c r="A170" t="str">
        <f t="shared" si="5"/>
        <v>2012Coronary angioplasty procedures (percutaneous), 35+ yearsFMaori</v>
      </c>
      <c r="B170" s="7">
        <v>2012</v>
      </c>
      <c r="C170" s="7" t="s">
        <v>143</v>
      </c>
      <c r="D170" s="7" t="s">
        <v>73</v>
      </c>
      <c r="E170" s="7" t="s">
        <v>9</v>
      </c>
      <c r="F170" s="8">
        <v>64.246539826223355</v>
      </c>
      <c r="G170" s="8">
        <v>71.68602191255583</v>
      </c>
      <c r="H170" s="8">
        <v>79.75056825205192</v>
      </c>
      <c r="I170" s="8">
        <v>1.412009469756291</v>
      </c>
      <c r="J170" s="8">
        <v>1.5864444238909339</v>
      </c>
      <c r="K170" s="8">
        <v>1.7824284921609137</v>
      </c>
    </row>
    <row r="171" spans="1:11" x14ac:dyDescent="0.25">
      <c r="A171" t="str">
        <f t="shared" si="5"/>
        <v>2013Coronary angioplasty procedures (percutaneous), 35+ yearsFMaori</v>
      </c>
      <c r="B171" s="7">
        <v>2013</v>
      </c>
      <c r="C171" s="7" t="s">
        <v>143</v>
      </c>
      <c r="D171" s="7" t="s">
        <v>73</v>
      </c>
      <c r="E171" s="7" t="s">
        <v>9</v>
      </c>
      <c r="F171" s="8">
        <v>61.442521213549895</v>
      </c>
      <c r="G171" s="8">
        <v>68.534575274061467</v>
      </c>
      <c r="H171" s="8">
        <v>76.22066830412281</v>
      </c>
      <c r="I171" s="8">
        <v>1.4151819578483682</v>
      </c>
      <c r="J171" s="8">
        <v>1.5903796904949259</v>
      </c>
      <c r="K171" s="8">
        <v>1.7872666803809991</v>
      </c>
    </row>
    <row r="172" spans="1:11" x14ac:dyDescent="0.25">
      <c r="A172" t="str">
        <f t="shared" si="5"/>
        <v>2014Coronary angioplasty procedures (percutaneous), 35+ yearsFMaori</v>
      </c>
      <c r="B172" s="7">
        <v>2014</v>
      </c>
      <c r="C172" s="7" t="s">
        <v>143</v>
      </c>
      <c r="D172" s="7" t="s">
        <v>73</v>
      </c>
      <c r="E172" s="7" t="s">
        <v>9</v>
      </c>
      <c r="F172" s="8">
        <v>65.745890555723392</v>
      </c>
      <c r="G172" s="8">
        <v>72.984470741609826</v>
      </c>
      <c r="H172" s="8">
        <v>80.802361679411717</v>
      </c>
      <c r="I172" s="8">
        <v>1.5173342283472437</v>
      </c>
      <c r="J172" s="8">
        <v>1.6990603521855396</v>
      </c>
      <c r="K172" s="8">
        <v>1.9025512154387392</v>
      </c>
    </row>
    <row r="173" spans="1:11" x14ac:dyDescent="0.25">
      <c r="A173" t="str">
        <f t="shared" si="5"/>
        <v>1996Coronary angioplasty procedures (percutaneous), 35+ yearsFnonMaori</v>
      </c>
      <c r="B173" s="7">
        <v>1996</v>
      </c>
      <c r="C173" s="7" t="s">
        <v>143</v>
      </c>
      <c r="D173" s="7" t="s">
        <v>73</v>
      </c>
      <c r="E173" s="7" t="s">
        <v>74</v>
      </c>
      <c r="F173" s="8">
        <v>31.608119725537367</v>
      </c>
      <c r="G173" s="8">
        <v>33.519292345656154</v>
      </c>
      <c r="H173" s="8">
        <v>35.515813797374065</v>
      </c>
      <c r="I173" s="8"/>
      <c r="J173" s="8"/>
      <c r="K173" s="8"/>
    </row>
    <row r="174" spans="1:11" x14ac:dyDescent="0.25">
      <c r="A174" t="str">
        <f t="shared" si="5"/>
        <v>1997Coronary angioplasty procedures (percutaneous), 35+ yearsFnonMaori</v>
      </c>
      <c r="B174" s="7">
        <v>1997</v>
      </c>
      <c r="C174" s="7" t="s">
        <v>143</v>
      </c>
      <c r="D174" s="7" t="s">
        <v>73</v>
      </c>
      <c r="E174" s="7" t="s">
        <v>74</v>
      </c>
      <c r="F174" s="8">
        <v>39.506396451343136</v>
      </c>
      <c r="G174" s="8">
        <v>41.591676487066287</v>
      </c>
      <c r="H174" s="8">
        <v>43.758453863908571</v>
      </c>
      <c r="I174" s="8"/>
      <c r="J174" s="8"/>
      <c r="K174" s="8"/>
    </row>
    <row r="175" spans="1:11" x14ac:dyDescent="0.25">
      <c r="A175" t="str">
        <f t="shared" si="5"/>
        <v>1998Coronary angioplasty procedures (percutaneous), 35+ yearsFnonMaori</v>
      </c>
      <c r="B175" s="7">
        <v>1998</v>
      </c>
      <c r="C175" s="7" t="s">
        <v>143</v>
      </c>
      <c r="D175" s="7" t="s">
        <v>73</v>
      </c>
      <c r="E175" s="7" t="s">
        <v>74</v>
      </c>
      <c r="F175" s="8">
        <v>45.380261029992212</v>
      </c>
      <c r="G175" s="8">
        <v>47.585757091964247</v>
      </c>
      <c r="H175" s="8">
        <v>49.870726323055997</v>
      </c>
      <c r="I175" s="8"/>
      <c r="J175" s="8"/>
      <c r="K175" s="8"/>
    </row>
    <row r="176" spans="1:11" x14ac:dyDescent="0.25">
      <c r="A176" t="str">
        <f t="shared" si="5"/>
        <v>1999Coronary angioplasty procedures (percutaneous), 35+ yearsFnonMaori</v>
      </c>
      <c r="B176" s="7">
        <v>1999</v>
      </c>
      <c r="C176" s="7" t="s">
        <v>143</v>
      </c>
      <c r="D176" s="7" t="s">
        <v>73</v>
      </c>
      <c r="E176" s="7" t="s">
        <v>74</v>
      </c>
      <c r="F176" s="8">
        <v>50.080956445567899</v>
      </c>
      <c r="G176" s="8">
        <v>52.355676255613346</v>
      </c>
      <c r="H176" s="8">
        <v>54.707080912500473</v>
      </c>
      <c r="I176" s="8"/>
      <c r="J176" s="8"/>
      <c r="K176" s="8"/>
    </row>
    <row r="177" spans="1:11" x14ac:dyDescent="0.25">
      <c r="A177" t="str">
        <f t="shared" si="5"/>
        <v>2000Coronary angioplasty procedures (percutaneous), 35+ yearsFnonMaori</v>
      </c>
      <c r="B177" s="7">
        <v>2000</v>
      </c>
      <c r="C177" s="7" t="s">
        <v>143</v>
      </c>
      <c r="D177" s="7" t="s">
        <v>73</v>
      </c>
      <c r="E177" s="7" t="s">
        <v>74</v>
      </c>
      <c r="F177" s="8">
        <v>53.079744359646703</v>
      </c>
      <c r="G177" s="8">
        <v>55.371668946374513</v>
      </c>
      <c r="H177" s="8">
        <v>57.737098531629186</v>
      </c>
      <c r="I177" s="8"/>
      <c r="J177" s="8"/>
      <c r="K177" s="8"/>
    </row>
    <row r="178" spans="1:11" x14ac:dyDescent="0.25">
      <c r="A178" t="str">
        <f t="shared" si="5"/>
        <v>2001Coronary angioplasty procedures (percutaneous), 35+ yearsFnonMaori</v>
      </c>
      <c r="B178" s="7">
        <v>2001</v>
      </c>
      <c r="C178" s="7" t="s">
        <v>143</v>
      </c>
      <c r="D178" s="7" t="s">
        <v>73</v>
      </c>
      <c r="E178" s="7" t="s">
        <v>74</v>
      </c>
      <c r="F178" s="8">
        <v>54.614592053938665</v>
      </c>
      <c r="G178" s="8">
        <v>56.884308915957746</v>
      </c>
      <c r="H178" s="8">
        <v>59.224124520788102</v>
      </c>
      <c r="I178" s="8"/>
      <c r="J178" s="8"/>
      <c r="K178" s="8"/>
    </row>
    <row r="179" spans="1:11" x14ac:dyDescent="0.25">
      <c r="A179" t="str">
        <f t="shared" si="5"/>
        <v>2002Coronary angioplasty procedures (percutaneous), 35+ yearsFnonMaori</v>
      </c>
      <c r="B179" s="7">
        <v>2002</v>
      </c>
      <c r="C179" s="7" t="s">
        <v>143</v>
      </c>
      <c r="D179" s="7" t="s">
        <v>73</v>
      </c>
      <c r="E179" s="7" t="s">
        <v>74</v>
      </c>
      <c r="F179" s="8">
        <v>56.454950856374779</v>
      </c>
      <c r="G179" s="8">
        <v>58.712308741794274</v>
      </c>
      <c r="H179" s="8">
        <v>61.036778356090217</v>
      </c>
      <c r="I179" s="8"/>
      <c r="J179" s="8"/>
      <c r="K179" s="8"/>
    </row>
    <row r="180" spans="1:11" x14ac:dyDescent="0.25">
      <c r="A180" t="str">
        <f t="shared" si="5"/>
        <v>2003Coronary angioplasty procedures (percutaneous), 35+ yearsFnonMaori</v>
      </c>
      <c r="B180" s="7">
        <v>2003</v>
      </c>
      <c r="C180" s="7" t="s">
        <v>143</v>
      </c>
      <c r="D180" s="7" t="s">
        <v>73</v>
      </c>
      <c r="E180" s="7" t="s">
        <v>74</v>
      </c>
      <c r="F180" s="8">
        <v>56.62672541365734</v>
      </c>
      <c r="G180" s="8">
        <v>58.856525159151239</v>
      </c>
      <c r="H180" s="8">
        <v>61.151622397528463</v>
      </c>
      <c r="I180" s="8"/>
      <c r="J180" s="8"/>
      <c r="K180" s="8"/>
    </row>
    <row r="181" spans="1:11" x14ac:dyDescent="0.25">
      <c r="A181" t="str">
        <f t="shared" si="5"/>
        <v>2004Coronary angioplasty procedures (percutaneous), 35+ yearsFnonMaori</v>
      </c>
      <c r="B181" s="7">
        <v>2004</v>
      </c>
      <c r="C181" s="7" t="s">
        <v>143</v>
      </c>
      <c r="D181" s="7" t="s">
        <v>73</v>
      </c>
      <c r="E181" s="7" t="s">
        <v>74</v>
      </c>
      <c r="F181" s="8">
        <v>54.523679780688155</v>
      </c>
      <c r="G181" s="8">
        <v>56.688561033475736</v>
      </c>
      <c r="H181" s="8">
        <v>58.917360183329706</v>
      </c>
      <c r="I181" s="8"/>
      <c r="J181" s="8"/>
      <c r="K181" s="8"/>
    </row>
    <row r="182" spans="1:11" x14ac:dyDescent="0.25">
      <c r="A182" t="str">
        <f t="shared" si="5"/>
        <v>2005Coronary angioplasty procedures (percutaneous), 35+ yearsFnonMaori</v>
      </c>
      <c r="B182" s="7">
        <v>2005</v>
      </c>
      <c r="C182" s="7" t="s">
        <v>143</v>
      </c>
      <c r="D182" s="7" t="s">
        <v>73</v>
      </c>
      <c r="E182" s="7" t="s">
        <v>74</v>
      </c>
      <c r="F182" s="8">
        <v>51.153251966739923</v>
      </c>
      <c r="G182" s="8">
        <v>53.231190943843778</v>
      </c>
      <c r="H182" s="8">
        <v>55.371878121460369</v>
      </c>
      <c r="I182" s="8"/>
      <c r="J182" s="8"/>
      <c r="K182" s="8"/>
    </row>
    <row r="183" spans="1:11" x14ac:dyDescent="0.25">
      <c r="A183" t="str">
        <f t="shared" si="5"/>
        <v>2006Coronary angioplasty procedures (percutaneous), 35+ yearsFnonMaori</v>
      </c>
      <c r="B183" s="7">
        <v>2006</v>
      </c>
      <c r="C183" s="7" t="s">
        <v>143</v>
      </c>
      <c r="D183" s="7" t="s">
        <v>73</v>
      </c>
      <c r="E183" s="7" t="s">
        <v>74</v>
      </c>
      <c r="F183" s="8">
        <v>48.858359566648801</v>
      </c>
      <c r="G183" s="8">
        <v>50.859828143869905</v>
      </c>
      <c r="H183" s="8">
        <v>52.922239014823312</v>
      </c>
      <c r="I183" s="8"/>
      <c r="J183" s="8"/>
      <c r="K183" s="8"/>
    </row>
    <row r="184" spans="1:11" x14ac:dyDescent="0.25">
      <c r="A184" t="str">
        <f t="shared" si="5"/>
        <v>2007Coronary angioplasty procedures (percutaneous), 35+ yearsFnonMaori</v>
      </c>
      <c r="B184" s="7">
        <v>2007</v>
      </c>
      <c r="C184" s="7" t="s">
        <v>143</v>
      </c>
      <c r="D184" s="7" t="s">
        <v>73</v>
      </c>
      <c r="E184" s="7" t="s">
        <v>74</v>
      </c>
      <c r="F184" s="8">
        <v>47.034053811113438</v>
      </c>
      <c r="G184" s="8">
        <v>48.958752244525101</v>
      </c>
      <c r="H184" s="8">
        <v>50.941994256814496</v>
      </c>
      <c r="I184" s="8"/>
      <c r="J184" s="8"/>
      <c r="K184" s="8"/>
    </row>
    <row r="185" spans="1:11" x14ac:dyDescent="0.25">
      <c r="A185" t="str">
        <f t="shared" si="5"/>
        <v>2008Coronary angioplasty procedures (percutaneous), 35+ yearsFnonMaori</v>
      </c>
      <c r="B185" s="7">
        <v>2008</v>
      </c>
      <c r="C185" s="7" t="s">
        <v>143</v>
      </c>
      <c r="D185" s="7" t="s">
        <v>73</v>
      </c>
      <c r="E185" s="7" t="s">
        <v>74</v>
      </c>
      <c r="F185" s="8">
        <v>44.929672762383412</v>
      </c>
      <c r="G185" s="8">
        <v>46.778843075141275</v>
      </c>
      <c r="H185" s="8">
        <v>48.684579107962165</v>
      </c>
      <c r="I185" s="8"/>
      <c r="J185" s="8"/>
      <c r="K185" s="8"/>
    </row>
    <row r="186" spans="1:11" x14ac:dyDescent="0.25">
      <c r="A186" t="str">
        <f t="shared" si="5"/>
        <v>2009Coronary angioplasty procedures (percutaneous), 35+ yearsFnonMaori</v>
      </c>
      <c r="B186" s="7">
        <v>2009</v>
      </c>
      <c r="C186" s="7" t="s">
        <v>143</v>
      </c>
      <c r="D186" s="7" t="s">
        <v>73</v>
      </c>
      <c r="E186" s="7" t="s">
        <v>74</v>
      </c>
      <c r="F186" s="8">
        <v>42.290450734901107</v>
      </c>
      <c r="G186" s="8">
        <v>44.051834546680475</v>
      </c>
      <c r="H186" s="8">
        <v>45.867734901252398</v>
      </c>
      <c r="I186" s="8"/>
      <c r="J186" s="8"/>
      <c r="K186" s="8"/>
    </row>
    <row r="187" spans="1:11" x14ac:dyDescent="0.25">
      <c r="A187" t="str">
        <f t="shared" si="5"/>
        <v>2010Coronary angioplasty procedures (percutaneous), 35+ yearsFnonMaori</v>
      </c>
      <c r="B187" s="7">
        <v>2010</v>
      </c>
      <c r="C187" s="7" t="s">
        <v>143</v>
      </c>
      <c r="D187" s="7" t="s">
        <v>73</v>
      </c>
      <c r="E187" s="7" t="s">
        <v>74</v>
      </c>
      <c r="F187" s="8">
        <v>42.802464201897116</v>
      </c>
      <c r="G187" s="8">
        <v>44.548471017333561</v>
      </c>
      <c r="H187" s="8">
        <v>46.347420739653103</v>
      </c>
      <c r="I187" s="8"/>
      <c r="J187" s="8"/>
      <c r="K187" s="8"/>
    </row>
    <row r="188" spans="1:11" x14ac:dyDescent="0.25">
      <c r="A188" t="str">
        <f t="shared" si="5"/>
        <v>2011Coronary angioplasty procedures (percutaneous), 35+ yearsFnonMaori</v>
      </c>
      <c r="B188" s="7">
        <v>2011</v>
      </c>
      <c r="C188" s="7" t="s">
        <v>143</v>
      </c>
      <c r="D188" s="7" t="s">
        <v>73</v>
      </c>
      <c r="E188" s="7" t="s">
        <v>74</v>
      </c>
      <c r="F188" s="8">
        <v>42.009950890927136</v>
      </c>
      <c r="G188" s="8">
        <v>43.699305734790094</v>
      </c>
      <c r="H188" s="8">
        <v>45.439168177940743</v>
      </c>
      <c r="I188" s="8"/>
      <c r="J188" s="8"/>
      <c r="K188" s="8"/>
    </row>
    <row r="189" spans="1:11" x14ac:dyDescent="0.25">
      <c r="A189" t="str">
        <f t="shared" si="5"/>
        <v>2012Coronary angioplasty procedures (percutaneous), 35+ yearsFnonMaori</v>
      </c>
      <c r="B189" s="7">
        <v>2012</v>
      </c>
      <c r="C189" s="7" t="s">
        <v>143</v>
      </c>
      <c r="D189" s="7" t="s">
        <v>73</v>
      </c>
      <c r="E189" s="7" t="s">
        <v>74</v>
      </c>
      <c r="F189" s="8">
        <v>43.494978679136409</v>
      </c>
      <c r="G189" s="8">
        <v>45.186595151400127</v>
      </c>
      <c r="H189" s="8">
        <v>46.927146671922316</v>
      </c>
      <c r="I189" s="8"/>
      <c r="J189" s="8"/>
      <c r="K189" s="8"/>
    </row>
    <row r="190" spans="1:11" x14ac:dyDescent="0.25">
      <c r="A190" t="str">
        <f t="shared" si="5"/>
        <v>2013Coronary angioplasty procedures (percutaneous), 35+ yearsFnonMaori</v>
      </c>
      <c r="B190" s="7">
        <v>2013</v>
      </c>
      <c r="C190" s="7" t="s">
        <v>143</v>
      </c>
      <c r="D190" s="7" t="s">
        <v>73</v>
      </c>
      <c r="E190" s="7" t="s">
        <v>74</v>
      </c>
      <c r="F190" s="8">
        <v>41.476092404517267</v>
      </c>
      <c r="G190" s="8">
        <v>43.093215842522184</v>
      </c>
      <c r="H190" s="8">
        <v>44.757234655157752</v>
      </c>
      <c r="I190" s="8"/>
      <c r="J190" s="8"/>
      <c r="K190" s="8"/>
    </row>
    <row r="191" spans="1:11" x14ac:dyDescent="0.25">
      <c r="A191" t="str">
        <f t="shared" si="5"/>
        <v>2014Coronary angioplasty procedures (percutaneous), 35+ yearsFnonMaori</v>
      </c>
      <c r="B191" s="7">
        <v>2014</v>
      </c>
      <c r="C191" s="7" t="s">
        <v>143</v>
      </c>
      <c r="D191" s="7" t="s">
        <v>73</v>
      </c>
      <c r="E191" s="7" t="s">
        <v>74</v>
      </c>
      <c r="F191" s="8">
        <v>41.37170454355681</v>
      </c>
      <c r="G191" s="8">
        <v>42.955784735797202</v>
      </c>
      <c r="H191" s="8">
        <v>44.58498733161133</v>
      </c>
      <c r="I191" s="8"/>
      <c r="J191" s="8"/>
      <c r="K191" s="8"/>
    </row>
    <row r="192" spans="1:11" x14ac:dyDescent="0.25">
      <c r="A192" t="str">
        <f t="shared" ref="A192:A229" si="6">B192&amp;C192&amp;D192&amp;E192</f>
        <v>1996Coronary angioplasty procedures (percutaneous), 35+ yearsMMaori</v>
      </c>
      <c r="B192" s="7">
        <v>1996</v>
      </c>
      <c r="C192" s="7" t="s">
        <v>143</v>
      </c>
      <c r="D192" s="7" t="s">
        <v>75</v>
      </c>
      <c r="E192" s="7" t="s">
        <v>9</v>
      </c>
      <c r="F192" s="8">
        <v>34.162088616751333</v>
      </c>
      <c r="G192" s="8">
        <v>42.37730463568883</v>
      </c>
      <c r="H192" s="8">
        <v>51.97200222941224</v>
      </c>
      <c r="I192" s="8">
        <v>0.32924075343280529</v>
      </c>
      <c r="J192" s="8">
        <v>0.40550687910544592</v>
      </c>
      <c r="K192" s="8">
        <v>0.49943947487472395</v>
      </c>
    </row>
    <row r="193" spans="1:11" x14ac:dyDescent="0.25">
      <c r="A193" t="str">
        <f t="shared" si="6"/>
        <v>1997Coronary angioplasty procedures (percutaneous), 35+ yearsMMaori</v>
      </c>
      <c r="B193" s="7">
        <v>1997</v>
      </c>
      <c r="C193" s="7" t="s">
        <v>143</v>
      </c>
      <c r="D193" s="7" t="s">
        <v>75</v>
      </c>
      <c r="E193" s="7" t="s">
        <v>9</v>
      </c>
      <c r="F193" s="8">
        <v>42.93098691364839</v>
      </c>
      <c r="G193" s="8">
        <v>51.866154407578279</v>
      </c>
      <c r="H193" s="8">
        <v>62.112587804221818</v>
      </c>
      <c r="I193" s="8">
        <v>0.34307653788437575</v>
      </c>
      <c r="J193" s="8">
        <v>0.41230746999038675</v>
      </c>
      <c r="K193" s="8">
        <v>0.49550881811441888</v>
      </c>
    </row>
    <row r="194" spans="1:11" x14ac:dyDescent="0.25">
      <c r="A194" t="str">
        <f t="shared" si="6"/>
        <v>1998Coronary angioplasty procedures (percutaneous), 35+ yearsMMaori</v>
      </c>
      <c r="B194" s="7">
        <v>1998</v>
      </c>
      <c r="C194" s="7" t="s">
        <v>143</v>
      </c>
      <c r="D194" s="7" t="s">
        <v>75</v>
      </c>
      <c r="E194" s="7" t="s">
        <v>9</v>
      </c>
      <c r="F194" s="8">
        <v>44.371304444111551</v>
      </c>
      <c r="G194" s="8">
        <v>53.265164421661751</v>
      </c>
      <c r="H194" s="8">
        <v>63.418964296803253</v>
      </c>
      <c r="I194" s="8">
        <v>0.32050347698554288</v>
      </c>
      <c r="J194" s="8">
        <v>0.38279733046630082</v>
      </c>
      <c r="K194" s="8">
        <v>0.45719877235134049</v>
      </c>
    </row>
    <row r="195" spans="1:11" x14ac:dyDescent="0.25">
      <c r="A195" t="str">
        <f t="shared" si="6"/>
        <v>1999Coronary angioplasty procedures (percutaneous), 35+ yearsMMaori</v>
      </c>
      <c r="B195" s="7">
        <v>1999</v>
      </c>
      <c r="C195" s="7" t="s">
        <v>143</v>
      </c>
      <c r="D195" s="7" t="s">
        <v>75</v>
      </c>
      <c r="E195" s="7" t="s">
        <v>9</v>
      </c>
      <c r="F195" s="8">
        <v>58.943932911409675</v>
      </c>
      <c r="G195" s="8">
        <v>68.947224894281561</v>
      </c>
      <c r="H195" s="8">
        <v>80.161708088772741</v>
      </c>
      <c r="I195" s="8">
        <v>0.38197969158917577</v>
      </c>
      <c r="J195" s="8">
        <v>0.44547047562337272</v>
      </c>
      <c r="K195" s="8">
        <v>0.51951438524523175</v>
      </c>
    </row>
    <row r="196" spans="1:11" x14ac:dyDescent="0.25">
      <c r="A196" t="str">
        <f t="shared" si="6"/>
        <v>2000Coronary angioplasty procedures (percutaneous), 35+ yearsMMaori</v>
      </c>
      <c r="B196" s="7">
        <v>2000</v>
      </c>
      <c r="C196" s="7" t="s">
        <v>143</v>
      </c>
      <c r="D196" s="7" t="s">
        <v>75</v>
      </c>
      <c r="E196" s="7" t="s">
        <v>9</v>
      </c>
      <c r="F196" s="8">
        <v>69.822448257257548</v>
      </c>
      <c r="G196" s="8">
        <v>80.460321178510895</v>
      </c>
      <c r="H196" s="8">
        <v>92.260760451730974</v>
      </c>
      <c r="I196" s="8">
        <v>0.42298294812366594</v>
      </c>
      <c r="J196" s="8">
        <v>0.48649779986280534</v>
      </c>
      <c r="K196" s="8">
        <v>0.55955000153375667</v>
      </c>
    </row>
    <row r="197" spans="1:11" x14ac:dyDescent="0.25">
      <c r="A197" t="str">
        <f t="shared" si="6"/>
        <v>2001Coronary angioplasty procedures (percutaneous), 35+ yearsMMaori</v>
      </c>
      <c r="B197" s="7">
        <v>2001</v>
      </c>
      <c r="C197" s="7" t="s">
        <v>143</v>
      </c>
      <c r="D197" s="7" t="s">
        <v>75</v>
      </c>
      <c r="E197" s="7" t="s">
        <v>9</v>
      </c>
      <c r="F197" s="8">
        <v>90.644951900961999</v>
      </c>
      <c r="G197" s="8">
        <v>102.4608045237252</v>
      </c>
      <c r="H197" s="8">
        <v>115.38910653547089</v>
      </c>
      <c r="I197" s="8">
        <v>0.50497189167391587</v>
      </c>
      <c r="J197" s="8">
        <v>0.57045249453086855</v>
      </c>
      <c r="K197" s="8">
        <v>0.64442408356191649</v>
      </c>
    </row>
    <row r="198" spans="1:11" x14ac:dyDescent="0.25">
      <c r="A198" t="str">
        <f t="shared" si="6"/>
        <v>2002Coronary angioplasty procedures (percutaneous), 35+ yearsMMaori</v>
      </c>
      <c r="B198" s="7">
        <v>2002</v>
      </c>
      <c r="C198" s="7" t="s">
        <v>143</v>
      </c>
      <c r="D198" s="7" t="s">
        <v>75</v>
      </c>
      <c r="E198" s="7" t="s">
        <v>9</v>
      </c>
      <c r="F198" s="8">
        <v>108.27554807676886</v>
      </c>
      <c r="G198" s="8">
        <v>120.89466995707204</v>
      </c>
      <c r="H198" s="8">
        <v>134.58066719380443</v>
      </c>
      <c r="I198" s="8">
        <v>0.55601010401806639</v>
      </c>
      <c r="J198" s="8">
        <v>0.6208539514007374</v>
      </c>
      <c r="K198" s="8">
        <v>0.69326011557046185</v>
      </c>
    </row>
    <row r="199" spans="1:11" x14ac:dyDescent="0.25">
      <c r="A199" t="str">
        <f t="shared" si="6"/>
        <v>2003Coronary angioplasty procedures (percutaneous), 35+ yearsMMaori</v>
      </c>
      <c r="B199" s="7">
        <v>2003</v>
      </c>
      <c r="C199" s="7" t="s">
        <v>143</v>
      </c>
      <c r="D199" s="7" t="s">
        <v>75</v>
      </c>
      <c r="E199" s="7" t="s">
        <v>9</v>
      </c>
      <c r="F199" s="8">
        <v>122.4018152651004</v>
      </c>
      <c r="G199" s="8">
        <v>135.53777401507395</v>
      </c>
      <c r="H199" s="8">
        <v>149.69936773380775</v>
      </c>
      <c r="I199" s="8">
        <v>0.59856013563592669</v>
      </c>
      <c r="J199" s="8">
        <v>0.66316436800177636</v>
      </c>
      <c r="K199" s="8">
        <v>0.73474151184484371</v>
      </c>
    </row>
    <row r="200" spans="1:11" x14ac:dyDescent="0.25">
      <c r="A200" t="str">
        <f t="shared" si="6"/>
        <v>2004Coronary angioplasty procedures (percutaneous), 35+ yearsMMaori</v>
      </c>
      <c r="B200" s="7">
        <v>2004</v>
      </c>
      <c r="C200" s="7" t="s">
        <v>143</v>
      </c>
      <c r="D200" s="7" t="s">
        <v>75</v>
      </c>
      <c r="E200" s="7" t="s">
        <v>9</v>
      </c>
      <c r="F200" s="8">
        <v>129.83629121825135</v>
      </c>
      <c r="G200" s="8">
        <v>143.12145161355363</v>
      </c>
      <c r="H200" s="8">
        <v>157.39718200420651</v>
      </c>
      <c r="I200" s="8">
        <v>0.66570453280414077</v>
      </c>
      <c r="J200" s="8">
        <v>0.73461848949907793</v>
      </c>
      <c r="K200" s="8">
        <v>0.81066644212363115</v>
      </c>
    </row>
    <row r="201" spans="1:11" x14ac:dyDescent="0.25">
      <c r="A201" t="str">
        <f t="shared" si="6"/>
        <v>2005Coronary angioplasty procedures (percutaneous), 35+ yearsMMaori</v>
      </c>
      <c r="B201" s="7">
        <v>2005</v>
      </c>
      <c r="C201" s="7" t="s">
        <v>143</v>
      </c>
      <c r="D201" s="7" t="s">
        <v>75</v>
      </c>
      <c r="E201" s="7" t="s">
        <v>9</v>
      </c>
      <c r="F201" s="8">
        <v>130.62138503986185</v>
      </c>
      <c r="G201" s="8">
        <v>143.6922925304344</v>
      </c>
      <c r="H201" s="8">
        <v>157.71699956185111</v>
      </c>
      <c r="I201" s="8">
        <v>0.71177420316014739</v>
      </c>
      <c r="J201" s="8">
        <v>0.78417158260707032</v>
      </c>
      <c r="K201" s="8">
        <v>0.86393278688427089</v>
      </c>
    </row>
    <row r="202" spans="1:11" x14ac:dyDescent="0.25">
      <c r="A202" t="str">
        <f t="shared" si="6"/>
        <v>2006Coronary angioplasty procedures (percutaneous), 35+ yearsMMaori</v>
      </c>
      <c r="B202" s="7">
        <v>2006</v>
      </c>
      <c r="C202" s="7" t="s">
        <v>143</v>
      </c>
      <c r="D202" s="7" t="s">
        <v>75</v>
      </c>
      <c r="E202" s="7" t="s">
        <v>9</v>
      </c>
      <c r="F202" s="8">
        <v>127.74065014361329</v>
      </c>
      <c r="G202" s="8">
        <v>140.43131874269497</v>
      </c>
      <c r="H202" s="8">
        <v>154.04158858224559</v>
      </c>
      <c r="I202" s="8">
        <v>0.74235543088216438</v>
      </c>
      <c r="J202" s="8">
        <v>0.81755636594824577</v>
      </c>
      <c r="K202" s="8">
        <v>0.90037518915733272</v>
      </c>
    </row>
    <row r="203" spans="1:11" x14ac:dyDescent="0.25">
      <c r="A203" t="str">
        <f t="shared" si="6"/>
        <v>2007Coronary angioplasty procedures (percutaneous), 35+ yearsMMaori</v>
      </c>
      <c r="B203" s="7">
        <v>2007</v>
      </c>
      <c r="C203" s="7" t="s">
        <v>143</v>
      </c>
      <c r="D203" s="7" t="s">
        <v>75</v>
      </c>
      <c r="E203" s="7" t="s">
        <v>9</v>
      </c>
      <c r="F203" s="8">
        <v>120.94895396839574</v>
      </c>
      <c r="G203" s="8">
        <v>133.02273654312316</v>
      </c>
      <c r="H203" s="8">
        <v>145.97549706402467</v>
      </c>
      <c r="I203" s="8">
        <v>0.69595728243110178</v>
      </c>
      <c r="J203" s="8">
        <v>0.76671000592732397</v>
      </c>
      <c r="K203" s="8">
        <v>0.84465562474701517</v>
      </c>
    </row>
    <row r="204" spans="1:11" x14ac:dyDescent="0.25">
      <c r="A204" t="str">
        <f t="shared" si="6"/>
        <v>2008Coronary angioplasty procedures (percutaneous), 35+ yearsMMaori</v>
      </c>
      <c r="B204" s="7">
        <v>2008</v>
      </c>
      <c r="C204" s="7" t="s">
        <v>143</v>
      </c>
      <c r="D204" s="7" t="s">
        <v>75</v>
      </c>
      <c r="E204" s="7" t="s">
        <v>9</v>
      </c>
      <c r="F204" s="8">
        <v>117.42479397342775</v>
      </c>
      <c r="G204" s="8">
        <v>129.09061173744297</v>
      </c>
      <c r="H204" s="8">
        <v>141.60176719214923</v>
      </c>
      <c r="I204" s="8">
        <v>0.7080743599190944</v>
      </c>
      <c r="J204" s="8">
        <v>0.77994915077695082</v>
      </c>
      <c r="K204" s="8">
        <v>0.85911976514330268</v>
      </c>
    </row>
    <row r="205" spans="1:11" x14ac:dyDescent="0.25">
      <c r="A205" t="str">
        <f t="shared" si="6"/>
        <v>2009Coronary angioplasty procedures (percutaneous), 35+ yearsMMaori</v>
      </c>
      <c r="B205" s="7">
        <v>2009</v>
      </c>
      <c r="C205" s="7" t="s">
        <v>143</v>
      </c>
      <c r="D205" s="7" t="s">
        <v>75</v>
      </c>
      <c r="E205" s="7" t="s">
        <v>9</v>
      </c>
      <c r="F205" s="8">
        <v>130.64320955466528</v>
      </c>
      <c r="G205" s="8">
        <v>142.67853373453272</v>
      </c>
      <c r="H205" s="8">
        <v>155.52442888938947</v>
      </c>
      <c r="I205" s="8">
        <v>0.80913152431468949</v>
      </c>
      <c r="J205" s="8">
        <v>0.88598607139640195</v>
      </c>
      <c r="K205" s="8">
        <v>0.97014057062388936</v>
      </c>
    </row>
    <row r="206" spans="1:11" x14ac:dyDescent="0.25">
      <c r="A206" t="str">
        <f t="shared" si="6"/>
        <v>2010Coronary angioplasty procedures (percutaneous), 35+ yearsMMaori</v>
      </c>
      <c r="B206" s="7">
        <v>2010</v>
      </c>
      <c r="C206" s="7" t="s">
        <v>143</v>
      </c>
      <c r="D206" s="7" t="s">
        <v>75</v>
      </c>
      <c r="E206" s="7" t="s">
        <v>9</v>
      </c>
      <c r="F206" s="8">
        <v>143.39908308078037</v>
      </c>
      <c r="G206" s="8">
        <v>155.76757742736018</v>
      </c>
      <c r="H206" s="8">
        <v>168.91746029497702</v>
      </c>
      <c r="I206" s="8">
        <v>0.88317501545835464</v>
      </c>
      <c r="J206" s="8">
        <v>0.96239472805625204</v>
      </c>
      <c r="K206" s="8">
        <v>1.0487203514354191</v>
      </c>
    </row>
    <row r="207" spans="1:11" x14ac:dyDescent="0.25">
      <c r="A207" t="str">
        <f t="shared" si="6"/>
        <v>2011Coronary angioplasty procedures (percutaneous), 35+ yearsMMaori</v>
      </c>
      <c r="B207" s="7">
        <v>2011</v>
      </c>
      <c r="C207" s="7" t="s">
        <v>143</v>
      </c>
      <c r="D207" s="7" t="s">
        <v>75</v>
      </c>
      <c r="E207" s="7" t="s">
        <v>9</v>
      </c>
      <c r="F207" s="8">
        <v>142.74630216040003</v>
      </c>
      <c r="G207" s="8">
        <v>154.87240480889977</v>
      </c>
      <c r="H207" s="8">
        <v>167.7533200583207</v>
      </c>
      <c r="I207" s="8">
        <v>0.89085852493628348</v>
      </c>
      <c r="J207" s="8">
        <v>0.96988511641693853</v>
      </c>
      <c r="K207" s="8">
        <v>1.0559220265803464</v>
      </c>
    </row>
    <row r="208" spans="1:11" x14ac:dyDescent="0.25">
      <c r="A208" t="str">
        <f t="shared" si="6"/>
        <v>2012Coronary angioplasty procedures (percutaneous), 35+ yearsMMaori</v>
      </c>
      <c r="B208" s="7">
        <v>2012</v>
      </c>
      <c r="C208" s="7" t="s">
        <v>143</v>
      </c>
      <c r="D208" s="7" t="s">
        <v>75</v>
      </c>
      <c r="E208" s="7" t="s">
        <v>9</v>
      </c>
      <c r="F208" s="8">
        <v>130.69267231287347</v>
      </c>
      <c r="G208" s="8">
        <v>142.1542521644929</v>
      </c>
      <c r="H208" s="8">
        <v>154.35172705503078</v>
      </c>
      <c r="I208" s="8">
        <v>0.79310074447064116</v>
      </c>
      <c r="J208" s="8">
        <v>0.86565523886512286</v>
      </c>
      <c r="K208" s="8">
        <v>0.94484716828099335</v>
      </c>
    </row>
    <row r="209" spans="1:11" x14ac:dyDescent="0.25">
      <c r="A209" t="str">
        <f t="shared" si="6"/>
        <v>2013Coronary angioplasty procedures (percutaneous), 35+ yearsMMaori</v>
      </c>
      <c r="B209" s="7">
        <v>2013</v>
      </c>
      <c r="C209" s="7" t="s">
        <v>143</v>
      </c>
      <c r="D209" s="7" t="s">
        <v>75</v>
      </c>
      <c r="E209" s="7" t="s">
        <v>9</v>
      </c>
      <c r="F209" s="8">
        <v>125.31481675477855</v>
      </c>
      <c r="G209" s="8">
        <v>136.3777076896782</v>
      </c>
      <c r="H209" s="8">
        <v>148.1554765721215</v>
      </c>
      <c r="I209" s="8">
        <v>0.77923382028366539</v>
      </c>
      <c r="J209" s="8">
        <v>0.85127046037833976</v>
      </c>
      <c r="K209" s="8">
        <v>0.92996656183243076</v>
      </c>
    </row>
    <row r="210" spans="1:11" x14ac:dyDescent="0.25">
      <c r="A210" t="str">
        <f t="shared" si="6"/>
        <v>2014Coronary angioplasty procedures (percutaneous), 35+ yearsMMaori</v>
      </c>
      <c r="B210" s="7">
        <v>2014</v>
      </c>
      <c r="C210" s="7" t="s">
        <v>143</v>
      </c>
      <c r="D210" s="7" t="s">
        <v>75</v>
      </c>
      <c r="E210" s="7" t="s">
        <v>9</v>
      </c>
      <c r="F210" s="8">
        <v>132.28654795829178</v>
      </c>
      <c r="G210" s="8">
        <v>143.45529349733562</v>
      </c>
      <c r="H210" s="8">
        <v>155.31511726544431</v>
      </c>
      <c r="I210" s="8">
        <v>0.81073644965792746</v>
      </c>
      <c r="J210" s="8">
        <v>0.88281706488270995</v>
      </c>
      <c r="K210" s="8">
        <v>0.96130619312473164</v>
      </c>
    </row>
    <row r="211" spans="1:11" x14ac:dyDescent="0.25">
      <c r="A211" t="str">
        <f t="shared" si="6"/>
        <v>1996Coronary angioplasty procedures (percutaneous), 35+ yearsMnonMaori</v>
      </c>
      <c r="B211" s="7">
        <v>1996</v>
      </c>
      <c r="C211" s="7" t="s">
        <v>143</v>
      </c>
      <c r="D211" s="7" t="s">
        <v>75</v>
      </c>
      <c r="E211" s="7" t="s">
        <v>74</v>
      </c>
      <c r="F211" s="8">
        <v>100.75697092461598</v>
      </c>
      <c r="G211" s="8">
        <v>104.50452709747805</v>
      </c>
      <c r="H211" s="8">
        <v>108.35581667662882</v>
      </c>
      <c r="I211" s="8"/>
      <c r="J211" s="8"/>
      <c r="K211" s="8"/>
    </row>
    <row r="212" spans="1:11" x14ac:dyDescent="0.25">
      <c r="A212" t="str">
        <f t="shared" si="6"/>
        <v>1997Coronary angioplasty procedures (percutaneous), 35+ yearsMnonMaori</v>
      </c>
      <c r="B212" s="7">
        <v>1997</v>
      </c>
      <c r="C212" s="7" t="s">
        <v>143</v>
      </c>
      <c r="D212" s="7" t="s">
        <v>75</v>
      </c>
      <c r="E212" s="7" t="s">
        <v>74</v>
      </c>
      <c r="F212" s="8">
        <v>121.74770506621978</v>
      </c>
      <c r="G212" s="8">
        <v>125.79484530995175</v>
      </c>
      <c r="H212" s="8">
        <v>129.94223854108387</v>
      </c>
      <c r="I212" s="8"/>
      <c r="J212" s="8"/>
      <c r="K212" s="8"/>
    </row>
    <row r="213" spans="1:11" x14ac:dyDescent="0.25">
      <c r="A213" t="str">
        <f t="shared" si="6"/>
        <v>1998Coronary angioplasty procedures (percutaneous), 35+ yearsMnonMaori</v>
      </c>
      <c r="B213" s="7">
        <v>1998</v>
      </c>
      <c r="C213" s="7" t="s">
        <v>143</v>
      </c>
      <c r="D213" s="7" t="s">
        <v>75</v>
      </c>
      <c r="E213" s="7" t="s">
        <v>74</v>
      </c>
      <c r="F213" s="8">
        <v>134.94150079770097</v>
      </c>
      <c r="G213" s="8">
        <v>139.14716791984236</v>
      </c>
      <c r="H213" s="8">
        <v>143.45057733932848</v>
      </c>
      <c r="I213" s="8"/>
      <c r="J213" s="8"/>
      <c r="K213" s="8"/>
    </row>
    <row r="214" spans="1:11" x14ac:dyDescent="0.25">
      <c r="A214" t="str">
        <f t="shared" si="6"/>
        <v>1999Coronary angioplasty procedures (percutaneous), 35+ yearsMnonMaori</v>
      </c>
      <c r="B214" s="7">
        <v>1999</v>
      </c>
      <c r="C214" s="7" t="s">
        <v>143</v>
      </c>
      <c r="D214" s="7" t="s">
        <v>75</v>
      </c>
      <c r="E214" s="7" t="s">
        <v>74</v>
      </c>
      <c r="F214" s="8">
        <v>150.41115287269869</v>
      </c>
      <c r="G214" s="8">
        <v>154.77394949193814</v>
      </c>
      <c r="H214" s="8">
        <v>159.23117771804138</v>
      </c>
      <c r="I214" s="8"/>
      <c r="J214" s="8"/>
      <c r="K214" s="8"/>
    </row>
    <row r="215" spans="1:11" x14ac:dyDescent="0.25">
      <c r="A215" t="str">
        <f t="shared" si="6"/>
        <v>2000Coronary angioplasty procedures (percutaneous), 35+ yearsMnonMaori</v>
      </c>
      <c r="B215" s="7">
        <v>2000</v>
      </c>
      <c r="C215" s="7" t="s">
        <v>143</v>
      </c>
      <c r="D215" s="7" t="s">
        <v>75</v>
      </c>
      <c r="E215" s="7" t="s">
        <v>74</v>
      </c>
      <c r="F215" s="8">
        <v>160.93414640816471</v>
      </c>
      <c r="G215" s="8">
        <v>165.38681408467022</v>
      </c>
      <c r="H215" s="8">
        <v>169.93145288398881</v>
      </c>
      <c r="I215" s="8"/>
      <c r="J215" s="8"/>
      <c r="K215" s="8"/>
    </row>
    <row r="216" spans="1:11" x14ac:dyDescent="0.25">
      <c r="A216" t="str">
        <f t="shared" si="6"/>
        <v>2001Coronary angioplasty procedures (percutaneous), 35+ yearsMnonMaori</v>
      </c>
      <c r="B216" s="7">
        <v>2001</v>
      </c>
      <c r="C216" s="7" t="s">
        <v>143</v>
      </c>
      <c r="D216" s="7" t="s">
        <v>75</v>
      </c>
      <c r="E216" s="7" t="s">
        <v>74</v>
      </c>
      <c r="F216" s="8">
        <v>175.04784014110194</v>
      </c>
      <c r="G216" s="8">
        <v>179.61321145240572</v>
      </c>
      <c r="H216" s="8">
        <v>184.26751966577362</v>
      </c>
      <c r="I216" s="8"/>
      <c r="J216" s="8"/>
      <c r="K216" s="8"/>
    </row>
    <row r="217" spans="1:11" x14ac:dyDescent="0.25">
      <c r="A217" t="str">
        <f t="shared" si="6"/>
        <v>2002Coronary angioplasty procedures (percutaneous), 35+ yearsMnonMaori</v>
      </c>
      <c r="B217" s="7">
        <v>2002</v>
      </c>
      <c r="C217" s="7" t="s">
        <v>143</v>
      </c>
      <c r="D217" s="7" t="s">
        <v>75</v>
      </c>
      <c r="E217" s="7" t="s">
        <v>74</v>
      </c>
      <c r="F217" s="8">
        <v>190.04883879867316</v>
      </c>
      <c r="G217" s="8">
        <v>194.72320291159616</v>
      </c>
      <c r="H217" s="8">
        <v>199.48348407933892</v>
      </c>
      <c r="I217" s="8"/>
      <c r="J217" s="8"/>
      <c r="K217" s="8"/>
    </row>
    <row r="218" spans="1:11" x14ac:dyDescent="0.25">
      <c r="A218" t="str">
        <f t="shared" si="6"/>
        <v>2003Coronary angioplasty procedures (percutaneous), 35+ yearsMnonMaori</v>
      </c>
      <c r="B218" s="7">
        <v>2003</v>
      </c>
      <c r="C218" s="7" t="s">
        <v>143</v>
      </c>
      <c r="D218" s="7" t="s">
        <v>75</v>
      </c>
      <c r="E218" s="7" t="s">
        <v>74</v>
      </c>
      <c r="F218" s="8">
        <v>199.66392345762236</v>
      </c>
      <c r="G218" s="8">
        <v>204.38036262936083</v>
      </c>
      <c r="H218" s="8">
        <v>209.18008705557486</v>
      </c>
      <c r="I218" s="8"/>
      <c r="J218" s="8"/>
      <c r="K218" s="8"/>
    </row>
    <row r="219" spans="1:11" x14ac:dyDescent="0.25">
      <c r="A219" t="str">
        <f t="shared" si="6"/>
        <v>2004Coronary angioplasty procedures (percutaneous), 35+ yearsMnonMaori</v>
      </c>
      <c r="B219" s="7">
        <v>2004</v>
      </c>
      <c r="C219" s="7" t="s">
        <v>143</v>
      </c>
      <c r="D219" s="7" t="s">
        <v>75</v>
      </c>
      <c r="E219" s="7" t="s">
        <v>74</v>
      </c>
      <c r="F219" s="8">
        <v>190.28600152493749</v>
      </c>
      <c r="G219" s="8">
        <v>194.82418923480316</v>
      </c>
      <c r="H219" s="8">
        <v>199.44327995390404</v>
      </c>
      <c r="I219" s="8"/>
      <c r="J219" s="8"/>
      <c r="K219" s="8"/>
    </row>
    <row r="220" spans="1:11" x14ac:dyDescent="0.25">
      <c r="A220" t="str">
        <f t="shared" si="6"/>
        <v>2005Coronary angioplasty procedures (percutaneous), 35+ yearsMnonMaori</v>
      </c>
      <c r="B220" s="7">
        <v>2005</v>
      </c>
      <c r="C220" s="7" t="s">
        <v>143</v>
      </c>
      <c r="D220" s="7" t="s">
        <v>75</v>
      </c>
      <c r="E220" s="7" t="s">
        <v>74</v>
      </c>
      <c r="F220" s="8">
        <v>178.89750881302288</v>
      </c>
      <c r="G220" s="8">
        <v>183.24088212009997</v>
      </c>
      <c r="H220" s="8">
        <v>187.66306791413678</v>
      </c>
      <c r="I220" s="8"/>
      <c r="J220" s="8"/>
      <c r="K220" s="8"/>
    </row>
    <row r="221" spans="1:11" x14ac:dyDescent="0.25">
      <c r="A221" t="str">
        <f t="shared" si="6"/>
        <v>2006Coronary angioplasty procedures (percutaneous), 35+ yearsMnonMaori</v>
      </c>
      <c r="B221" s="7">
        <v>2006</v>
      </c>
      <c r="C221" s="7" t="s">
        <v>143</v>
      </c>
      <c r="D221" s="7" t="s">
        <v>75</v>
      </c>
      <c r="E221" s="7" t="s">
        <v>74</v>
      </c>
      <c r="F221" s="8">
        <v>167.63435437072047</v>
      </c>
      <c r="G221" s="8">
        <v>171.76958628389517</v>
      </c>
      <c r="H221" s="8">
        <v>175.98104818099833</v>
      </c>
      <c r="I221" s="8"/>
      <c r="J221" s="8"/>
      <c r="K221" s="8"/>
    </row>
    <row r="222" spans="1:11" x14ac:dyDescent="0.25">
      <c r="A222" t="str">
        <f t="shared" si="6"/>
        <v>2007Coronary angioplasty procedures (percutaneous), 35+ yearsMnonMaori</v>
      </c>
      <c r="B222" s="7">
        <v>2007</v>
      </c>
      <c r="C222" s="7" t="s">
        <v>143</v>
      </c>
      <c r="D222" s="7" t="s">
        <v>75</v>
      </c>
      <c r="E222" s="7" t="s">
        <v>74</v>
      </c>
      <c r="F222" s="8">
        <v>169.40429743527869</v>
      </c>
      <c r="G222" s="8">
        <v>173.49810947391279</v>
      </c>
      <c r="H222" s="8">
        <v>177.66586374248806</v>
      </c>
      <c r="I222" s="8"/>
      <c r="J222" s="8"/>
      <c r="K222" s="8"/>
    </row>
    <row r="223" spans="1:11" x14ac:dyDescent="0.25">
      <c r="A223" t="str">
        <f t="shared" si="6"/>
        <v>2008Coronary angioplasty procedures (percutaneous), 35+ yearsMnonMaori</v>
      </c>
      <c r="B223" s="7">
        <v>2008</v>
      </c>
      <c r="C223" s="7" t="s">
        <v>143</v>
      </c>
      <c r="D223" s="7" t="s">
        <v>75</v>
      </c>
      <c r="E223" s="7" t="s">
        <v>74</v>
      </c>
      <c r="F223" s="8">
        <v>161.55925937250501</v>
      </c>
      <c r="G223" s="8">
        <v>165.51157419538006</v>
      </c>
      <c r="H223" s="8">
        <v>169.53614764011476</v>
      </c>
      <c r="I223" s="8"/>
      <c r="J223" s="8"/>
      <c r="K223" s="8"/>
    </row>
    <row r="224" spans="1:11" x14ac:dyDescent="0.25">
      <c r="A224" t="str">
        <f t="shared" si="6"/>
        <v>2009Coronary angioplasty procedures (percutaneous), 35+ yearsMnonMaori</v>
      </c>
      <c r="B224" s="7">
        <v>2009</v>
      </c>
      <c r="C224" s="7" t="s">
        <v>143</v>
      </c>
      <c r="D224" s="7" t="s">
        <v>75</v>
      </c>
      <c r="E224" s="7" t="s">
        <v>74</v>
      </c>
      <c r="F224" s="8">
        <v>157.18740102476656</v>
      </c>
      <c r="G224" s="8">
        <v>161.03925145195254</v>
      </c>
      <c r="H224" s="8">
        <v>164.9616415843995</v>
      </c>
      <c r="I224" s="8"/>
      <c r="J224" s="8"/>
      <c r="K224" s="8"/>
    </row>
    <row r="225" spans="1:11" x14ac:dyDescent="0.25">
      <c r="A225" t="str">
        <f t="shared" si="6"/>
        <v>2010Coronary angioplasty procedures (percutaneous), 35+ yearsMnonMaori</v>
      </c>
      <c r="B225" s="7">
        <v>2010</v>
      </c>
      <c r="C225" s="7" t="s">
        <v>143</v>
      </c>
      <c r="D225" s="7" t="s">
        <v>75</v>
      </c>
      <c r="E225" s="7" t="s">
        <v>74</v>
      </c>
      <c r="F225" s="8">
        <v>158.04644460887178</v>
      </c>
      <c r="G225" s="8">
        <v>161.8541466264719</v>
      </c>
      <c r="H225" s="8">
        <v>165.73041529109216</v>
      </c>
      <c r="I225" s="8"/>
      <c r="J225" s="8"/>
      <c r="K225" s="8"/>
    </row>
    <row r="226" spans="1:11" x14ac:dyDescent="0.25">
      <c r="A226" t="str">
        <f t="shared" si="6"/>
        <v>2011Coronary angioplasty procedures (percutaneous), 35+ yearsMnonMaori</v>
      </c>
      <c r="B226" s="7">
        <v>2011</v>
      </c>
      <c r="C226" s="7" t="s">
        <v>143</v>
      </c>
      <c r="D226" s="7" t="s">
        <v>75</v>
      </c>
      <c r="E226" s="7" t="s">
        <v>74</v>
      </c>
      <c r="F226" s="8">
        <v>155.97840478801206</v>
      </c>
      <c r="G226" s="8">
        <v>159.68118510885833</v>
      </c>
      <c r="H226" s="8">
        <v>163.44967276361498</v>
      </c>
      <c r="I226" s="8"/>
      <c r="J226" s="8"/>
      <c r="K226" s="8"/>
    </row>
    <row r="227" spans="1:11" x14ac:dyDescent="0.25">
      <c r="A227" t="str">
        <f t="shared" si="6"/>
        <v>2012Coronary angioplasty procedures (percutaneous), 35+ yearsMnonMaori</v>
      </c>
      <c r="B227" s="7">
        <v>2012</v>
      </c>
      <c r="C227" s="7" t="s">
        <v>143</v>
      </c>
      <c r="D227" s="7" t="s">
        <v>75</v>
      </c>
      <c r="E227" s="7" t="s">
        <v>74</v>
      </c>
      <c r="F227" s="8">
        <v>160.52618865981211</v>
      </c>
      <c r="G227" s="8">
        <v>164.21578219853166</v>
      </c>
      <c r="H227" s="8">
        <v>167.96878342428306</v>
      </c>
      <c r="I227" s="8"/>
      <c r="J227" s="8"/>
      <c r="K227" s="8"/>
    </row>
    <row r="228" spans="1:11" x14ac:dyDescent="0.25">
      <c r="A228" t="str">
        <f t="shared" si="6"/>
        <v>2013Coronary angioplasty procedures (percutaneous), 35+ yearsMnonMaori</v>
      </c>
      <c r="B228" s="7">
        <v>2013</v>
      </c>
      <c r="C228" s="7" t="s">
        <v>143</v>
      </c>
      <c r="D228" s="7" t="s">
        <v>75</v>
      </c>
      <c r="E228" s="7" t="s">
        <v>74</v>
      </c>
      <c r="F228" s="8">
        <v>156.6144361041969</v>
      </c>
      <c r="G228" s="8">
        <v>160.20491023389476</v>
      </c>
      <c r="H228" s="8">
        <v>163.85693194782797</v>
      </c>
      <c r="I228" s="8"/>
      <c r="J228" s="8"/>
      <c r="K228" s="8"/>
    </row>
    <row r="229" spans="1:11" x14ac:dyDescent="0.25">
      <c r="A229" t="str">
        <f t="shared" si="6"/>
        <v>2014Coronary angioplasty procedures (percutaneous), 35+ yearsMnonMaori</v>
      </c>
      <c r="B229" s="7">
        <v>2014</v>
      </c>
      <c r="C229" s="7" t="s">
        <v>143</v>
      </c>
      <c r="D229" s="7" t="s">
        <v>75</v>
      </c>
      <c r="E229" s="7" t="s">
        <v>74</v>
      </c>
      <c r="F229" s="8">
        <v>158.92216687094606</v>
      </c>
      <c r="G229" s="8">
        <v>162.49719132513022</v>
      </c>
      <c r="H229" s="8">
        <v>166.13235731502692</v>
      </c>
      <c r="I229" s="8"/>
      <c r="J229" s="8"/>
      <c r="K229" s="8"/>
    </row>
    <row r="230" spans="1:11" x14ac:dyDescent="0.25">
      <c r="A230" t="str">
        <f t="shared" ref="A230:A267" si="7">B230&amp;C230&amp;D230&amp;E230</f>
        <v>1996Cerebrovascular disease (stroke) hospitalisation, 35+ yearsTMaori</v>
      </c>
      <c r="B230" s="7">
        <v>1996</v>
      </c>
      <c r="C230" s="7" t="s">
        <v>130</v>
      </c>
      <c r="D230" s="7" t="s">
        <v>76</v>
      </c>
      <c r="E230" s="7" t="s">
        <v>9</v>
      </c>
      <c r="F230" s="8">
        <v>369.93766331929726</v>
      </c>
      <c r="G230" s="8">
        <v>388.05154547206405</v>
      </c>
      <c r="H230" s="8">
        <v>406.82296098153904</v>
      </c>
      <c r="I230" s="8">
        <v>1.3664957077954247</v>
      </c>
      <c r="J230" s="8">
        <v>1.4354411806888108</v>
      </c>
      <c r="K230" s="8">
        <v>1.5078652435297359</v>
      </c>
    </row>
    <row r="231" spans="1:11" x14ac:dyDescent="0.25">
      <c r="A231" t="str">
        <f t="shared" si="7"/>
        <v>1997Cerebrovascular disease (stroke) hospitalisation, 35+ yearsTMaori</v>
      </c>
      <c r="B231" s="7">
        <v>1997</v>
      </c>
      <c r="C231" s="7" t="s">
        <v>130</v>
      </c>
      <c r="D231" s="7" t="s">
        <v>76</v>
      </c>
      <c r="E231" s="7" t="s">
        <v>9</v>
      </c>
      <c r="F231" s="8">
        <v>377.20951808170912</v>
      </c>
      <c r="G231" s="8">
        <v>395.09142104847604</v>
      </c>
      <c r="H231" s="8">
        <v>413.60209036812302</v>
      </c>
      <c r="I231" s="8">
        <v>1.3660244146352534</v>
      </c>
      <c r="J231" s="8">
        <v>1.432808530322315</v>
      </c>
      <c r="K231" s="8">
        <v>1.5028576814365024</v>
      </c>
    </row>
    <row r="232" spans="1:11" x14ac:dyDescent="0.25">
      <c r="A232" t="str">
        <f t="shared" si="7"/>
        <v>1998Cerebrovascular disease (stroke) hospitalisation, 35+ yearsTMaori</v>
      </c>
      <c r="B232" s="7">
        <v>1998</v>
      </c>
      <c r="C232" s="7" t="s">
        <v>130</v>
      </c>
      <c r="D232" s="7" t="s">
        <v>76</v>
      </c>
      <c r="E232" s="7" t="s">
        <v>9</v>
      </c>
      <c r="F232" s="8">
        <v>388.71637001667256</v>
      </c>
      <c r="G232" s="8">
        <v>406.45529053437531</v>
      </c>
      <c r="H232" s="8">
        <v>424.79499390063603</v>
      </c>
      <c r="I232" s="8">
        <v>1.3775073557817845</v>
      </c>
      <c r="J232" s="8">
        <v>1.442413200816725</v>
      </c>
      <c r="K232" s="8">
        <v>1.5103773008236026</v>
      </c>
    </row>
    <row r="233" spans="1:11" x14ac:dyDescent="0.25">
      <c r="A233" t="str">
        <f t="shared" si="7"/>
        <v>1999Cerebrovascular disease (stroke) hospitalisation, 35+ yearsTMaori</v>
      </c>
      <c r="B233" s="7">
        <v>1999</v>
      </c>
      <c r="C233" s="7" t="s">
        <v>130</v>
      </c>
      <c r="D233" s="7" t="s">
        <v>76</v>
      </c>
      <c r="E233" s="7" t="s">
        <v>9</v>
      </c>
      <c r="F233" s="8">
        <v>394.80683266037977</v>
      </c>
      <c r="G233" s="8">
        <v>412.27795848705341</v>
      </c>
      <c r="H233" s="8">
        <v>430.32313407092698</v>
      </c>
      <c r="I233" s="8">
        <v>1.4187978688687433</v>
      </c>
      <c r="J233" s="8">
        <v>1.4837646169453804</v>
      </c>
      <c r="K233" s="8">
        <v>1.5517061921261905</v>
      </c>
    </row>
    <row r="234" spans="1:11" x14ac:dyDescent="0.25">
      <c r="A234" t="str">
        <f t="shared" si="7"/>
        <v>2000Cerebrovascular disease (stroke) hospitalisation, 35+ yearsTMaori</v>
      </c>
      <c r="B234" s="7">
        <v>2000</v>
      </c>
      <c r="C234" s="7" t="s">
        <v>130</v>
      </c>
      <c r="D234" s="7" t="s">
        <v>76</v>
      </c>
      <c r="E234" s="7" t="s">
        <v>9</v>
      </c>
      <c r="F234" s="8">
        <v>399.37646424165257</v>
      </c>
      <c r="G234" s="8">
        <v>416.5326123748722</v>
      </c>
      <c r="H234" s="8">
        <v>434.23619690541517</v>
      </c>
      <c r="I234" s="8">
        <v>1.4654072123184285</v>
      </c>
      <c r="J234" s="8">
        <v>1.5307010131002901</v>
      </c>
      <c r="K234" s="8">
        <v>1.5989040942410195</v>
      </c>
    </row>
    <row r="235" spans="1:11" x14ac:dyDescent="0.25">
      <c r="A235" t="str">
        <f t="shared" si="7"/>
        <v>2001Cerebrovascular disease (stroke) hospitalisation, 35+ yearsTMaori</v>
      </c>
      <c r="B235" s="7">
        <v>2001</v>
      </c>
      <c r="C235" s="7" t="s">
        <v>130</v>
      </c>
      <c r="D235" s="7" t="s">
        <v>76</v>
      </c>
      <c r="E235" s="7" t="s">
        <v>9</v>
      </c>
      <c r="F235" s="8">
        <v>404.9779653264597</v>
      </c>
      <c r="G235" s="8">
        <v>421.85625699431796</v>
      </c>
      <c r="H235" s="8">
        <v>439.257286941149</v>
      </c>
      <c r="I235" s="8">
        <v>1.5557067543863761</v>
      </c>
      <c r="J235" s="8">
        <v>1.623282955413986</v>
      </c>
      <c r="K235" s="8">
        <v>1.6937945058784025</v>
      </c>
    </row>
    <row r="236" spans="1:11" x14ac:dyDescent="0.25">
      <c r="A236" t="str">
        <f t="shared" si="7"/>
        <v>2002Cerebrovascular disease (stroke) hospitalisation, 35+ yearsTMaori</v>
      </c>
      <c r="B236" s="7">
        <v>2002</v>
      </c>
      <c r="C236" s="7" t="s">
        <v>130</v>
      </c>
      <c r="D236" s="7" t="s">
        <v>76</v>
      </c>
      <c r="E236" s="7" t="s">
        <v>9</v>
      </c>
      <c r="F236" s="8">
        <v>408.4235240992744</v>
      </c>
      <c r="G236" s="8">
        <v>424.99028661479275</v>
      </c>
      <c r="H236" s="8">
        <v>442.05660252003668</v>
      </c>
      <c r="I236" s="8">
        <v>1.6120888693296305</v>
      </c>
      <c r="J236" s="8">
        <v>1.6804752572639201</v>
      </c>
      <c r="K236" s="8">
        <v>1.7517626627188156</v>
      </c>
    </row>
    <row r="237" spans="1:11" x14ac:dyDescent="0.25">
      <c r="A237" t="str">
        <f t="shared" si="7"/>
        <v>2003Cerebrovascular disease (stroke) hospitalisation, 35+ yearsTMaori</v>
      </c>
      <c r="B237" s="7">
        <v>2003</v>
      </c>
      <c r="C237" s="7" t="s">
        <v>130</v>
      </c>
      <c r="D237" s="7" t="s">
        <v>76</v>
      </c>
      <c r="E237" s="7" t="s">
        <v>9</v>
      </c>
      <c r="F237" s="8">
        <v>400.60572842885642</v>
      </c>
      <c r="G237" s="8">
        <v>416.6434462730042</v>
      </c>
      <c r="H237" s="8">
        <v>433.15854023707521</v>
      </c>
      <c r="I237" s="8">
        <v>1.6244600120515282</v>
      </c>
      <c r="J237" s="8">
        <v>1.6926808351125562</v>
      </c>
      <c r="K237" s="8">
        <v>1.7637666598754396</v>
      </c>
    </row>
    <row r="238" spans="1:11" x14ac:dyDescent="0.25">
      <c r="A238" t="str">
        <f t="shared" si="7"/>
        <v>2004Cerebrovascular disease (stroke) hospitalisation, 35+ yearsTMaori</v>
      </c>
      <c r="B238" s="7">
        <v>2004</v>
      </c>
      <c r="C238" s="7" t="s">
        <v>130</v>
      </c>
      <c r="D238" s="7" t="s">
        <v>76</v>
      </c>
      <c r="E238" s="7" t="s">
        <v>9</v>
      </c>
      <c r="F238" s="8">
        <v>395.0031896984483</v>
      </c>
      <c r="G238" s="8">
        <v>410.58480443104031</v>
      </c>
      <c r="H238" s="8">
        <v>426.62350801651388</v>
      </c>
      <c r="I238" s="8">
        <v>1.6355759305438089</v>
      </c>
      <c r="J238" s="8">
        <v>1.7034261504041317</v>
      </c>
      <c r="K238" s="8">
        <v>1.7740910682855751</v>
      </c>
    </row>
    <row r="239" spans="1:11" x14ac:dyDescent="0.25">
      <c r="A239" t="str">
        <f t="shared" si="7"/>
        <v>2005Cerebrovascular disease (stroke) hospitalisation, 35+ yearsTMaori</v>
      </c>
      <c r="B239" s="7">
        <v>2005</v>
      </c>
      <c r="C239" s="7" t="s">
        <v>130</v>
      </c>
      <c r="D239" s="7" t="s">
        <v>76</v>
      </c>
      <c r="E239" s="7" t="s">
        <v>9</v>
      </c>
      <c r="F239" s="8">
        <v>374.22191448759975</v>
      </c>
      <c r="G239" s="8">
        <v>389.08348415742432</v>
      </c>
      <c r="H239" s="8">
        <v>404.38392645738963</v>
      </c>
      <c r="I239" s="8">
        <v>1.5866645156266486</v>
      </c>
      <c r="J239" s="8">
        <v>1.6530348724548942</v>
      </c>
      <c r="K239" s="8">
        <v>1.7221815088445245</v>
      </c>
    </row>
    <row r="240" spans="1:11" x14ac:dyDescent="0.25">
      <c r="A240" t="str">
        <f t="shared" si="7"/>
        <v>2006Cerebrovascular disease (stroke) hospitalisation, 35+ yearsTMaori</v>
      </c>
      <c r="B240" s="7">
        <v>2006</v>
      </c>
      <c r="C240" s="7" t="s">
        <v>130</v>
      </c>
      <c r="D240" s="7" t="s">
        <v>76</v>
      </c>
      <c r="E240" s="7" t="s">
        <v>9</v>
      </c>
      <c r="F240" s="8">
        <v>379.08461980167272</v>
      </c>
      <c r="G240" s="8">
        <v>393.73033371639093</v>
      </c>
      <c r="H240" s="8">
        <v>408.79694576735091</v>
      </c>
      <c r="I240" s="8">
        <v>1.6175750280201815</v>
      </c>
      <c r="J240" s="8">
        <v>1.6836730213494699</v>
      </c>
      <c r="K240" s="8">
        <v>1.7524719371376727</v>
      </c>
    </row>
    <row r="241" spans="1:11" x14ac:dyDescent="0.25">
      <c r="A241" t="str">
        <f t="shared" si="7"/>
        <v>2007Cerebrovascular disease (stroke) hospitalisation, 35+ yearsTMaori</v>
      </c>
      <c r="B241" s="7">
        <v>2007</v>
      </c>
      <c r="C241" s="7" t="s">
        <v>130</v>
      </c>
      <c r="D241" s="7" t="s">
        <v>76</v>
      </c>
      <c r="E241" s="7" t="s">
        <v>9</v>
      </c>
      <c r="F241" s="8">
        <v>373.54330801060968</v>
      </c>
      <c r="G241" s="8">
        <v>387.735759624065</v>
      </c>
      <c r="H241" s="8">
        <v>402.32940782533598</v>
      </c>
      <c r="I241" s="8">
        <v>1.5870784851942865</v>
      </c>
      <c r="J241" s="8">
        <v>1.6509946598973466</v>
      </c>
      <c r="K241" s="8">
        <v>1.7174849211542749</v>
      </c>
    </row>
    <row r="242" spans="1:11" x14ac:dyDescent="0.25">
      <c r="A242" t="str">
        <f t="shared" si="7"/>
        <v>2008Cerebrovascular disease (stroke) hospitalisation, 35+ yearsTMaori</v>
      </c>
      <c r="B242" s="7">
        <v>2008</v>
      </c>
      <c r="C242" s="7" t="s">
        <v>130</v>
      </c>
      <c r="D242" s="7" t="s">
        <v>76</v>
      </c>
      <c r="E242" s="7" t="s">
        <v>9</v>
      </c>
      <c r="F242" s="8">
        <v>389.4368624590349</v>
      </c>
      <c r="G242" s="8">
        <v>403.59067019689888</v>
      </c>
      <c r="H242" s="8">
        <v>418.12741568221418</v>
      </c>
      <c r="I242" s="8">
        <v>1.6449994624952839</v>
      </c>
      <c r="J242" s="8">
        <v>1.7087065478422025</v>
      </c>
      <c r="K242" s="8">
        <v>1.774880863614378</v>
      </c>
    </row>
    <row r="243" spans="1:11" x14ac:dyDescent="0.25">
      <c r="A243" t="str">
        <f t="shared" si="7"/>
        <v>2009Cerebrovascular disease (stroke) hospitalisation, 35+ yearsTMaori</v>
      </c>
      <c r="B243" s="7">
        <v>2009</v>
      </c>
      <c r="C243" s="7" t="s">
        <v>130</v>
      </c>
      <c r="D243" s="7" t="s">
        <v>76</v>
      </c>
      <c r="E243" s="7" t="s">
        <v>9</v>
      </c>
      <c r="F243" s="8">
        <v>378.30433779979529</v>
      </c>
      <c r="G243" s="8">
        <v>391.91975158877449</v>
      </c>
      <c r="H243" s="8">
        <v>405.89999448764735</v>
      </c>
      <c r="I243" s="8">
        <v>1.5857891525331513</v>
      </c>
      <c r="J243" s="8">
        <v>1.6466875200001903</v>
      </c>
      <c r="K243" s="8">
        <v>1.7099245408463535</v>
      </c>
    </row>
    <row r="244" spans="1:11" x14ac:dyDescent="0.25">
      <c r="A244" t="str">
        <f t="shared" si="7"/>
        <v>2010Cerebrovascular disease (stroke) hospitalisation, 35+ yearsTMaori</v>
      </c>
      <c r="B244" s="7">
        <v>2010</v>
      </c>
      <c r="C244" s="7" t="s">
        <v>130</v>
      </c>
      <c r="D244" s="7" t="s">
        <v>76</v>
      </c>
      <c r="E244" s="7" t="s">
        <v>9</v>
      </c>
      <c r="F244" s="8">
        <v>383.67131879577767</v>
      </c>
      <c r="G244" s="8">
        <v>397.09315702665816</v>
      </c>
      <c r="H244" s="8">
        <v>410.86468078350623</v>
      </c>
      <c r="I244" s="8">
        <v>1.6270126544291852</v>
      </c>
      <c r="J244" s="8">
        <v>1.6881562203826606</v>
      </c>
      <c r="K244" s="8">
        <v>1.7515975777192145</v>
      </c>
    </row>
    <row r="245" spans="1:11" x14ac:dyDescent="0.25">
      <c r="A245" t="str">
        <f t="shared" si="7"/>
        <v>2011Cerebrovascular disease (stroke) hospitalisation, 35+ yearsTMaori</v>
      </c>
      <c r="B245" s="7">
        <v>2011</v>
      </c>
      <c r="C245" s="7" t="s">
        <v>130</v>
      </c>
      <c r="D245" s="7" t="s">
        <v>76</v>
      </c>
      <c r="E245" s="7" t="s">
        <v>9</v>
      </c>
      <c r="F245" s="8">
        <v>373.48194177761997</v>
      </c>
      <c r="G245" s="8">
        <v>386.4570193081027</v>
      </c>
      <c r="H245" s="8">
        <v>399.76783277550646</v>
      </c>
      <c r="I245" s="8">
        <v>1.5839383698501592</v>
      </c>
      <c r="J245" s="8">
        <v>1.6433407016831594</v>
      </c>
      <c r="K245" s="8">
        <v>1.7049707950846427</v>
      </c>
    </row>
    <row r="246" spans="1:11" x14ac:dyDescent="0.25">
      <c r="A246" t="str">
        <f t="shared" si="7"/>
        <v>2012Cerebrovascular disease (stroke) hospitalisation, 35+ yearsTMaori</v>
      </c>
      <c r="B246" s="7">
        <v>2012</v>
      </c>
      <c r="C246" s="7" t="s">
        <v>130</v>
      </c>
      <c r="D246" s="7" t="s">
        <v>76</v>
      </c>
      <c r="E246" s="7" t="s">
        <v>9</v>
      </c>
      <c r="F246" s="8">
        <v>369.63700484892058</v>
      </c>
      <c r="G246" s="8">
        <v>382.30323777712874</v>
      </c>
      <c r="H246" s="8">
        <v>395.29279230890296</v>
      </c>
      <c r="I246" s="8">
        <v>1.5984994079646249</v>
      </c>
      <c r="J246" s="8">
        <v>1.6581236901429128</v>
      </c>
      <c r="K246" s="8">
        <v>1.7199719675304346</v>
      </c>
    </row>
    <row r="247" spans="1:11" x14ac:dyDescent="0.25">
      <c r="A247" t="str">
        <f t="shared" si="7"/>
        <v>2013Cerebrovascular disease (stroke) hospitalisation, 35+ yearsTMaori</v>
      </c>
      <c r="B247" s="7">
        <v>2013</v>
      </c>
      <c r="C247" s="7" t="s">
        <v>130</v>
      </c>
      <c r="D247" s="7" t="s">
        <v>76</v>
      </c>
      <c r="E247" s="7" t="s">
        <v>9</v>
      </c>
      <c r="F247" s="8">
        <v>354.22595118599685</v>
      </c>
      <c r="G247" s="8">
        <v>366.40407876309706</v>
      </c>
      <c r="H247" s="8">
        <v>378.89408077133049</v>
      </c>
      <c r="I247" s="8">
        <v>1.5672922153207882</v>
      </c>
      <c r="J247" s="8">
        <v>1.6262747971917413</v>
      </c>
      <c r="K247" s="8">
        <v>1.6874770959286085</v>
      </c>
    </row>
    <row r="248" spans="1:11" x14ac:dyDescent="0.25">
      <c r="A248" t="str">
        <f t="shared" si="7"/>
        <v>2014Cerebrovascular disease (stroke) hospitalisation, 35+ yearsTMaori</v>
      </c>
      <c r="B248" s="7">
        <v>2014</v>
      </c>
      <c r="C248" s="7" t="s">
        <v>130</v>
      </c>
      <c r="D248" s="7" t="s">
        <v>76</v>
      </c>
      <c r="E248" s="7" t="s">
        <v>9</v>
      </c>
      <c r="F248" s="8">
        <v>348.6727623377397</v>
      </c>
      <c r="G248" s="8">
        <v>360.50309768952167</v>
      </c>
      <c r="H248" s="8">
        <v>372.63248004534552</v>
      </c>
      <c r="I248" s="8">
        <v>1.5948443781984232</v>
      </c>
      <c r="J248" s="8">
        <v>1.6545084238749483</v>
      </c>
      <c r="K248" s="8">
        <v>1.7164045358239906</v>
      </c>
    </row>
    <row r="249" spans="1:11" x14ac:dyDescent="0.25">
      <c r="A249" t="str">
        <f t="shared" si="7"/>
        <v>1996Cerebrovascular disease (stroke) hospitalisation, 35+ yearsTnonMaori</v>
      </c>
      <c r="B249" s="7">
        <v>1996</v>
      </c>
      <c r="C249" s="7" t="s">
        <v>130</v>
      </c>
      <c r="D249" s="7" t="s">
        <v>76</v>
      </c>
      <c r="E249" s="7" t="s">
        <v>74</v>
      </c>
      <c r="F249" s="8">
        <v>267.06089950914895</v>
      </c>
      <c r="G249" s="8">
        <v>270.33608251774808</v>
      </c>
      <c r="H249" s="8">
        <v>273.64140492307899</v>
      </c>
      <c r="I249" s="8"/>
      <c r="J249" s="8"/>
      <c r="K249" s="8"/>
    </row>
    <row r="250" spans="1:11" x14ac:dyDescent="0.25">
      <c r="A250" t="str">
        <f t="shared" si="7"/>
        <v>1997Cerebrovascular disease (stroke) hospitalisation, 35+ yearsTnonMaori</v>
      </c>
      <c r="B250" s="7">
        <v>1997</v>
      </c>
      <c r="C250" s="7" t="s">
        <v>130</v>
      </c>
      <c r="D250" s="7" t="s">
        <v>76</v>
      </c>
      <c r="E250" s="7" t="s">
        <v>74</v>
      </c>
      <c r="F250" s="8">
        <v>272.47547883868901</v>
      </c>
      <c r="G250" s="8">
        <v>275.74613961824957</v>
      </c>
      <c r="H250" s="8">
        <v>279.0462618981399</v>
      </c>
      <c r="I250" s="8"/>
      <c r="J250" s="8"/>
      <c r="K250" s="8"/>
    </row>
    <row r="251" spans="1:11" x14ac:dyDescent="0.25">
      <c r="A251" t="str">
        <f t="shared" si="7"/>
        <v>1998Cerebrovascular disease (stroke) hospitalisation, 35+ yearsTnonMaori</v>
      </c>
      <c r="B251" s="7">
        <v>1998</v>
      </c>
      <c r="C251" s="7" t="s">
        <v>130</v>
      </c>
      <c r="D251" s="7" t="s">
        <v>76</v>
      </c>
      <c r="E251" s="7" t="s">
        <v>74</v>
      </c>
      <c r="F251" s="8">
        <v>278.52727566111452</v>
      </c>
      <c r="G251" s="8">
        <v>281.78838789344945</v>
      </c>
      <c r="H251" s="8">
        <v>285.07815626133282</v>
      </c>
      <c r="I251" s="8"/>
      <c r="J251" s="8"/>
      <c r="K251" s="8"/>
    </row>
    <row r="252" spans="1:11" x14ac:dyDescent="0.25">
      <c r="A252" t="str">
        <f t="shared" si="7"/>
        <v>1999Cerebrovascular disease (stroke) hospitalisation, 35+ yearsTnonMaori</v>
      </c>
      <c r="B252" s="7">
        <v>1999</v>
      </c>
      <c r="C252" s="7" t="s">
        <v>130</v>
      </c>
      <c r="D252" s="7" t="s">
        <v>76</v>
      </c>
      <c r="E252" s="7" t="s">
        <v>74</v>
      </c>
      <c r="F252" s="8">
        <v>274.68056426586764</v>
      </c>
      <c r="G252" s="8">
        <v>277.85940827717553</v>
      </c>
      <c r="H252" s="8">
        <v>281.06586340242831</v>
      </c>
      <c r="I252" s="8"/>
      <c r="J252" s="8"/>
      <c r="K252" s="8"/>
    </row>
    <row r="253" spans="1:11" x14ac:dyDescent="0.25">
      <c r="A253" t="str">
        <f t="shared" si="7"/>
        <v>2000Cerebrovascular disease (stroke) hospitalisation, 35+ yearsTnonMaori</v>
      </c>
      <c r="B253" s="7">
        <v>2000</v>
      </c>
      <c r="C253" s="7" t="s">
        <v>130</v>
      </c>
      <c r="D253" s="7" t="s">
        <v>76</v>
      </c>
      <c r="E253" s="7" t="s">
        <v>74</v>
      </c>
      <c r="F253" s="8">
        <v>269.03422434582131</v>
      </c>
      <c r="G253" s="8">
        <v>272.11885849034928</v>
      </c>
      <c r="H253" s="8">
        <v>275.23003799997969</v>
      </c>
      <c r="I253" s="8"/>
      <c r="J253" s="8"/>
      <c r="K253" s="8"/>
    </row>
    <row r="254" spans="1:11" x14ac:dyDescent="0.25">
      <c r="A254" t="str">
        <f t="shared" si="7"/>
        <v>2001Cerebrovascular disease (stroke) hospitalisation, 35+ yearsTnonMaori</v>
      </c>
      <c r="B254" s="7">
        <v>2001</v>
      </c>
      <c r="C254" s="7" t="s">
        <v>130</v>
      </c>
      <c r="D254" s="7" t="s">
        <v>76</v>
      </c>
      <c r="E254" s="7" t="s">
        <v>74</v>
      </c>
      <c r="F254" s="8">
        <v>256.90526508946652</v>
      </c>
      <c r="G254" s="8">
        <v>259.87844915597719</v>
      </c>
      <c r="H254" s="8">
        <v>262.87745843977802</v>
      </c>
      <c r="I254" s="8"/>
      <c r="J254" s="8"/>
      <c r="K254" s="8"/>
    </row>
    <row r="255" spans="1:11" x14ac:dyDescent="0.25">
      <c r="A255" t="str">
        <f t="shared" si="7"/>
        <v>2002Cerebrovascular disease (stroke) hospitalisation, 35+ yearsTnonMaori</v>
      </c>
      <c r="B255" s="7">
        <v>2002</v>
      </c>
      <c r="C255" s="7" t="s">
        <v>130</v>
      </c>
      <c r="D255" s="7" t="s">
        <v>76</v>
      </c>
      <c r="E255" s="7" t="s">
        <v>74</v>
      </c>
      <c r="F255" s="8">
        <v>250.00097444431549</v>
      </c>
      <c r="G255" s="8">
        <v>252.89886582843491</v>
      </c>
      <c r="H255" s="8">
        <v>255.8219683964069</v>
      </c>
      <c r="I255" s="8"/>
      <c r="J255" s="8"/>
      <c r="K255" s="8"/>
    </row>
    <row r="256" spans="1:11" x14ac:dyDescent="0.25">
      <c r="A256" t="str">
        <f t="shared" si="7"/>
        <v>2003Cerebrovascular disease (stroke) hospitalisation, 35+ yearsTnonMaori</v>
      </c>
      <c r="B256" s="7">
        <v>2003</v>
      </c>
      <c r="C256" s="7" t="s">
        <v>130</v>
      </c>
      <c r="D256" s="7" t="s">
        <v>76</v>
      </c>
      <c r="E256" s="7" t="s">
        <v>74</v>
      </c>
      <c r="F256" s="8">
        <v>243.30803898725455</v>
      </c>
      <c r="G256" s="8">
        <v>246.14412689637331</v>
      </c>
      <c r="H256" s="8">
        <v>249.00502580686793</v>
      </c>
      <c r="I256" s="8"/>
      <c r="J256" s="8"/>
      <c r="K256" s="8"/>
    </row>
    <row r="257" spans="1:11" x14ac:dyDescent="0.25">
      <c r="A257" t="str">
        <f t="shared" si="7"/>
        <v>2004Cerebrovascular disease (stroke) hospitalisation, 35+ yearsTnonMaori</v>
      </c>
      <c r="B257" s="7">
        <v>2004</v>
      </c>
      <c r="C257" s="7" t="s">
        <v>130</v>
      </c>
      <c r="D257" s="7" t="s">
        <v>76</v>
      </c>
      <c r="E257" s="7" t="s">
        <v>74</v>
      </c>
      <c r="F257" s="8">
        <v>238.27591862964169</v>
      </c>
      <c r="G257" s="8">
        <v>241.03469606453473</v>
      </c>
      <c r="H257" s="8">
        <v>243.8174466907426</v>
      </c>
      <c r="I257" s="8"/>
      <c r="J257" s="8"/>
      <c r="K257" s="8"/>
    </row>
    <row r="258" spans="1:11" x14ac:dyDescent="0.25">
      <c r="A258" t="str">
        <f t="shared" si="7"/>
        <v>2005Cerebrovascular disease (stroke) hospitalisation, 35+ yearsTnonMaori</v>
      </c>
      <c r="B258" s="7">
        <v>2005</v>
      </c>
      <c r="C258" s="7" t="s">
        <v>130</v>
      </c>
      <c r="D258" s="7" t="s">
        <v>76</v>
      </c>
      <c r="E258" s="7" t="s">
        <v>74</v>
      </c>
      <c r="F258" s="8">
        <v>232.68133292965857</v>
      </c>
      <c r="G258" s="8">
        <v>235.37524261639015</v>
      </c>
      <c r="H258" s="8">
        <v>238.09256100077192</v>
      </c>
      <c r="I258" s="8"/>
      <c r="J258" s="8"/>
      <c r="K258" s="8"/>
    </row>
    <row r="259" spans="1:11" x14ac:dyDescent="0.25">
      <c r="A259" t="str">
        <f t="shared" si="7"/>
        <v>2006Cerebrovascular disease (stroke) hospitalisation, 35+ yearsTnonMaori</v>
      </c>
      <c r="B259" s="7">
        <v>2006</v>
      </c>
      <c r="C259" s="7" t="s">
        <v>130</v>
      </c>
      <c r="D259" s="7" t="s">
        <v>76</v>
      </c>
      <c r="E259" s="7" t="s">
        <v>74</v>
      </c>
      <c r="F259" s="8">
        <v>231.21168036101389</v>
      </c>
      <c r="G259" s="8">
        <v>233.8520180128649</v>
      </c>
      <c r="H259" s="8">
        <v>236.51498671554992</v>
      </c>
      <c r="I259" s="8"/>
      <c r="J259" s="8"/>
      <c r="K259" s="8"/>
    </row>
    <row r="260" spans="1:11" x14ac:dyDescent="0.25">
      <c r="A260" t="str">
        <f t="shared" si="7"/>
        <v>2007Cerebrovascular disease (stroke) hospitalisation, 35+ yearsTnonMaori</v>
      </c>
      <c r="B260" s="7">
        <v>2007</v>
      </c>
      <c r="C260" s="7" t="s">
        <v>130</v>
      </c>
      <c r="D260" s="7" t="s">
        <v>76</v>
      </c>
      <c r="E260" s="7" t="s">
        <v>74</v>
      </c>
      <c r="F260" s="8">
        <v>232.23152527127516</v>
      </c>
      <c r="G260" s="8">
        <v>234.84979633318324</v>
      </c>
      <c r="H260" s="8">
        <v>237.49022508824194</v>
      </c>
      <c r="I260" s="8"/>
      <c r="J260" s="8"/>
      <c r="K260" s="8"/>
    </row>
    <row r="261" spans="1:11" x14ac:dyDescent="0.25">
      <c r="A261" t="str">
        <f t="shared" si="7"/>
        <v>2008Cerebrovascular disease (stroke) hospitalisation, 35+ yearsTnonMaori</v>
      </c>
      <c r="B261" s="7">
        <v>2008</v>
      </c>
      <c r="C261" s="7" t="s">
        <v>130</v>
      </c>
      <c r="D261" s="7" t="s">
        <v>76</v>
      </c>
      <c r="E261" s="7" t="s">
        <v>74</v>
      </c>
      <c r="F261" s="8">
        <v>233.61126337169486</v>
      </c>
      <c r="G261" s="8">
        <v>236.1965960196988</v>
      </c>
      <c r="H261" s="8">
        <v>238.8034062581348</v>
      </c>
      <c r="I261" s="8"/>
      <c r="J261" s="8"/>
      <c r="K261" s="8"/>
    </row>
    <row r="262" spans="1:11" x14ac:dyDescent="0.25">
      <c r="A262" t="str">
        <f t="shared" si="7"/>
        <v>2009Cerebrovascular disease (stroke) hospitalisation, 35+ yearsTnonMaori</v>
      </c>
      <c r="B262" s="7">
        <v>2009</v>
      </c>
      <c r="C262" s="7" t="s">
        <v>130</v>
      </c>
      <c r="D262" s="7" t="s">
        <v>76</v>
      </c>
      <c r="E262" s="7" t="s">
        <v>74</v>
      </c>
      <c r="F262" s="8">
        <v>235.44422447314577</v>
      </c>
      <c r="G262" s="8">
        <v>238.00493222219188</v>
      </c>
      <c r="H262" s="8">
        <v>240.58654765879214</v>
      </c>
      <c r="I262" s="8"/>
      <c r="J262" s="8"/>
      <c r="K262" s="8"/>
    </row>
    <row r="263" spans="1:11" x14ac:dyDescent="0.25">
      <c r="A263" t="str">
        <f t="shared" si="7"/>
        <v>2010Cerebrovascular disease (stroke) hospitalisation, 35+ yearsTnonMaori</v>
      </c>
      <c r="B263" s="7">
        <v>2010</v>
      </c>
      <c r="C263" s="7" t="s">
        <v>130</v>
      </c>
      <c r="D263" s="7" t="s">
        <v>76</v>
      </c>
      <c r="E263" s="7" t="s">
        <v>74</v>
      </c>
      <c r="F263" s="8">
        <v>232.71521911059955</v>
      </c>
      <c r="G263" s="8">
        <v>235.22299194362927</v>
      </c>
      <c r="H263" s="8">
        <v>237.75105281416504</v>
      </c>
      <c r="I263" s="8"/>
      <c r="J263" s="8"/>
      <c r="K263" s="8"/>
    </row>
    <row r="264" spans="1:11" x14ac:dyDescent="0.25">
      <c r="A264" t="str">
        <f t="shared" si="7"/>
        <v>2011Cerebrovascular disease (stroke) hospitalisation, 35+ yearsTnonMaori</v>
      </c>
      <c r="B264" s="7">
        <v>2011</v>
      </c>
      <c r="C264" s="7" t="s">
        <v>130</v>
      </c>
      <c r="D264" s="7" t="s">
        <v>76</v>
      </c>
      <c r="E264" s="7" t="s">
        <v>74</v>
      </c>
      <c r="F264" s="8">
        <v>232.67373080854216</v>
      </c>
      <c r="G264" s="8">
        <v>235.16548875852811</v>
      </c>
      <c r="H264" s="8">
        <v>237.67728046778331</v>
      </c>
      <c r="I264" s="8"/>
      <c r="J264" s="8"/>
      <c r="K264" s="8"/>
    </row>
    <row r="265" spans="1:11" x14ac:dyDescent="0.25">
      <c r="A265" t="str">
        <f t="shared" si="7"/>
        <v>2012Cerebrovascular disease (stroke) hospitalisation, 35+ yearsTnonMaori</v>
      </c>
      <c r="B265" s="7">
        <v>2012</v>
      </c>
      <c r="C265" s="7" t="s">
        <v>130</v>
      </c>
      <c r="D265" s="7" t="s">
        <v>76</v>
      </c>
      <c r="E265" s="7" t="s">
        <v>74</v>
      </c>
      <c r="F265" s="8">
        <v>228.10857528457396</v>
      </c>
      <c r="G265" s="8">
        <v>230.56376315579823</v>
      </c>
      <c r="H265" s="8">
        <v>233.03878995265731</v>
      </c>
      <c r="I265" s="8"/>
      <c r="J265" s="8"/>
      <c r="K265" s="8"/>
    </row>
    <row r="266" spans="1:11" x14ac:dyDescent="0.25">
      <c r="A266" t="str">
        <f t="shared" si="7"/>
        <v>2013Cerebrovascular disease (stroke) hospitalisation, 35+ yearsTnonMaori</v>
      </c>
      <c r="B266" s="7">
        <v>2013</v>
      </c>
      <c r="C266" s="7" t="s">
        <v>130</v>
      </c>
      <c r="D266" s="7" t="s">
        <v>76</v>
      </c>
      <c r="E266" s="7" t="s">
        <v>74</v>
      </c>
      <c r="F266" s="8">
        <v>222.89481070999852</v>
      </c>
      <c r="G266" s="8">
        <v>225.30268525086001</v>
      </c>
      <c r="H266" s="8">
        <v>227.73008754821336</v>
      </c>
      <c r="I266" s="8"/>
      <c r="J266" s="8"/>
      <c r="K266" s="8"/>
    </row>
    <row r="267" spans="1:11" x14ac:dyDescent="0.25">
      <c r="A267" t="str">
        <f t="shared" si="7"/>
        <v>2014Cerebrovascular disease (stroke) hospitalisation, 35+ yearsTnonMaori</v>
      </c>
      <c r="B267" s="7">
        <v>2014</v>
      </c>
      <c r="C267" s="7" t="s">
        <v>130</v>
      </c>
      <c r="D267" s="7" t="s">
        <v>76</v>
      </c>
      <c r="E267" s="7" t="s">
        <v>74</v>
      </c>
      <c r="F267" s="8">
        <v>215.54422111296572</v>
      </c>
      <c r="G267" s="8">
        <v>217.89136427918808</v>
      </c>
      <c r="H267" s="8">
        <v>220.25769478964341</v>
      </c>
      <c r="I267" s="8"/>
      <c r="J267" s="8"/>
      <c r="K267" s="8"/>
    </row>
    <row r="268" spans="1:11" x14ac:dyDescent="0.25">
      <c r="A268" t="str">
        <f t="shared" ref="A268:A305" si="8">B268&amp;C268&amp;D268&amp;E268</f>
        <v>1996Cerebrovascular disease (stroke) hospitalisation, 35+ yearsFMaori</v>
      </c>
      <c r="B268" s="7">
        <v>1996</v>
      </c>
      <c r="C268" s="7" t="s">
        <v>130</v>
      </c>
      <c r="D268" s="7" t="s">
        <v>73</v>
      </c>
      <c r="E268" s="7" t="s">
        <v>9</v>
      </c>
      <c r="F268" s="8">
        <v>396.61305750865131</v>
      </c>
      <c r="G268" s="8">
        <v>422.43088701436545</v>
      </c>
      <c r="H268" s="8">
        <v>449.48812983617739</v>
      </c>
      <c r="I268" s="8">
        <v>1.747326657116949</v>
      </c>
      <c r="J268" s="8">
        <v>1.866098574601019</v>
      </c>
      <c r="K268" s="8">
        <v>1.9929438356269991</v>
      </c>
    </row>
    <row r="269" spans="1:11" x14ac:dyDescent="0.25">
      <c r="A269" t="str">
        <f t="shared" si="8"/>
        <v>1997Cerebrovascular disease (stroke) hospitalisation, 35+ yearsFMaori</v>
      </c>
      <c r="B269" s="7">
        <v>1997</v>
      </c>
      <c r="C269" s="7" t="s">
        <v>130</v>
      </c>
      <c r="D269" s="7" t="s">
        <v>73</v>
      </c>
      <c r="E269" s="7" t="s">
        <v>9</v>
      </c>
      <c r="F269" s="8">
        <v>399.39112742011446</v>
      </c>
      <c r="G269" s="8">
        <v>424.70648644146388</v>
      </c>
      <c r="H269" s="8">
        <v>451.20585293201827</v>
      </c>
      <c r="I269" s="8">
        <v>1.7008741412532959</v>
      </c>
      <c r="J269" s="8">
        <v>1.8134553377978464</v>
      </c>
      <c r="K269" s="8">
        <v>1.9334883060567127</v>
      </c>
    </row>
    <row r="270" spans="1:11" x14ac:dyDescent="0.25">
      <c r="A270" t="str">
        <f t="shared" si="8"/>
        <v>1998Cerebrovascular disease (stroke) hospitalisation, 35+ yearsFMaori</v>
      </c>
      <c r="B270" s="7">
        <v>1998</v>
      </c>
      <c r="C270" s="7" t="s">
        <v>130</v>
      </c>
      <c r="D270" s="7" t="s">
        <v>73</v>
      </c>
      <c r="E270" s="7" t="s">
        <v>9</v>
      </c>
      <c r="F270" s="8">
        <v>402.00818839392588</v>
      </c>
      <c r="G270" s="8">
        <v>426.82887395184184</v>
      </c>
      <c r="H270" s="8">
        <v>452.78094061725045</v>
      </c>
      <c r="I270" s="8">
        <v>1.6708558122797492</v>
      </c>
      <c r="J270" s="8">
        <v>1.7785959561433289</v>
      </c>
      <c r="K270" s="8">
        <v>1.8932834012129336</v>
      </c>
    </row>
    <row r="271" spans="1:11" x14ac:dyDescent="0.25">
      <c r="A271" t="str">
        <f t="shared" si="8"/>
        <v>1999Cerebrovascular disease (stroke) hospitalisation, 35+ yearsFMaori</v>
      </c>
      <c r="B271" s="7">
        <v>1999</v>
      </c>
      <c r="C271" s="7" t="s">
        <v>130</v>
      </c>
      <c r="D271" s="7" t="s">
        <v>73</v>
      </c>
      <c r="E271" s="7" t="s">
        <v>9</v>
      </c>
      <c r="F271" s="8">
        <v>413.98362871031657</v>
      </c>
      <c r="G271" s="8">
        <v>438.5604062317235</v>
      </c>
      <c r="H271" s="8">
        <v>464.21518207655913</v>
      </c>
      <c r="I271" s="8">
        <v>1.7574259247632189</v>
      </c>
      <c r="J271" s="8">
        <v>1.866827384661526</v>
      </c>
      <c r="K271" s="8">
        <v>1.9830391910212315</v>
      </c>
    </row>
    <row r="272" spans="1:11" x14ac:dyDescent="0.25">
      <c r="A272" t="str">
        <f t="shared" si="8"/>
        <v>2000Cerebrovascular disease (stroke) hospitalisation, 35+ yearsFMaori</v>
      </c>
      <c r="B272" s="7">
        <v>2000</v>
      </c>
      <c r="C272" s="7" t="s">
        <v>130</v>
      </c>
      <c r="D272" s="7" t="s">
        <v>73</v>
      </c>
      <c r="E272" s="7" t="s">
        <v>9</v>
      </c>
      <c r="F272" s="8">
        <v>424.81728326719599</v>
      </c>
      <c r="G272" s="8">
        <v>449.09529012684447</v>
      </c>
      <c r="H272" s="8">
        <v>474.39915772508647</v>
      </c>
      <c r="I272" s="8">
        <v>1.8321432984098618</v>
      </c>
      <c r="J272" s="8">
        <v>1.9423347385990499</v>
      </c>
      <c r="K272" s="8">
        <v>2.059153473444451</v>
      </c>
    </row>
    <row r="273" spans="1:11" x14ac:dyDescent="0.25">
      <c r="A273" t="str">
        <f t="shared" si="8"/>
        <v>2001Cerebrovascular disease (stroke) hospitalisation, 35+ yearsFMaori</v>
      </c>
      <c r="B273" s="7">
        <v>2001</v>
      </c>
      <c r="C273" s="7" t="s">
        <v>130</v>
      </c>
      <c r="D273" s="7" t="s">
        <v>73</v>
      </c>
      <c r="E273" s="7" t="s">
        <v>9</v>
      </c>
      <c r="F273" s="8">
        <v>434.00928210475399</v>
      </c>
      <c r="G273" s="8">
        <v>457.96763006364074</v>
      </c>
      <c r="H273" s="8">
        <v>482.9044637140305</v>
      </c>
      <c r="I273" s="8">
        <v>1.9371009181850449</v>
      </c>
      <c r="J273" s="8">
        <v>2.0502960640010763</v>
      </c>
      <c r="K273" s="8">
        <v>2.1701058063598206</v>
      </c>
    </row>
    <row r="274" spans="1:11" x14ac:dyDescent="0.25">
      <c r="A274" t="str">
        <f t="shared" si="8"/>
        <v>2002Cerebrovascular disease (stroke) hospitalisation, 35+ yearsFMaori</v>
      </c>
      <c r="B274" s="7">
        <v>2002</v>
      </c>
      <c r="C274" s="7" t="s">
        <v>130</v>
      </c>
      <c r="D274" s="7" t="s">
        <v>73</v>
      </c>
      <c r="E274" s="7" t="s">
        <v>9</v>
      </c>
      <c r="F274" s="8">
        <v>439.5368632500535</v>
      </c>
      <c r="G274" s="8">
        <v>463.06758972246996</v>
      </c>
      <c r="H274" s="8">
        <v>487.53082084261774</v>
      </c>
      <c r="I274" s="8">
        <v>1.9899991971567212</v>
      </c>
      <c r="J274" s="8">
        <v>2.1033034036414979</v>
      </c>
      <c r="K274" s="8">
        <v>2.2230587902199588</v>
      </c>
    </row>
    <row r="275" spans="1:11" x14ac:dyDescent="0.25">
      <c r="A275" t="str">
        <f t="shared" si="8"/>
        <v>2003Cerebrovascular disease (stroke) hospitalisation, 35+ yearsFMaori</v>
      </c>
      <c r="B275" s="7">
        <v>2003</v>
      </c>
      <c r="C275" s="7" t="s">
        <v>130</v>
      </c>
      <c r="D275" s="7" t="s">
        <v>73</v>
      </c>
      <c r="E275" s="7" t="s">
        <v>9</v>
      </c>
      <c r="F275" s="8">
        <v>427.18456118811662</v>
      </c>
      <c r="G275" s="8">
        <v>449.84369243217111</v>
      </c>
      <c r="H275" s="8">
        <v>473.39267262654596</v>
      </c>
      <c r="I275" s="8">
        <v>1.9806864285107049</v>
      </c>
      <c r="J275" s="8">
        <v>2.0927818629083923</v>
      </c>
      <c r="K275" s="8">
        <v>2.2112212527307928</v>
      </c>
    </row>
    <row r="276" spans="1:11" x14ac:dyDescent="0.25">
      <c r="A276" t="str">
        <f t="shared" si="8"/>
        <v>2004Cerebrovascular disease (stroke) hospitalisation, 35+ yearsFMaori</v>
      </c>
      <c r="B276" s="7">
        <v>2004</v>
      </c>
      <c r="C276" s="7" t="s">
        <v>130</v>
      </c>
      <c r="D276" s="7" t="s">
        <v>73</v>
      </c>
      <c r="E276" s="7" t="s">
        <v>9</v>
      </c>
      <c r="F276" s="8">
        <v>416.23841521885498</v>
      </c>
      <c r="G276" s="8">
        <v>438.09481990109225</v>
      </c>
      <c r="H276" s="8">
        <v>460.80106263849586</v>
      </c>
      <c r="I276" s="8">
        <v>2.0113991370568014</v>
      </c>
      <c r="J276" s="8">
        <v>2.1245288070736086</v>
      </c>
      <c r="K276" s="8">
        <v>2.2440213724513232</v>
      </c>
    </row>
    <row r="277" spans="1:11" x14ac:dyDescent="0.25">
      <c r="A277" t="str">
        <f t="shared" si="8"/>
        <v>2005Cerebrovascular disease (stroke) hospitalisation, 35+ yearsFMaori</v>
      </c>
      <c r="B277" s="7">
        <v>2005</v>
      </c>
      <c r="C277" s="7" t="s">
        <v>130</v>
      </c>
      <c r="D277" s="7" t="s">
        <v>73</v>
      </c>
      <c r="E277" s="7" t="s">
        <v>9</v>
      </c>
      <c r="F277" s="8">
        <v>396.62891987330988</v>
      </c>
      <c r="G277" s="8">
        <v>417.55702610862227</v>
      </c>
      <c r="H277" s="8">
        <v>439.30276866841001</v>
      </c>
      <c r="I277" s="8">
        <v>1.9929693953540446</v>
      </c>
      <c r="J277" s="8">
        <v>2.1059289095182319</v>
      </c>
      <c r="K277" s="8">
        <v>2.2252908560880318</v>
      </c>
    </row>
    <row r="278" spans="1:11" x14ac:dyDescent="0.25">
      <c r="A278" t="str">
        <f t="shared" si="8"/>
        <v>2006Cerebrovascular disease (stroke) hospitalisation, 35+ yearsFMaori</v>
      </c>
      <c r="B278" s="7">
        <v>2006</v>
      </c>
      <c r="C278" s="7" t="s">
        <v>130</v>
      </c>
      <c r="D278" s="7" t="s">
        <v>73</v>
      </c>
      <c r="E278" s="7" t="s">
        <v>9</v>
      </c>
      <c r="F278" s="8">
        <v>401.95526830098692</v>
      </c>
      <c r="G278" s="8">
        <v>422.6100753306556</v>
      </c>
      <c r="H278" s="8">
        <v>444.05110326731256</v>
      </c>
      <c r="I278" s="8">
        <v>2.0758314151751551</v>
      </c>
      <c r="J278" s="8">
        <v>2.1911636738674445</v>
      </c>
      <c r="K278" s="8">
        <v>2.3129037409192303</v>
      </c>
    </row>
    <row r="279" spans="1:11" x14ac:dyDescent="0.25">
      <c r="A279" t="str">
        <f t="shared" si="8"/>
        <v>2007Cerebrovascular disease (stroke) hospitalisation, 35+ yearsFMaori</v>
      </c>
      <c r="B279" s="7">
        <v>2007</v>
      </c>
      <c r="C279" s="7" t="s">
        <v>130</v>
      </c>
      <c r="D279" s="7" t="s">
        <v>73</v>
      </c>
      <c r="E279" s="7" t="s">
        <v>9</v>
      </c>
      <c r="F279" s="8">
        <v>404.18362657230745</v>
      </c>
      <c r="G279" s="8">
        <v>424.33529201623566</v>
      </c>
      <c r="H279" s="8">
        <v>445.23158619767349</v>
      </c>
      <c r="I279" s="8">
        <v>2.0416979887584086</v>
      </c>
      <c r="J279" s="8">
        <v>2.1522044578054924</v>
      </c>
      <c r="K279" s="8">
        <v>2.268692065967417</v>
      </c>
    </row>
    <row r="280" spans="1:11" x14ac:dyDescent="0.25">
      <c r="A280" t="str">
        <f t="shared" si="8"/>
        <v>2008Cerebrovascular disease (stroke) hospitalisation, 35+ yearsFMaori</v>
      </c>
      <c r="B280" s="7">
        <v>2008</v>
      </c>
      <c r="C280" s="7" t="s">
        <v>130</v>
      </c>
      <c r="D280" s="7" t="s">
        <v>73</v>
      </c>
      <c r="E280" s="7" t="s">
        <v>9</v>
      </c>
      <c r="F280" s="8">
        <v>410.88703873791326</v>
      </c>
      <c r="G280" s="8">
        <v>430.68669886084376</v>
      </c>
      <c r="H280" s="8">
        <v>451.19385913478067</v>
      </c>
      <c r="I280" s="8">
        <v>2.0276277142284713</v>
      </c>
      <c r="J280" s="8">
        <v>2.1340352438214736</v>
      </c>
      <c r="K280" s="8">
        <v>2.246026916043141</v>
      </c>
    </row>
    <row r="281" spans="1:11" x14ac:dyDescent="0.25">
      <c r="A281" t="str">
        <f t="shared" si="8"/>
        <v>2009Cerebrovascular disease (stroke) hospitalisation, 35+ yearsFMaori</v>
      </c>
      <c r="B281" s="7">
        <v>2009</v>
      </c>
      <c r="C281" s="7" t="s">
        <v>130</v>
      </c>
      <c r="D281" s="7" t="s">
        <v>73</v>
      </c>
      <c r="E281" s="7" t="s">
        <v>9</v>
      </c>
      <c r="F281" s="8">
        <v>398.08676003761479</v>
      </c>
      <c r="G281" s="8">
        <v>417.08757724392888</v>
      </c>
      <c r="H281" s="8">
        <v>436.76100739930098</v>
      </c>
      <c r="I281" s="8">
        <v>1.9135075818792899</v>
      </c>
      <c r="J281" s="8">
        <v>2.0129544015890306</v>
      </c>
      <c r="K281" s="8">
        <v>2.1175695676612505</v>
      </c>
    </row>
    <row r="282" spans="1:11" x14ac:dyDescent="0.25">
      <c r="A282" t="str">
        <f t="shared" si="8"/>
        <v>2010Cerebrovascular disease (stroke) hospitalisation, 35+ yearsFMaori</v>
      </c>
      <c r="B282" s="7">
        <v>2010</v>
      </c>
      <c r="C282" s="7" t="s">
        <v>130</v>
      </c>
      <c r="D282" s="7" t="s">
        <v>73</v>
      </c>
      <c r="E282" s="7" t="s">
        <v>9</v>
      </c>
      <c r="F282" s="8">
        <v>401.541990744803</v>
      </c>
      <c r="G282" s="8">
        <v>420.25249607397865</v>
      </c>
      <c r="H282" s="8">
        <v>439.60984518647723</v>
      </c>
      <c r="I282" s="8">
        <v>1.9450006783689342</v>
      </c>
      <c r="J282" s="8">
        <v>2.0443691254823642</v>
      </c>
      <c r="K282" s="8">
        <v>2.1488142228980527</v>
      </c>
    </row>
    <row r="283" spans="1:11" x14ac:dyDescent="0.25">
      <c r="A283" t="str">
        <f t="shared" si="8"/>
        <v>2011Cerebrovascular disease (stroke) hospitalisation, 35+ yearsFMaori</v>
      </c>
      <c r="B283" s="7">
        <v>2011</v>
      </c>
      <c r="C283" s="7" t="s">
        <v>130</v>
      </c>
      <c r="D283" s="7" t="s">
        <v>73</v>
      </c>
      <c r="E283" s="7" t="s">
        <v>9</v>
      </c>
      <c r="F283" s="8">
        <v>390.65606088222739</v>
      </c>
      <c r="G283" s="8">
        <v>408.72658130852466</v>
      </c>
      <c r="H283" s="8">
        <v>427.41733399169277</v>
      </c>
      <c r="I283" s="8">
        <v>1.9127128874817045</v>
      </c>
      <c r="J283" s="8">
        <v>2.0102328894515455</v>
      </c>
      <c r="K283" s="8">
        <v>2.1127249658223275</v>
      </c>
    </row>
    <row r="284" spans="1:11" x14ac:dyDescent="0.25">
      <c r="A284" t="str">
        <f t="shared" si="8"/>
        <v>2012Cerebrovascular disease (stroke) hospitalisation, 35+ yearsFMaori</v>
      </c>
      <c r="B284" s="7">
        <v>2012</v>
      </c>
      <c r="C284" s="7" t="s">
        <v>130</v>
      </c>
      <c r="D284" s="7" t="s">
        <v>73</v>
      </c>
      <c r="E284" s="7" t="s">
        <v>9</v>
      </c>
      <c r="F284" s="8">
        <v>375.57423035562454</v>
      </c>
      <c r="G284" s="8">
        <v>392.91447609935204</v>
      </c>
      <c r="H284" s="8">
        <v>410.84878777416174</v>
      </c>
      <c r="I284" s="8">
        <v>1.886556992540309</v>
      </c>
      <c r="J284" s="8">
        <v>1.9832522599868747</v>
      </c>
      <c r="K284" s="8">
        <v>2.0849036325410699</v>
      </c>
    </row>
    <row r="285" spans="1:11" x14ac:dyDescent="0.25">
      <c r="A285" t="str">
        <f t="shared" si="8"/>
        <v>2013Cerebrovascular disease (stroke) hospitalisation, 35+ yearsFMaori</v>
      </c>
      <c r="B285" s="7">
        <v>2013</v>
      </c>
      <c r="C285" s="7" t="s">
        <v>130</v>
      </c>
      <c r="D285" s="7" t="s">
        <v>73</v>
      </c>
      <c r="E285" s="7" t="s">
        <v>9</v>
      </c>
      <c r="F285" s="8">
        <v>346.35244547813966</v>
      </c>
      <c r="G285" s="8">
        <v>362.74379286434555</v>
      </c>
      <c r="H285" s="8">
        <v>379.71053632277648</v>
      </c>
      <c r="I285" s="8">
        <v>1.79697253175064</v>
      </c>
      <c r="J285" s="8">
        <v>1.891550368669628</v>
      </c>
      <c r="K285" s="8">
        <v>1.9911060041237783</v>
      </c>
    </row>
    <row r="286" spans="1:11" x14ac:dyDescent="0.25">
      <c r="A286" t="str">
        <f t="shared" si="8"/>
        <v>2014Cerebrovascular disease (stroke) hospitalisation, 35+ yearsFMaori</v>
      </c>
      <c r="B286" s="7">
        <v>2014</v>
      </c>
      <c r="C286" s="7" t="s">
        <v>130</v>
      </c>
      <c r="D286" s="7" t="s">
        <v>73</v>
      </c>
      <c r="E286" s="7" t="s">
        <v>9</v>
      </c>
      <c r="F286" s="8">
        <v>346.6305113433184</v>
      </c>
      <c r="G286" s="8">
        <v>362.72966481702116</v>
      </c>
      <c r="H286" s="8">
        <v>379.3835975416074</v>
      </c>
      <c r="I286" s="8">
        <v>1.8710344095580529</v>
      </c>
      <c r="J286" s="8">
        <v>1.968772704031629</v>
      </c>
      <c r="K286" s="8">
        <v>2.0716166096889461</v>
      </c>
    </row>
    <row r="287" spans="1:11" x14ac:dyDescent="0.25">
      <c r="A287" t="str">
        <f t="shared" si="8"/>
        <v>1996Cerebrovascular disease (stroke) hospitalisation, 35+ yearsFnonMaori</v>
      </c>
      <c r="B287" s="7">
        <v>1996</v>
      </c>
      <c r="C287" s="7" t="s">
        <v>130</v>
      </c>
      <c r="D287" s="7" t="s">
        <v>73</v>
      </c>
      <c r="E287" s="7" t="s">
        <v>74</v>
      </c>
      <c r="F287" s="8">
        <v>222.45992841051643</v>
      </c>
      <c r="G287" s="8">
        <v>226.37115357353682</v>
      </c>
      <c r="H287" s="8">
        <v>230.33388751131019</v>
      </c>
      <c r="I287" s="8"/>
      <c r="J287" s="8"/>
      <c r="K287" s="8"/>
    </row>
    <row r="288" spans="1:11" x14ac:dyDescent="0.25">
      <c r="A288" t="str">
        <f t="shared" si="8"/>
        <v>1997Cerebrovascular disease (stroke) hospitalisation, 35+ yearsFnonMaori</v>
      </c>
      <c r="B288" s="7">
        <v>1997</v>
      </c>
      <c r="C288" s="7" t="s">
        <v>130</v>
      </c>
      <c r="D288" s="7" t="s">
        <v>73</v>
      </c>
      <c r="E288" s="7" t="s">
        <v>74</v>
      </c>
      <c r="F288" s="8">
        <v>230.25799981713524</v>
      </c>
      <c r="G288" s="8">
        <v>234.19737866674041</v>
      </c>
      <c r="H288" s="8">
        <v>238.18724878173359</v>
      </c>
      <c r="I288" s="8"/>
      <c r="J288" s="8"/>
      <c r="K288" s="8"/>
    </row>
    <row r="289" spans="1:11" x14ac:dyDescent="0.25">
      <c r="A289" t="str">
        <f t="shared" si="8"/>
        <v>1998Cerebrovascular disease (stroke) hospitalisation, 35+ yearsFnonMaori</v>
      </c>
      <c r="B289" s="7">
        <v>1998</v>
      </c>
      <c r="C289" s="7" t="s">
        <v>130</v>
      </c>
      <c r="D289" s="7" t="s">
        <v>73</v>
      </c>
      <c r="E289" s="7" t="s">
        <v>74</v>
      </c>
      <c r="F289" s="8">
        <v>236.05259860412377</v>
      </c>
      <c r="G289" s="8">
        <v>239.98079635656478</v>
      </c>
      <c r="H289" s="8">
        <v>243.95797432220263</v>
      </c>
      <c r="I289" s="8"/>
      <c r="J289" s="8"/>
      <c r="K289" s="8"/>
    </row>
    <row r="290" spans="1:11" x14ac:dyDescent="0.25">
      <c r="A290" t="str">
        <f t="shared" si="8"/>
        <v>1999Cerebrovascular disease (stroke) hospitalisation, 35+ yearsFnonMaori</v>
      </c>
      <c r="B290" s="7">
        <v>1999</v>
      </c>
      <c r="C290" s="7" t="s">
        <v>130</v>
      </c>
      <c r="D290" s="7" t="s">
        <v>73</v>
      </c>
      <c r="E290" s="7" t="s">
        <v>74</v>
      </c>
      <c r="F290" s="8">
        <v>231.12967885459639</v>
      </c>
      <c r="G290" s="8">
        <v>234.92284816211802</v>
      </c>
      <c r="H290" s="8">
        <v>238.76266456398926</v>
      </c>
      <c r="I290" s="8"/>
      <c r="J290" s="8"/>
      <c r="K290" s="8"/>
    </row>
    <row r="291" spans="1:11" x14ac:dyDescent="0.25">
      <c r="A291" t="str">
        <f t="shared" si="8"/>
        <v>2000Cerebrovascular disease (stroke) hospitalisation, 35+ yearsFnonMaori</v>
      </c>
      <c r="B291" s="7">
        <v>2000</v>
      </c>
      <c r="C291" s="7" t="s">
        <v>130</v>
      </c>
      <c r="D291" s="7" t="s">
        <v>73</v>
      </c>
      <c r="E291" s="7" t="s">
        <v>74</v>
      </c>
      <c r="F291" s="8">
        <v>227.53669898846664</v>
      </c>
      <c r="G291" s="8">
        <v>231.21415747872788</v>
      </c>
      <c r="H291" s="8">
        <v>234.93615654999059</v>
      </c>
      <c r="I291" s="8"/>
      <c r="J291" s="8"/>
      <c r="K291" s="8"/>
    </row>
    <row r="292" spans="1:11" x14ac:dyDescent="0.25">
      <c r="A292" t="str">
        <f t="shared" si="8"/>
        <v>2001Cerebrovascular disease (stroke) hospitalisation, 35+ yearsFnonMaori</v>
      </c>
      <c r="B292" s="7">
        <v>2001</v>
      </c>
      <c r="C292" s="7" t="s">
        <v>130</v>
      </c>
      <c r="D292" s="7" t="s">
        <v>73</v>
      </c>
      <c r="E292" s="7" t="s">
        <v>74</v>
      </c>
      <c r="F292" s="8">
        <v>219.79571757097628</v>
      </c>
      <c r="G292" s="8">
        <v>223.3665850042818</v>
      </c>
      <c r="H292" s="8">
        <v>226.98092626395353</v>
      </c>
      <c r="I292" s="8"/>
      <c r="J292" s="8"/>
      <c r="K292" s="8"/>
    </row>
    <row r="293" spans="1:11" x14ac:dyDescent="0.25">
      <c r="A293" t="str">
        <f t="shared" si="8"/>
        <v>2002Cerebrovascular disease (stroke) hospitalisation, 35+ yearsFnonMaori</v>
      </c>
      <c r="B293" s="7">
        <v>2002</v>
      </c>
      <c r="C293" s="7" t="s">
        <v>130</v>
      </c>
      <c r="D293" s="7" t="s">
        <v>73</v>
      </c>
      <c r="E293" s="7" t="s">
        <v>74</v>
      </c>
      <c r="F293" s="8">
        <v>216.64440893434835</v>
      </c>
      <c r="G293" s="8">
        <v>220.16205028753834</v>
      </c>
      <c r="H293" s="8">
        <v>223.72249290699276</v>
      </c>
      <c r="I293" s="8"/>
      <c r="J293" s="8"/>
      <c r="K293" s="8"/>
    </row>
    <row r="294" spans="1:11" x14ac:dyDescent="0.25">
      <c r="A294" t="str">
        <f t="shared" si="8"/>
        <v>2003Cerebrovascular disease (stroke) hospitalisation, 35+ yearsFnonMaori</v>
      </c>
      <c r="B294" s="7">
        <v>2003</v>
      </c>
      <c r="C294" s="7" t="s">
        <v>130</v>
      </c>
      <c r="D294" s="7" t="s">
        <v>73</v>
      </c>
      <c r="E294" s="7" t="s">
        <v>74</v>
      </c>
      <c r="F294" s="8">
        <v>211.49668185227159</v>
      </c>
      <c r="G294" s="8">
        <v>214.95011037940279</v>
      </c>
      <c r="H294" s="8">
        <v>218.44579459509359</v>
      </c>
      <c r="I294" s="8"/>
      <c r="J294" s="8"/>
      <c r="K294" s="8"/>
    </row>
    <row r="295" spans="1:11" x14ac:dyDescent="0.25">
      <c r="A295" t="str">
        <f t="shared" si="8"/>
        <v>2004Cerebrovascular disease (stroke) hospitalisation, 35+ yearsFnonMaori</v>
      </c>
      <c r="B295" s="7">
        <v>2004</v>
      </c>
      <c r="C295" s="7" t="s">
        <v>130</v>
      </c>
      <c r="D295" s="7" t="s">
        <v>73</v>
      </c>
      <c r="E295" s="7" t="s">
        <v>74</v>
      </c>
      <c r="F295" s="8">
        <v>202.8960215535858</v>
      </c>
      <c r="G295" s="8">
        <v>206.20799230514436</v>
      </c>
      <c r="H295" s="8">
        <v>209.56047545709188</v>
      </c>
      <c r="I295" s="8"/>
      <c r="J295" s="8"/>
      <c r="K295" s="8"/>
    </row>
    <row r="296" spans="1:11" x14ac:dyDescent="0.25">
      <c r="A296" t="str">
        <f t="shared" si="8"/>
        <v>2005Cerebrovascular disease (stroke) hospitalisation, 35+ yearsFnonMaori</v>
      </c>
      <c r="B296" s="7">
        <v>2005</v>
      </c>
      <c r="C296" s="7" t="s">
        <v>130</v>
      </c>
      <c r="D296" s="7" t="s">
        <v>73</v>
      </c>
      <c r="E296" s="7" t="s">
        <v>74</v>
      </c>
      <c r="F296" s="8">
        <v>195.07857705172015</v>
      </c>
      <c r="G296" s="8">
        <v>198.27688590121772</v>
      </c>
      <c r="H296" s="8">
        <v>201.51448723128763</v>
      </c>
      <c r="I296" s="8"/>
      <c r="J296" s="8"/>
      <c r="K296" s="8"/>
    </row>
    <row r="297" spans="1:11" x14ac:dyDescent="0.25">
      <c r="A297" t="str">
        <f t="shared" si="8"/>
        <v>2006Cerebrovascular disease (stroke) hospitalisation, 35+ yearsFnonMaori</v>
      </c>
      <c r="B297" s="7">
        <v>2006</v>
      </c>
      <c r="C297" s="7" t="s">
        <v>130</v>
      </c>
      <c r="D297" s="7" t="s">
        <v>73</v>
      </c>
      <c r="E297" s="7" t="s">
        <v>74</v>
      </c>
      <c r="F297" s="8">
        <v>189.77688700023626</v>
      </c>
      <c r="G297" s="8">
        <v>192.87015405140457</v>
      </c>
      <c r="H297" s="8">
        <v>196.00120297612926</v>
      </c>
      <c r="I297" s="8"/>
      <c r="J297" s="8"/>
      <c r="K297" s="8"/>
    </row>
    <row r="298" spans="1:11" x14ac:dyDescent="0.25">
      <c r="A298" t="str">
        <f t="shared" si="8"/>
        <v>2007Cerebrovascular disease (stroke) hospitalisation, 35+ yearsFnonMaori</v>
      </c>
      <c r="B298" s="7">
        <v>2007</v>
      </c>
      <c r="C298" s="7" t="s">
        <v>130</v>
      </c>
      <c r="D298" s="7" t="s">
        <v>73</v>
      </c>
      <c r="E298" s="7" t="s">
        <v>74</v>
      </c>
      <c r="F298" s="8">
        <v>194.05524014969185</v>
      </c>
      <c r="G298" s="8">
        <v>197.16309501975087</v>
      </c>
      <c r="H298" s="8">
        <v>200.30825162132595</v>
      </c>
      <c r="I298" s="8"/>
      <c r="J298" s="8"/>
      <c r="K298" s="8"/>
    </row>
    <row r="299" spans="1:11" x14ac:dyDescent="0.25">
      <c r="A299" t="str">
        <f t="shared" si="8"/>
        <v>2008Cerebrovascular disease (stroke) hospitalisation, 35+ yearsFnonMaori</v>
      </c>
      <c r="B299" s="7">
        <v>2008</v>
      </c>
      <c r="C299" s="7" t="s">
        <v>130</v>
      </c>
      <c r="D299" s="7" t="s">
        <v>73</v>
      </c>
      <c r="E299" s="7" t="s">
        <v>74</v>
      </c>
      <c r="F299" s="8">
        <v>198.70774125788364</v>
      </c>
      <c r="G299" s="8">
        <v>201.81798782741828</v>
      </c>
      <c r="H299" s="8">
        <v>204.96472323546882</v>
      </c>
      <c r="I299" s="8"/>
      <c r="J299" s="8"/>
      <c r="K299" s="8"/>
    </row>
    <row r="300" spans="1:11" x14ac:dyDescent="0.25">
      <c r="A300" t="str">
        <f t="shared" si="8"/>
        <v>2009Cerebrovascular disease (stroke) hospitalisation, 35+ yearsFnonMaori</v>
      </c>
      <c r="B300" s="7">
        <v>2009</v>
      </c>
      <c r="C300" s="7" t="s">
        <v>130</v>
      </c>
      <c r="D300" s="7" t="s">
        <v>73</v>
      </c>
      <c r="E300" s="7" t="s">
        <v>74</v>
      </c>
      <c r="F300" s="8">
        <v>204.07919071641416</v>
      </c>
      <c r="G300" s="8">
        <v>207.20170159576344</v>
      </c>
      <c r="H300" s="8">
        <v>210.36002583597917</v>
      </c>
      <c r="I300" s="8"/>
      <c r="J300" s="8"/>
      <c r="K300" s="8"/>
    </row>
    <row r="301" spans="1:11" x14ac:dyDescent="0.25">
      <c r="A301" t="str">
        <f t="shared" si="8"/>
        <v>2010Cerebrovascular disease (stroke) hospitalisation, 35+ yearsFnonMaori</v>
      </c>
      <c r="B301" s="7">
        <v>2010</v>
      </c>
      <c r="C301" s="7" t="s">
        <v>130</v>
      </c>
      <c r="D301" s="7" t="s">
        <v>73</v>
      </c>
      <c r="E301" s="7" t="s">
        <v>74</v>
      </c>
      <c r="F301" s="8">
        <v>202.49762479252288</v>
      </c>
      <c r="G301" s="8">
        <v>205.56585933316765</v>
      </c>
      <c r="H301" s="8">
        <v>208.6689448108304</v>
      </c>
      <c r="I301" s="8"/>
      <c r="J301" s="8"/>
      <c r="K301" s="8"/>
    </row>
    <row r="302" spans="1:11" x14ac:dyDescent="0.25">
      <c r="A302" t="str">
        <f t="shared" si="8"/>
        <v>2011Cerebrovascular disease (stroke) hospitalisation, 35+ yearsFnonMaori</v>
      </c>
      <c r="B302" s="7">
        <v>2011</v>
      </c>
      <c r="C302" s="7" t="s">
        <v>130</v>
      </c>
      <c r="D302" s="7" t="s">
        <v>73</v>
      </c>
      <c r="E302" s="7" t="s">
        <v>74</v>
      </c>
      <c r="F302" s="8">
        <v>200.29115215743127</v>
      </c>
      <c r="G302" s="8">
        <v>203.322999764489</v>
      </c>
      <c r="H302" s="8">
        <v>206.38925164416173</v>
      </c>
      <c r="I302" s="8"/>
      <c r="J302" s="8"/>
      <c r="K302" s="8"/>
    </row>
    <row r="303" spans="1:11" x14ac:dyDescent="0.25">
      <c r="A303" t="str">
        <f t="shared" si="8"/>
        <v>2012Cerebrovascular disease (stroke) hospitalisation, 35+ yearsFnonMaori</v>
      </c>
      <c r="B303" s="7">
        <v>2012</v>
      </c>
      <c r="C303" s="7" t="s">
        <v>130</v>
      </c>
      <c r="D303" s="7" t="s">
        <v>73</v>
      </c>
      <c r="E303" s="7" t="s">
        <v>74</v>
      </c>
      <c r="F303" s="8">
        <v>195.12575996024967</v>
      </c>
      <c r="G303" s="8">
        <v>198.11623767011486</v>
      </c>
      <c r="H303" s="8">
        <v>201.14107107605471</v>
      </c>
      <c r="I303" s="8"/>
      <c r="J303" s="8"/>
      <c r="K303" s="8"/>
    </row>
    <row r="304" spans="1:11" x14ac:dyDescent="0.25">
      <c r="A304" t="str">
        <f t="shared" si="8"/>
        <v>2013Cerebrovascular disease (stroke) hospitalisation, 35+ yearsFnonMaori</v>
      </c>
      <c r="B304" s="7">
        <v>2013</v>
      </c>
      <c r="C304" s="7" t="s">
        <v>130</v>
      </c>
      <c r="D304" s="7" t="s">
        <v>73</v>
      </c>
      <c r="E304" s="7" t="s">
        <v>74</v>
      </c>
      <c r="F304" s="8">
        <v>188.84110235171724</v>
      </c>
      <c r="G304" s="8">
        <v>191.77062312090152</v>
      </c>
      <c r="H304" s="8">
        <v>194.73420837904595</v>
      </c>
      <c r="I304" s="8"/>
      <c r="J304" s="8"/>
      <c r="K304" s="8"/>
    </row>
    <row r="305" spans="1:11" x14ac:dyDescent="0.25">
      <c r="A305" t="str">
        <f t="shared" si="8"/>
        <v>2014Cerebrovascular disease (stroke) hospitalisation, 35+ yearsFnonMaori</v>
      </c>
      <c r="B305" s="7">
        <v>2014</v>
      </c>
      <c r="C305" s="7" t="s">
        <v>130</v>
      </c>
      <c r="D305" s="7" t="s">
        <v>73</v>
      </c>
      <c r="E305" s="7" t="s">
        <v>74</v>
      </c>
      <c r="F305" s="8">
        <v>181.38444362373355</v>
      </c>
      <c r="G305" s="8">
        <v>184.24151456093827</v>
      </c>
      <c r="H305" s="8">
        <v>187.13231523249362</v>
      </c>
      <c r="I305" s="8"/>
      <c r="J305" s="8"/>
      <c r="K305" s="8"/>
    </row>
    <row r="306" spans="1:11" x14ac:dyDescent="0.25">
      <c r="A306" t="str">
        <f t="shared" ref="A306:A339" si="9">B306&amp;C306&amp;D306&amp;E306</f>
        <v>1996Cerebrovascular disease (stroke) hospitalisation, 35+ yearsMMaori</v>
      </c>
      <c r="B306" s="7">
        <v>1996</v>
      </c>
      <c r="C306" s="7" t="s">
        <v>130</v>
      </c>
      <c r="D306" s="7" t="s">
        <v>75</v>
      </c>
      <c r="E306" s="7" t="s">
        <v>9</v>
      </c>
      <c r="F306" s="8">
        <v>327.73087557210954</v>
      </c>
      <c r="G306" s="8">
        <v>352.95902428546378</v>
      </c>
      <c r="H306" s="8">
        <v>379.61386040849646</v>
      </c>
      <c r="I306" s="8">
        <v>1.0194575274425344</v>
      </c>
      <c r="J306" s="8">
        <v>1.0991384882436335</v>
      </c>
      <c r="K306" s="8">
        <v>1.1850473254822276</v>
      </c>
    </row>
    <row r="307" spans="1:11" x14ac:dyDescent="0.25">
      <c r="A307" t="str">
        <f t="shared" si="9"/>
        <v>1997Cerebrovascular disease (stroke) hospitalisation, 35+ yearsMMaori</v>
      </c>
      <c r="B307" s="7">
        <v>1997</v>
      </c>
      <c r="C307" s="7" t="s">
        <v>130</v>
      </c>
      <c r="D307" s="7" t="s">
        <v>75</v>
      </c>
      <c r="E307" s="7" t="s">
        <v>9</v>
      </c>
      <c r="F307" s="8">
        <v>339.59041617719413</v>
      </c>
      <c r="G307" s="8">
        <v>364.67372909868851</v>
      </c>
      <c r="H307" s="8">
        <v>391.11950972707575</v>
      </c>
      <c r="I307" s="8">
        <v>1.0482700531767377</v>
      </c>
      <c r="J307" s="8">
        <v>1.1269833721382994</v>
      </c>
      <c r="K307" s="8">
        <v>1.2116071781572453</v>
      </c>
    </row>
    <row r="308" spans="1:11" x14ac:dyDescent="0.25">
      <c r="A308" t="str">
        <f t="shared" si="9"/>
        <v>1998Cerebrovascular disease (stroke) hospitalisation, 35+ yearsMMaori</v>
      </c>
      <c r="B308" s="7">
        <v>1998</v>
      </c>
      <c r="C308" s="7" t="s">
        <v>130</v>
      </c>
      <c r="D308" s="7" t="s">
        <v>75</v>
      </c>
      <c r="E308" s="7" t="s">
        <v>9</v>
      </c>
      <c r="F308" s="8">
        <v>360.89424566271754</v>
      </c>
      <c r="G308" s="8">
        <v>386.12922338169761</v>
      </c>
      <c r="H308" s="8">
        <v>412.6634450100168</v>
      </c>
      <c r="I308" s="8">
        <v>1.0939909843544062</v>
      </c>
      <c r="J308" s="8">
        <v>1.1719007556884979</v>
      </c>
      <c r="K308" s="8">
        <v>1.2553589570884121</v>
      </c>
    </row>
    <row r="309" spans="1:11" x14ac:dyDescent="0.25">
      <c r="A309" t="str">
        <f t="shared" si="9"/>
        <v>1999Cerebrovascular disease (stroke) hospitalisation, 35+ yearsMMaori</v>
      </c>
      <c r="B309" s="7">
        <v>1999</v>
      </c>
      <c r="C309" s="7" t="s">
        <v>130</v>
      </c>
      <c r="D309" s="7" t="s">
        <v>75</v>
      </c>
      <c r="E309" s="7" t="s">
        <v>9</v>
      </c>
      <c r="F309" s="8">
        <v>358.72252270316159</v>
      </c>
      <c r="G309" s="8">
        <v>383.29093414721439</v>
      </c>
      <c r="H309" s="8">
        <v>409.09888952841942</v>
      </c>
      <c r="I309" s="8">
        <v>1.0982570220742589</v>
      </c>
      <c r="J309" s="8">
        <v>1.1749286167732484</v>
      </c>
      <c r="K309" s="8">
        <v>1.2569528141103559</v>
      </c>
    </row>
    <row r="310" spans="1:11" x14ac:dyDescent="0.25">
      <c r="A310" t="str">
        <f t="shared" si="9"/>
        <v>2000Cerebrovascular disease (stroke) hospitalisation, 35+ yearsMMaori</v>
      </c>
      <c r="B310" s="7">
        <v>2000</v>
      </c>
      <c r="C310" s="7" t="s">
        <v>130</v>
      </c>
      <c r="D310" s="7" t="s">
        <v>75</v>
      </c>
      <c r="E310" s="7" t="s">
        <v>9</v>
      </c>
      <c r="F310" s="8">
        <v>355.31755653525727</v>
      </c>
      <c r="G310" s="8">
        <v>379.1859577330917</v>
      </c>
      <c r="H310" s="8">
        <v>404.2359879173672</v>
      </c>
      <c r="I310" s="8">
        <v>1.117044134023027</v>
      </c>
      <c r="J310" s="8">
        <v>1.1936259792923114</v>
      </c>
      <c r="K310" s="8">
        <v>1.2754580907294388</v>
      </c>
    </row>
    <row r="311" spans="1:11" x14ac:dyDescent="0.25">
      <c r="A311" t="str">
        <f t="shared" si="9"/>
        <v>2001Cerebrovascular disease (stroke) hospitalisation, 35+ yearsMMaori</v>
      </c>
      <c r="B311" s="7">
        <v>2001</v>
      </c>
      <c r="C311" s="7" t="s">
        <v>130</v>
      </c>
      <c r="D311" s="7" t="s">
        <v>75</v>
      </c>
      <c r="E311" s="7" t="s">
        <v>9</v>
      </c>
      <c r="F311" s="8">
        <v>357.12630205242095</v>
      </c>
      <c r="G311" s="8">
        <v>380.52176066315917</v>
      </c>
      <c r="H311" s="8">
        <v>405.04734468342372</v>
      </c>
      <c r="I311" s="8">
        <v>1.1862505077661585</v>
      </c>
      <c r="J311" s="8">
        <v>1.2658617113366257</v>
      </c>
      <c r="K311" s="8">
        <v>1.3508157524379898</v>
      </c>
    </row>
    <row r="312" spans="1:11" x14ac:dyDescent="0.25">
      <c r="A312" t="str">
        <f t="shared" si="9"/>
        <v>2002Cerebrovascular disease (stroke) hospitalisation, 35+ yearsMMaori</v>
      </c>
      <c r="B312" s="7">
        <v>2002</v>
      </c>
      <c r="C312" s="7" t="s">
        <v>130</v>
      </c>
      <c r="D312" s="7" t="s">
        <v>75</v>
      </c>
      <c r="E312" s="7" t="s">
        <v>9</v>
      </c>
      <c r="F312" s="8">
        <v>358.46382141373027</v>
      </c>
      <c r="G312" s="8">
        <v>381.41520792523875</v>
      </c>
      <c r="H312" s="8">
        <v>405.45068790359267</v>
      </c>
      <c r="I312" s="8">
        <v>1.2367191834405284</v>
      </c>
      <c r="J312" s="8">
        <v>1.3180511401212829</v>
      </c>
      <c r="K312" s="8">
        <v>1.4047318350330702</v>
      </c>
    </row>
    <row r="313" spans="1:11" x14ac:dyDescent="0.25">
      <c r="A313" t="str">
        <f t="shared" si="9"/>
        <v>2003Cerebrovascular disease (stroke) hospitalisation, 35+ yearsMMaori</v>
      </c>
      <c r="B313" s="7">
        <v>2003</v>
      </c>
      <c r="C313" s="7" t="s">
        <v>130</v>
      </c>
      <c r="D313" s="7" t="s">
        <v>75</v>
      </c>
      <c r="E313" s="7" t="s">
        <v>9</v>
      </c>
      <c r="F313" s="8">
        <v>355.78660098223781</v>
      </c>
      <c r="G313" s="8">
        <v>378.13814632504108</v>
      </c>
      <c r="H313" s="8">
        <v>401.52600094644191</v>
      </c>
      <c r="I313" s="8">
        <v>1.2652977935083394</v>
      </c>
      <c r="J313" s="8">
        <v>1.3472001150514126</v>
      </c>
      <c r="K313" s="8">
        <v>1.4344039476763515</v>
      </c>
    </row>
    <row r="314" spans="1:11" x14ac:dyDescent="0.25">
      <c r="A314" t="str">
        <f t="shared" si="9"/>
        <v>2004Cerebrovascular disease (stroke) hospitalisation, 35+ yearsMMaori</v>
      </c>
      <c r="B314" s="7">
        <v>2004</v>
      </c>
      <c r="C314" s="7" t="s">
        <v>130</v>
      </c>
      <c r="D314" s="7" t="s">
        <v>75</v>
      </c>
      <c r="E314" s="7" t="s">
        <v>9</v>
      </c>
      <c r="F314" s="8">
        <v>356.21456600086196</v>
      </c>
      <c r="G314" s="8">
        <v>378.11461527228602</v>
      </c>
      <c r="H314" s="8">
        <v>401.00876827445671</v>
      </c>
      <c r="I314" s="8">
        <v>1.2738979554081709</v>
      </c>
      <c r="J314" s="8">
        <v>1.354745419572656</v>
      </c>
      <c r="K314" s="8">
        <v>1.4407238382489045</v>
      </c>
    </row>
    <row r="315" spans="1:11" x14ac:dyDescent="0.25">
      <c r="A315" t="str">
        <f t="shared" si="9"/>
        <v>2005Cerebrovascular disease (stroke) hospitalisation, 35+ yearsMMaori</v>
      </c>
      <c r="B315" s="7">
        <v>2005</v>
      </c>
      <c r="C315" s="7" t="s">
        <v>130</v>
      </c>
      <c r="D315" s="7" t="s">
        <v>75</v>
      </c>
      <c r="E315" s="7" t="s">
        <v>9</v>
      </c>
      <c r="F315" s="8">
        <v>334.10622463760461</v>
      </c>
      <c r="G315" s="8">
        <v>354.84294273748606</v>
      </c>
      <c r="H315" s="8">
        <v>376.52975358665066</v>
      </c>
      <c r="I315" s="8">
        <v>1.2105631843269613</v>
      </c>
      <c r="J315" s="8">
        <v>1.2881320092828945</v>
      </c>
      <c r="K315" s="8">
        <v>1.3706711841412076</v>
      </c>
    </row>
    <row r="316" spans="1:11" x14ac:dyDescent="0.25">
      <c r="A316" t="str">
        <f t="shared" si="9"/>
        <v>2006Cerebrovascular disease (stroke) hospitalisation, 35+ yearsMMaori</v>
      </c>
      <c r="B316" s="7">
        <v>2006</v>
      </c>
      <c r="C316" s="7" t="s">
        <v>130</v>
      </c>
      <c r="D316" s="7" t="s">
        <v>75</v>
      </c>
      <c r="E316" s="7" t="s">
        <v>9</v>
      </c>
      <c r="F316" s="8">
        <v>339.62119172179911</v>
      </c>
      <c r="G316" s="8">
        <v>360.0818870076227</v>
      </c>
      <c r="H316" s="8">
        <v>381.4530683548785</v>
      </c>
      <c r="I316" s="8">
        <v>1.2187288598876673</v>
      </c>
      <c r="J316" s="8">
        <v>1.2946882779472859</v>
      </c>
      <c r="K316" s="8">
        <v>1.3753820002331028</v>
      </c>
    </row>
    <row r="317" spans="1:11" x14ac:dyDescent="0.25">
      <c r="A317" t="str">
        <f t="shared" si="9"/>
        <v>2007Cerebrovascular disease (stroke) hospitalisation, 35+ yearsMMaori</v>
      </c>
      <c r="B317" s="7">
        <v>2007</v>
      </c>
      <c r="C317" s="7" t="s">
        <v>130</v>
      </c>
      <c r="D317" s="7" t="s">
        <v>75</v>
      </c>
      <c r="E317" s="7" t="s">
        <v>9</v>
      </c>
      <c r="F317" s="8">
        <v>323.74900444256019</v>
      </c>
      <c r="G317" s="8">
        <v>343.28882059665409</v>
      </c>
      <c r="H317" s="8">
        <v>363.69968939959</v>
      </c>
      <c r="I317" s="8">
        <v>1.1731059701219102</v>
      </c>
      <c r="J317" s="8">
        <v>1.2463744838691202</v>
      </c>
      <c r="K317" s="8">
        <v>1.3242191188223005</v>
      </c>
    </row>
    <row r="318" spans="1:11" x14ac:dyDescent="0.25">
      <c r="A318" t="str">
        <f t="shared" si="9"/>
        <v>2008Cerebrovascular disease (stroke) hospitalisation, 35+ yearsMMaori</v>
      </c>
      <c r="B318" s="7">
        <v>2008</v>
      </c>
      <c r="C318" s="7" t="s">
        <v>130</v>
      </c>
      <c r="D318" s="7" t="s">
        <v>75</v>
      </c>
      <c r="E318" s="7" t="s">
        <v>9</v>
      </c>
      <c r="F318" s="8">
        <v>350.30280227300432</v>
      </c>
      <c r="G318" s="8">
        <v>370.20908785377895</v>
      </c>
      <c r="H318" s="8">
        <v>390.95183708118509</v>
      </c>
      <c r="I318" s="8">
        <v>1.2796466287582777</v>
      </c>
      <c r="J318" s="8">
        <v>1.3554173978194481</v>
      </c>
      <c r="K318" s="8">
        <v>1.4356747253687945</v>
      </c>
    </row>
    <row r="319" spans="1:11" x14ac:dyDescent="0.25">
      <c r="A319" t="str">
        <f t="shared" si="9"/>
        <v>2009Cerebrovascular disease (stroke) hospitalisation, 35+ yearsMMaori</v>
      </c>
      <c r="B319" s="7">
        <v>2009</v>
      </c>
      <c r="C319" s="7" t="s">
        <v>130</v>
      </c>
      <c r="D319" s="7" t="s">
        <v>75</v>
      </c>
      <c r="E319" s="7" t="s">
        <v>9</v>
      </c>
      <c r="F319" s="8">
        <v>341.15683485584651</v>
      </c>
      <c r="G319" s="8">
        <v>360.34333170627281</v>
      </c>
      <c r="H319" s="8">
        <v>380.32787911732072</v>
      </c>
      <c r="I319" s="8">
        <v>1.2562463545646996</v>
      </c>
      <c r="J319" s="8">
        <v>1.3300082401035282</v>
      </c>
      <c r="K319" s="8">
        <v>1.4081011358287534</v>
      </c>
    </row>
    <row r="320" spans="1:11" x14ac:dyDescent="0.25">
      <c r="A320" t="str">
        <f t="shared" si="9"/>
        <v>2010Cerebrovascular disease (stroke) hospitalisation, 35+ yearsMMaori</v>
      </c>
      <c r="B320" s="7">
        <v>2010</v>
      </c>
      <c r="C320" s="7" t="s">
        <v>130</v>
      </c>
      <c r="D320" s="7" t="s">
        <v>75</v>
      </c>
      <c r="E320" s="7" t="s">
        <v>9</v>
      </c>
      <c r="F320" s="8">
        <v>349.70323998531143</v>
      </c>
      <c r="G320" s="8">
        <v>368.6920550671436</v>
      </c>
      <c r="H320" s="8">
        <v>388.44393863653778</v>
      </c>
      <c r="I320" s="8">
        <v>1.3074143272273109</v>
      </c>
      <c r="J320" s="8">
        <v>1.3819974357847611</v>
      </c>
      <c r="K320" s="8">
        <v>1.4608352323674598</v>
      </c>
    </row>
    <row r="321" spans="1:11" x14ac:dyDescent="0.25">
      <c r="A321" t="str">
        <f t="shared" si="9"/>
        <v>2011Cerebrovascular disease (stroke) hospitalisation, 35+ yearsMMaori</v>
      </c>
      <c r="B321" s="7">
        <v>2011</v>
      </c>
      <c r="C321" s="7" t="s">
        <v>130</v>
      </c>
      <c r="D321" s="7" t="s">
        <v>75</v>
      </c>
      <c r="E321" s="7" t="s">
        <v>9</v>
      </c>
      <c r="F321" s="8">
        <v>341.00328758894125</v>
      </c>
      <c r="G321" s="8">
        <v>359.39801037224879</v>
      </c>
      <c r="H321" s="8">
        <v>378.5271554782737</v>
      </c>
      <c r="I321" s="8">
        <v>1.2630625047088739</v>
      </c>
      <c r="J321" s="8">
        <v>1.3349488234600249</v>
      </c>
      <c r="K321" s="8">
        <v>1.4109265017474824</v>
      </c>
    </row>
    <row r="322" spans="1:11" x14ac:dyDescent="0.25">
      <c r="A322" t="str">
        <f t="shared" si="9"/>
        <v>2012Cerebrovascular disease (stroke) hospitalisation, 35+ yearsMMaori</v>
      </c>
      <c r="B322" s="7">
        <v>2012</v>
      </c>
      <c r="C322" s="7" t="s">
        <v>130</v>
      </c>
      <c r="D322" s="7" t="s">
        <v>75</v>
      </c>
      <c r="E322" s="7" t="s">
        <v>9</v>
      </c>
      <c r="F322" s="8">
        <v>350.69938610895827</v>
      </c>
      <c r="G322" s="8">
        <v>369.06372898313111</v>
      </c>
      <c r="H322" s="8">
        <v>388.14019831335918</v>
      </c>
      <c r="I322" s="8">
        <v>1.3165980656720089</v>
      </c>
      <c r="J322" s="8">
        <v>1.390032587870957</v>
      </c>
      <c r="K322" s="8">
        <v>1.4675629911069437</v>
      </c>
    </row>
    <row r="323" spans="1:11" x14ac:dyDescent="0.25">
      <c r="A323" t="str">
        <f t="shared" si="9"/>
        <v>2013Cerebrovascular disease (stroke) hospitalisation, 35+ yearsMMaori</v>
      </c>
      <c r="B323" s="7">
        <v>2013</v>
      </c>
      <c r="C323" s="7" t="s">
        <v>130</v>
      </c>
      <c r="D323" s="7" t="s">
        <v>75</v>
      </c>
      <c r="E323" s="7" t="s">
        <v>9</v>
      </c>
      <c r="F323" s="8">
        <v>353.25061482899167</v>
      </c>
      <c r="G323" s="8">
        <v>371.331041151188</v>
      </c>
      <c r="H323" s="8">
        <v>390.09702385269179</v>
      </c>
      <c r="I323" s="8">
        <v>1.3448042616602645</v>
      </c>
      <c r="J323" s="8">
        <v>1.4187167749495428</v>
      </c>
      <c r="K323" s="8">
        <v>1.4966916337983103</v>
      </c>
    </row>
    <row r="324" spans="1:11" x14ac:dyDescent="0.25">
      <c r="A324" t="str">
        <f t="shared" si="9"/>
        <v>2014Cerebrovascular disease (stroke) hospitalisation, 35+ yearsMMaori</v>
      </c>
      <c r="B324" s="7">
        <v>2014</v>
      </c>
      <c r="C324" s="7" t="s">
        <v>130</v>
      </c>
      <c r="D324" s="7" t="s">
        <v>75</v>
      </c>
      <c r="E324" s="7" t="s">
        <v>9</v>
      </c>
      <c r="F324" s="8">
        <v>340.85285411507721</v>
      </c>
      <c r="G324" s="8">
        <v>358.17965799935195</v>
      </c>
      <c r="H324" s="8">
        <v>376.15903361525233</v>
      </c>
      <c r="I324" s="8">
        <v>1.3348296338816472</v>
      </c>
      <c r="J324" s="8">
        <v>1.4079382994322527</v>
      </c>
      <c r="K324" s="8">
        <v>1.4850511291420305</v>
      </c>
    </row>
    <row r="325" spans="1:11" x14ac:dyDescent="0.25">
      <c r="A325" t="str">
        <f t="shared" si="9"/>
        <v>1996Cerebrovascular disease (stroke) hospitalisation, 35+ yearsMnonMaori</v>
      </c>
      <c r="B325" s="7">
        <v>1996</v>
      </c>
      <c r="C325" s="7" t="s">
        <v>130</v>
      </c>
      <c r="D325" s="7" t="s">
        <v>75</v>
      </c>
      <c r="E325" s="7" t="s">
        <v>74</v>
      </c>
      <c r="F325" s="8">
        <v>315.67997175538346</v>
      </c>
      <c r="G325" s="8">
        <v>321.1233416541296</v>
      </c>
      <c r="H325" s="8">
        <v>326.63702602960001</v>
      </c>
      <c r="I325" s="8"/>
      <c r="J325" s="8"/>
      <c r="K325" s="8"/>
    </row>
    <row r="326" spans="1:11" x14ac:dyDescent="0.25">
      <c r="A326" t="str">
        <f t="shared" si="9"/>
        <v>1997Cerebrovascular disease (stroke) hospitalisation, 35+ yearsMnonMaori</v>
      </c>
      <c r="B326" s="7">
        <v>1997</v>
      </c>
      <c r="C326" s="7" t="s">
        <v>130</v>
      </c>
      <c r="D326" s="7" t="s">
        <v>75</v>
      </c>
      <c r="E326" s="7" t="s">
        <v>74</v>
      </c>
      <c r="F326" s="8">
        <v>318.18417739509391</v>
      </c>
      <c r="G326" s="8">
        <v>323.58394818795699</v>
      </c>
      <c r="H326" s="8">
        <v>329.05237322936404</v>
      </c>
      <c r="I326" s="8"/>
      <c r="J326" s="8"/>
      <c r="K326" s="8"/>
    </row>
    <row r="327" spans="1:11" x14ac:dyDescent="0.25">
      <c r="A327" t="str">
        <f t="shared" si="9"/>
        <v>1998Cerebrovascular disease (stroke) hospitalisation, 35+ yearsMnonMaori</v>
      </c>
      <c r="B327" s="7">
        <v>1998</v>
      </c>
      <c r="C327" s="7" t="s">
        <v>130</v>
      </c>
      <c r="D327" s="7" t="s">
        <v>75</v>
      </c>
      <c r="E327" s="7" t="s">
        <v>74</v>
      </c>
      <c r="F327" s="8">
        <v>324.11064030551921</v>
      </c>
      <c r="G327" s="8">
        <v>329.48969569939794</v>
      </c>
      <c r="H327" s="8">
        <v>334.93564213703758</v>
      </c>
      <c r="I327" s="8"/>
      <c r="J327" s="8"/>
      <c r="K327" s="8"/>
    </row>
    <row r="328" spans="1:11" x14ac:dyDescent="0.25">
      <c r="A328" t="str">
        <f t="shared" si="9"/>
        <v>1999Cerebrovascular disease (stroke) hospitalisation, 35+ yearsMnonMaori</v>
      </c>
      <c r="B328" s="7">
        <v>1999</v>
      </c>
      <c r="C328" s="7" t="s">
        <v>130</v>
      </c>
      <c r="D328" s="7" t="s">
        <v>75</v>
      </c>
      <c r="E328" s="7" t="s">
        <v>74</v>
      </c>
      <c r="F328" s="8">
        <v>320.94850075842254</v>
      </c>
      <c r="G328" s="8">
        <v>326.22486904767118</v>
      </c>
      <c r="H328" s="8">
        <v>331.56623632661388</v>
      </c>
      <c r="I328" s="8"/>
      <c r="J328" s="8"/>
      <c r="K328" s="8"/>
    </row>
    <row r="329" spans="1:11" x14ac:dyDescent="0.25">
      <c r="A329" t="str">
        <f t="shared" si="9"/>
        <v>2000Cerebrovascular disease (stroke) hospitalisation, 35+ yearsMnonMaori</v>
      </c>
      <c r="B329" s="7">
        <v>2000</v>
      </c>
      <c r="C329" s="7" t="s">
        <v>130</v>
      </c>
      <c r="D329" s="7" t="s">
        <v>75</v>
      </c>
      <c r="E329" s="7" t="s">
        <v>74</v>
      </c>
      <c r="F329" s="8">
        <v>312.5542030353601</v>
      </c>
      <c r="G329" s="8">
        <v>317.67569097139386</v>
      </c>
      <c r="H329" s="8">
        <v>322.86006382497823</v>
      </c>
      <c r="I329" s="8"/>
      <c r="J329" s="8"/>
      <c r="K329" s="8"/>
    </row>
    <row r="330" spans="1:11" x14ac:dyDescent="0.25">
      <c r="A330" t="str">
        <f t="shared" si="9"/>
        <v>2001Cerebrovascular disease (stroke) hospitalisation, 35+ yearsMnonMaori</v>
      </c>
      <c r="B330" s="7">
        <v>2001</v>
      </c>
      <c r="C330" s="7" t="s">
        <v>130</v>
      </c>
      <c r="D330" s="7" t="s">
        <v>75</v>
      </c>
      <c r="E330" s="7" t="s">
        <v>74</v>
      </c>
      <c r="F330" s="8">
        <v>295.6910293488595</v>
      </c>
      <c r="G330" s="8">
        <v>300.60294679532217</v>
      </c>
      <c r="H330" s="8">
        <v>305.57600220891271</v>
      </c>
      <c r="I330" s="8"/>
      <c r="J330" s="8"/>
      <c r="K330" s="8"/>
    </row>
    <row r="331" spans="1:11" x14ac:dyDescent="0.25">
      <c r="A331" t="str">
        <f t="shared" si="9"/>
        <v>2002Cerebrovascular disease (stroke) hospitalisation, 35+ yearsMnonMaori</v>
      </c>
      <c r="B331" s="7">
        <v>2002</v>
      </c>
      <c r="C331" s="7" t="s">
        <v>130</v>
      </c>
      <c r="D331" s="7" t="s">
        <v>75</v>
      </c>
      <c r="E331" s="7" t="s">
        <v>74</v>
      </c>
      <c r="F331" s="8">
        <v>284.63156602404354</v>
      </c>
      <c r="G331" s="8">
        <v>289.37815560793956</v>
      </c>
      <c r="H331" s="8">
        <v>294.18405383986902</v>
      </c>
      <c r="I331" s="8"/>
      <c r="J331" s="8"/>
      <c r="K331" s="8"/>
    </row>
    <row r="332" spans="1:11" x14ac:dyDescent="0.25">
      <c r="A332" t="str">
        <f t="shared" si="9"/>
        <v>2003Cerebrovascular disease (stroke) hospitalisation, 35+ yearsMnonMaori</v>
      </c>
      <c r="B332" s="7">
        <v>2003</v>
      </c>
      <c r="C332" s="7" t="s">
        <v>130</v>
      </c>
      <c r="D332" s="7" t="s">
        <v>75</v>
      </c>
      <c r="E332" s="7" t="s">
        <v>74</v>
      </c>
      <c r="F332" s="8">
        <v>276.05517856299923</v>
      </c>
      <c r="G332" s="8">
        <v>280.68446706643164</v>
      </c>
      <c r="H332" s="8">
        <v>285.37191992312358</v>
      </c>
      <c r="I332" s="8"/>
      <c r="J332" s="8"/>
      <c r="K332" s="8"/>
    </row>
    <row r="333" spans="1:11" x14ac:dyDescent="0.25">
      <c r="A333" t="str">
        <f t="shared" si="9"/>
        <v>2004Cerebrovascular disease (stroke) hospitalisation, 35+ yearsMnonMaori</v>
      </c>
      <c r="B333" s="7">
        <v>2004</v>
      </c>
      <c r="C333" s="7" t="s">
        <v>130</v>
      </c>
      <c r="D333" s="7" t="s">
        <v>75</v>
      </c>
      <c r="E333" s="7" t="s">
        <v>74</v>
      </c>
      <c r="F333" s="8">
        <v>274.56123200345434</v>
      </c>
      <c r="G333" s="8">
        <v>279.10381523309331</v>
      </c>
      <c r="H333" s="8">
        <v>283.70271334903214</v>
      </c>
      <c r="I333" s="8"/>
      <c r="J333" s="8"/>
      <c r="K333" s="8"/>
    </row>
    <row r="334" spans="1:11" x14ac:dyDescent="0.25">
      <c r="A334" t="str">
        <f t="shared" si="9"/>
        <v>2005Cerebrovascular disease (stroke) hospitalisation, 35+ yearsMnonMaori</v>
      </c>
      <c r="B334" s="7">
        <v>2005</v>
      </c>
      <c r="C334" s="7" t="s">
        <v>130</v>
      </c>
      <c r="D334" s="7" t="s">
        <v>75</v>
      </c>
      <c r="E334" s="7" t="s">
        <v>74</v>
      </c>
      <c r="F334" s="8">
        <v>271.00737779743395</v>
      </c>
      <c r="G334" s="8">
        <v>275.47094566420083</v>
      </c>
      <c r="H334" s="8">
        <v>279.98960071255942</v>
      </c>
      <c r="I334" s="8"/>
      <c r="J334" s="8"/>
      <c r="K334" s="8"/>
    </row>
    <row r="335" spans="1:11" x14ac:dyDescent="0.25">
      <c r="A335" t="str">
        <f t="shared" si="9"/>
        <v>2006Cerebrovascular disease (stroke) hospitalisation, 35+ yearsMnonMaori</v>
      </c>
      <c r="B335" s="7">
        <v>2006</v>
      </c>
      <c r="C335" s="7" t="s">
        <v>130</v>
      </c>
      <c r="D335" s="7" t="s">
        <v>75</v>
      </c>
      <c r="E335" s="7" t="s">
        <v>74</v>
      </c>
      <c r="F335" s="8">
        <v>273.71115590590688</v>
      </c>
      <c r="G335" s="8">
        <v>278.12245861878705</v>
      </c>
      <c r="H335" s="8">
        <v>282.58704075750671</v>
      </c>
      <c r="I335" s="8"/>
      <c r="J335" s="8"/>
      <c r="K335" s="8"/>
    </row>
    <row r="336" spans="1:11" x14ac:dyDescent="0.25">
      <c r="A336" t="str">
        <f t="shared" si="9"/>
        <v>2007Cerebrovascular disease (stroke) hospitalisation, 35+ yearsMnonMaori</v>
      </c>
      <c r="B336" s="7">
        <v>2007</v>
      </c>
      <c r="C336" s="7" t="s">
        <v>130</v>
      </c>
      <c r="D336" s="7" t="s">
        <v>75</v>
      </c>
      <c r="E336" s="7" t="s">
        <v>74</v>
      </c>
      <c r="F336" s="8">
        <v>271.0962249017025</v>
      </c>
      <c r="G336" s="8">
        <v>275.42991696282377</v>
      </c>
      <c r="H336" s="8">
        <v>279.81552843804019</v>
      </c>
      <c r="I336" s="8"/>
      <c r="J336" s="8"/>
      <c r="K336" s="8"/>
    </row>
    <row r="337" spans="1:11" x14ac:dyDescent="0.25">
      <c r="A337" t="str">
        <f t="shared" si="9"/>
        <v>2008Cerebrovascular disease (stroke) hospitalisation, 35+ yearsMnonMaori</v>
      </c>
      <c r="B337" s="7">
        <v>2008</v>
      </c>
      <c r="C337" s="7" t="s">
        <v>130</v>
      </c>
      <c r="D337" s="7" t="s">
        <v>75</v>
      </c>
      <c r="E337" s="7" t="s">
        <v>74</v>
      </c>
      <c r="F337" s="8">
        <v>268.89564340628857</v>
      </c>
      <c r="G337" s="8">
        <v>273.13290241763116</v>
      </c>
      <c r="H337" s="8">
        <v>277.42020591429008</v>
      </c>
      <c r="I337" s="8"/>
      <c r="J337" s="8"/>
      <c r="K337" s="8"/>
    </row>
    <row r="338" spans="1:11" x14ac:dyDescent="0.25">
      <c r="A338" t="str">
        <f t="shared" si="9"/>
        <v>2009Cerebrovascular disease (stroke) hospitalisation, 35+ yearsMnonMaori</v>
      </c>
      <c r="B338" s="7">
        <v>2009</v>
      </c>
      <c r="C338" s="7" t="s">
        <v>130</v>
      </c>
      <c r="D338" s="7" t="s">
        <v>75</v>
      </c>
      <c r="E338" s="7" t="s">
        <v>74</v>
      </c>
      <c r="F338" s="8">
        <v>266.77949255532354</v>
      </c>
      <c r="G338" s="8">
        <v>270.9331572849681</v>
      </c>
      <c r="H338" s="8">
        <v>275.13529586717482</v>
      </c>
      <c r="I338" s="8"/>
      <c r="J338" s="8"/>
      <c r="K338" s="8"/>
    </row>
    <row r="339" spans="1:11" x14ac:dyDescent="0.25">
      <c r="A339" t="str">
        <f t="shared" si="9"/>
        <v>2010Cerebrovascular disease (stroke) hospitalisation, 35+ yearsMnonMaori</v>
      </c>
      <c r="B339" s="7">
        <v>2010</v>
      </c>
      <c r="C339" s="7" t="s">
        <v>130</v>
      </c>
      <c r="D339" s="7" t="s">
        <v>75</v>
      </c>
      <c r="E339" s="7" t="s">
        <v>74</v>
      </c>
      <c r="F339" s="8">
        <v>262.72707423333111</v>
      </c>
      <c r="G339" s="8">
        <v>266.7820109650084</v>
      </c>
      <c r="H339" s="8">
        <v>270.88385926768575</v>
      </c>
      <c r="I339" s="8"/>
      <c r="J339" s="8"/>
      <c r="K339" s="8"/>
    </row>
    <row r="340" spans="1:11" x14ac:dyDescent="0.25">
      <c r="A340" t="str">
        <f t="shared" ref="A340:A343" si="10">B340&amp;C340&amp;D340&amp;E340</f>
        <v>2011Cerebrovascular disease (stroke) hospitalisation, 35+ yearsMnonMaori</v>
      </c>
      <c r="B340" s="7">
        <v>2011</v>
      </c>
      <c r="C340" s="7" t="s">
        <v>130</v>
      </c>
      <c r="D340" s="7" t="s">
        <v>75</v>
      </c>
      <c r="E340" s="7" t="s">
        <v>74</v>
      </c>
      <c r="F340" s="8">
        <v>265.1770221388569</v>
      </c>
      <c r="G340" s="8">
        <v>269.2223132874359</v>
      </c>
      <c r="H340" s="8">
        <v>273.3138644869083</v>
      </c>
      <c r="I340" s="8"/>
      <c r="J340" s="8"/>
      <c r="K340" s="8"/>
    </row>
    <row r="341" spans="1:11" x14ac:dyDescent="0.25">
      <c r="A341" t="str">
        <f t="shared" si="10"/>
        <v>2012Cerebrovascular disease (stroke) hospitalisation, 35+ yearsMnonMaori</v>
      </c>
      <c r="B341" s="7">
        <v>2012</v>
      </c>
      <c r="C341" s="7" t="s">
        <v>130</v>
      </c>
      <c r="D341" s="7" t="s">
        <v>75</v>
      </c>
      <c r="E341" s="7" t="s">
        <v>74</v>
      </c>
      <c r="F341" s="8">
        <v>261.52681026662282</v>
      </c>
      <c r="G341" s="8">
        <v>265.50724940082699</v>
      </c>
      <c r="H341" s="8">
        <v>269.53310289896103</v>
      </c>
      <c r="I341" s="8"/>
      <c r="J341" s="8"/>
      <c r="K341" s="8"/>
    </row>
    <row r="342" spans="1:11" x14ac:dyDescent="0.25">
      <c r="A342" t="str">
        <f t="shared" si="10"/>
        <v>2013Cerebrovascular disease (stroke) hospitalisation, 35+ yearsMnonMaori</v>
      </c>
      <c r="B342" s="7">
        <v>2013</v>
      </c>
      <c r="C342" s="7" t="s">
        <v>130</v>
      </c>
      <c r="D342" s="7" t="s">
        <v>75</v>
      </c>
      <c r="E342" s="7" t="s">
        <v>74</v>
      </c>
      <c r="F342" s="8">
        <v>257.83084967596272</v>
      </c>
      <c r="G342" s="8">
        <v>261.73725983073297</v>
      </c>
      <c r="H342" s="8">
        <v>265.6880388396541</v>
      </c>
      <c r="I342" s="8"/>
      <c r="J342" s="8"/>
      <c r="K342" s="8"/>
    </row>
    <row r="343" spans="1:11" x14ac:dyDescent="0.25">
      <c r="A343" t="str">
        <f t="shared" si="10"/>
        <v>2014Cerebrovascular disease (stroke) hospitalisation, 35+ yearsMnonMaori</v>
      </c>
      <c r="B343" s="7">
        <v>2014</v>
      </c>
      <c r="C343" s="7" t="s">
        <v>130</v>
      </c>
      <c r="D343" s="7" t="s">
        <v>75</v>
      </c>
      <c r="E343" s="7" t="s">
        <v>74</v>
      </c>
      <c r="F343" s="8">
        <v>250.59866782760798</v>
      </c>
      <c r="G343" s="8">
        <v>254.40010982284304</v>
      </c>
      <c r="H343" s="8">
        <v>258.24478057444827</v>
      </c>
      <c r="I343" s="8"/>
      <c r="J343" s="8"/>
      <c r="K343" s="8"/>
    </row>
    <row r="344" spans="1:11" x14ac:dyDescent="0.25">
      <c r="A344" t="str">
        <f t="shared" ref="A344:A350" si="11">B344&amp;C344&amp;D344&amp;E344</f>
        <v>1996Heart failure hospitalisation, 35+ yearsTMaori</v>
      </c>
      <c r="B344" s="7">
        <v>1996</v>
      </c>
      <c r="C344" s="7" t="s">
        <v>131</v>
      </c>
      <c r="D344" s="7" t="s">
        <v>76</v>
      </c>
      <c r="E344" s="7" t="s">
        <v>9</v>
      </c>
      <c r="F344" s="8">
        <v>613.95429608396944</v>
      </c>
      <c r="G344" s="8">
        <v>637.23422274716427</v>
      </c>
      <c r="H344" s="8">
        <v>661.17093160626916</v>
      </c>
      <c r="I344" s="8">
        <v>3.9994638244818832</v>
      </c>
      <c r="J344" s="8">
        <v>4.1649407773607745</v>
      </c>
      <c r="K344" s="8">
        <v>4.3372643034644227</v>
      </c>
    </row>
    <row r="345" spans="1:11" x14ac:dyDescent="0.25">
      <c r="A345" t="str">
        <f t="shared" si="11"/>
        <v>1997Heart failure hospitalisation, 35+ yearsTMaori</v>
      </c>
      <c r="B345" s="7">
        <v>1997</v>
      </c>
      <c r="C345" s="7" t="s">
        <v>131</v>
      </c>
      <c r="D345" s="7" t="s">
        <v>76</v>
      </c>
      <c r="E345" s="7" t="s">
        <v>9</v>
      </c>
      <c r="F345" s="8">
        <v>612.22533283794451</v>
      </c>
      <c r="G345" s="8">
        <v>634.96460930007652</v>
      </c>
      <c r="H345" s="8">
        <v>658.33244591327548</v>
      </c>
      <c r="I345" s="8">
        <v>4.0045704531835415</v>
      </c>
      <c r="J345" s="8">
        <v>4.1671966483236265</v>
      </c>
      <c r="K345" s="8">
        <v>4.336427117169201</v>
      </c>
    </row>
    <row r="346" spans="1:11" x14ac:dyDescent="0.25">
      <c r="A346" t="str">
        <f t="shared" si="11"/>
        <v>1998Heart failure hospitalisation, 35+ yearsTMaori</v>
      </c>
      <c r="B346" s="7">
        <v>1998</v>
      </c>
      <c r="C346" s="7" t="s">
        <v>131</v>
      </c>
      <c r="D346" s="7" t="s">
        <v>76</v>
      </c>
      <c r="E346" s="7" t="s">
        <v>9</v>
      </c>
      <c r="F346" s="8">
        <v>597.64166896712004</v>
      </c>
      <c r="G346" s="8">
        <v>619.60644786620617</v>
      </c>
      <c r="H346" s="8">
        <v>642.17208667533555</v>
      </c>
      <c r="I346" s="8">
        <v>4.0887623718704988</v>
      </c>
      <c r="J346" s="8">
        <v>4.2536239495000592</v>
      </c>
      <c r="K346" s="8">
        <v>4.4251328539504424</v>
      </c>
    </row>
    <row r="347" spans="1:11" x14ac:dyDescent="0.25">
      <c r="A347" t="str">
        <f t="shared" si="11"/>
        <v>1999Heart failure hospitalisation, 35+ yearsTMaori</v>
      </c>
      <c r="B347" s="7">
        <v>1999</v>
      </c>
      <c r="C347" s="7" t="s">
        <v>131</v>
      </c>
      <c r="D347" s="7" t="s">
        <v>76</v>
      </c>
      <c r="E347" s="7" t="s">
        <v>9</v>
      </c>
      <c r="F347" s="8">
        <v>547.38656630850608</v>
      </c>
      <c r="G347" s="8">
        <v>567.93038757244665</v>
      </c>
      <c r="H347" s="8">
        <v>589.04795228523835</v>
      </c>
      <c r="I347" s="8">
        <v>3.8712806376418243</v>
      </c>
      <c r="J347" s="8">
        <v>4.0302172857685026</v>
      </c>
      <c r="K347" s="8">
        <v>4.1956791281350716</v>
      </c>
    </row>
    <row r="348" spans="1:11" x14ac:dyDescent="0.25">
      <c r="A348" t="str">
        <f t="shared" si="11"/>
        <v>2000Heart failure hospitalisation, 35+ yearsTMaori</v>
      </c>
      <c r="B348" s="7">
        <v>2000</v>
      </c>
      <c r="C348" s="7" t="s">
        <v>131</v>
      </c>
      <c r="D348" s="7" t="s">
        <v>76</v>
      </c>
      <c r="E348" s="7" t="s">
        <v>9</v>
      </c>
      <c r="F348" s="8">
        <v>544.59362153824009</v>
      </c>
      <c r="G348" s="8">
        <v>564.60191156577457</v>
      </c>
      <c r="H348" s="8">
        <v>585.1573556417319</v>
      </c>
      <c r="I348" s="8">
        <v>4.0503973141437069</v>
      </c>
      <c r="J348" s="8">
        <v>4.214387580585166</v>
      </c>
      <c r="K348" s="8">
        <v>4.3850173950516131</v>
      </c>
    </row>
    <row r="349" spans="1:11" x14ac:dyDescent="0.25">
      <c r="A349" t="str">
        <f t="shared" si="11"/>
        <v>2001Heart failure hospitalisation, 35+ yearsTMaori</v>
      </c>
      <c r="B349" s="7">
        <v>2001</v>
      </c>
      <c r="C349" s="7" t="s">
        <v>131</v>
      </c>
      <c r="D349" s="7" t="s">
        <v>76</v>
      </c>
      <c r="E349" s="7" t="s">
        <v>9</v>
      </c>
      <c r="F349" s="8">
        <v>518.86691225666812</v>
      </c>
      <c r="G349" s="8">
        <v>537.94632243787441</v>
      </c>
      <c r="H349" s="8">
        <v>557.54792634123828</v>
      </c>
      <c r="I349" s="8">
        <v>4.008958681141106</v>
      </c>
      <c r="J349" s="8">
        <v>4.1717424920419557</v>
      </c>
      <c r="K349" s="8">
        <v>4.3411361413569693</v>
      </c>
    </row>
    <row r="350" spans="1:11" x14ac:dyDescent="0.25">
      <c r="A350" t="str">
        <f t="shared" si="11"/>
        <v>2002Heart failure hospitalisation, 35+ yearsTMaori</v>
      </c>
      <c r="B350" s="7">
        <v>2002</v>
      </c>
      <c r="C350" s="7" t="s">
        <v>131</v>
      </c>
      <c r="D350" s="7" t="s">
        <v>76</v>
      </c>
      <c r="E350" s="7" t="s">
        <v>9</v>
      </c>
      <c r="F350" s="8">
        <v>533.03364685740951</v>
      </c>
      <c r="G350" s="8">
        <v>551.92547167769601</v>
      </c>
      <c r="H350" s="8">
        <v>571.31588309558094</v>
      </c>
      <c r="I350" s="8">
        <v>4.2245817293841847</v>
      </c>
      <c r="J350" s="8">
        <v>4.3913044516702753</v>
      </c>
      <c r="K350" s="8">
        <v>4.5646068705765428</v>
      </c>
    </row>
    <row r="351" spans="1:11" x14ac:dyDescent="0.25">
      <c r="A351" t="str">
        <f t="shared" ref="A351:A381" si="12">B351&amp;C351&amp;D351&amp;E351</f>
        <v>2003Heart failure hospitalisation, 35+ yearsTMaori</v>
      </c>
      <c r="B351" s="7">
        <v>2003</v>
      </c>
      <c r="C351" s="7" t="s">
        <v>131</v>
      </c>
      <c r="D351" s="7" t="s">
        <v>76</v>
      </c>
      <c r="E351" s="7" t="s">
        <v>9</v>
      </c>
      <c r="F351" s="8">
        <v>516.29498116767866</v>
      </c>
      <c r="G351" s="8">
        <v>534.47522781626117</v>
      </c>
      <c r="H351" s="8">
        <v>553.13221464656124</v>
      </c>
      <c r="I351" s="8">
        <v>4.1924874975684601</v>
      </c>
      <c r="J351" s="8">
        <v>4.3572014211662635</v>
      </c>
      <c r="K351" s="8">
        <v>4.528386604760124</v>
      </c>
    </row>
    <row r="352" spans="1:11" x14ac:dyDescent="0.25">
      <c r="A352" t="str">
        <f t="shared" si="12"/>
        <v>2004Heart failure hospitalisation, 35+ yearsTMaori</v>
      </c>
      <c r="B352" s="7">
        <v>2004</v>
      </c>
      <c r="C352" s="7" t="s">
        <v>131</v>
      </c>
      <c r="D352" s="7" t="s">
        <v>76</v>
      </c>
      <c r="E352" s="7" t="s">
        <v>9</v>
      </c>
      <c r="F352" s="8">
        <v>517.73749646179454</v>
      </c>
      <c r="G352" s="8">
        <v>535.53440823967583</v>
      </c>
      <c r="H352" s="8">
        <v>553.78702053227153</v>
      </c>
      <c r="I352" s="8">
        <v>4.2583661935360171</v>
      </c>
      <c r="J352" s="8">
        <v>4.4224670633396368</v>
      </c>
      <c r="K352" s="8">
        <v>4.5928917423805142</v>
      </c>
    </row>
    <row r="353" spans="1:11" x14ac:dyDescent="0.25">
      <c r="A353" t="str">
        <f t="shared" si="12"/>
        <v>2005Heart failure hospitalisation, 35+ yearsTMaori</v>
      </c>
      <c r="B353" s="7">
        <v>2005</v>
      </c>
      <c r="C353" s="7" t="s">
        <v>131</v>
      </c>
      <c r="D353" s="7" t="s">
        <v>76</v>
      </c>
      <c r="E353" s="7" t="s">
        <v>9</v>
      </c>
      <c r="F353" s="8">
        <v>497.6851247151281</v>
      </c>
      <c r="G353" s="8">
        <v>514.76205467124839</v>
      </c>
      <c r="H353" s="8">
        <v>532.27547391004714</v>
      </c>
      <c r="I353" s="8">
        <v>4.167640685665015</v>
      </c>
      <c r="J353" s="8">
        <v>4.3282483041954007</v>
      </c>
      <c r="K353" s="8">
        <v>4.495045229596391</v>
      </c>
    </row>
    <row r="354" spans="1:11" x14ac:dyDescent="0.25">
      <c r="A354" t="str">
        <f t="shared" si="12"/>
        <v>2006Heart failure hospitalisation, 35+ yearsTMaori</v>
      </c>
      <c r="B354" s="7">
        <v>2006</v>
      </c>
      <c r="C354" s="7" t="s">
        <v>131</v>
      </c>
      <c r="D354" s="7" t="s">
        <v>76</v>
      </c>
      <c r="E354" s="7" t="s">
        <v>9</v>
      </c>
      <c r="F354" s="8">
        <v>476.91871280421935</v>
      </c>
      <c r="G354" s="8">
        <v>493.251403095679</v>
      </c>
      <c r="H354" s="8">
        <v>510.00076050678007</v>
      </c>
      <c r="I354" s="8">
        <v>4.0738734933886969</v>
      </c>
      <c r="J354" s="8">
        <v>4.2307698643633467</v>
      </c>
      <c r="K354" s="8">
        <v>4.3937087575873894</v>
      </c>
    </row>
    <row r="355" spans="1:11" x14ac:dyDescent="0.25">
      <c r="A355" t="str">
        <f t="shared" si="12"/>
        <v>2007Heart failure hospitalisation, 35+ yearsTMaori</v>
      </c>
      <c r="B355" s="7">
        <v>2007</v>
      </c>
      <c r="C355" s="7" t="s">
        <v>131</v>
      </c>
      <c r="D355" s="7" t="s">
        <v>76</v>
      </c>
      <c r="E355" s="7" t="s">
        <v>9</v>
      </c>
      <c r="F355" s="8">
        <v>464.41109562170288</v>
      </c>
      <c r="G355" s="8">
        <v>480.15229778299795</v>
      </c>
      <c r="H355" s="8">
        <v>496.29100396142877</v>
      </c>
      <c r="I355" s="8">
        <v>3.9684952568102569</v>
      </c>
      <c r="J355" s="8">
        <v>4.1202736948165777</v>
      </c>
      <c r="K355" s="8">
        <v>4.2778570268073652</v>
      </c>
    </row>
    <row r="356" spans="1:11" x14ac:dyDescent="0.25">
      <c r="A356" t="str">
        <f t="shared" si="12"/>
        <v>2008Heart failure hospitalisation, 35+ yearsTMaori</v>
      </c>
      <c r="B356" s="7">
        <v>2008</v>
      </c>
      <c r="C356" s="7" t="s">
        <v>131</v>
      </c>
      <c r="D356" s="7" t="s">
        <v>76</v>
      </c>
      <c r="E356" s="7" t="s">
        <v>9</v>
      </c>
      <c r="F356" s="8">
        <v>452.84004054978959</v>
      </c>
      <c r="G356" s="8">
        <v>467.9828587976084</v>
      </c>
      <c r="H356" s="8">
        <v>483.50299021084214</v>
      </c>
      <c r="I356" s="8">
        <v>3.8742046342706602</v>
      </c>
      <c r="J356" s="8">
        <v>4.0207006124772757</v>
      </c>
      <c r="K356" s="8">
        <v>4.1727360687591775</v>
      </c>
    </row>
    <row r="357" spans="1:11" x14ac:dyDescent="0.25">
      <c r="A357" t="str">
        <f t="shared" si="12"/>
        <v>2009Heart failure hospitalisation, 35+ yearsTMaori</v>
      </c>
      <c r="B357" s="7">
        <v>2009</v>
      </c>
      <c r="C357" s="7" t="s">
        <v>131</v>
      </c>
      <c r="D357" s="7" t="s">
        <v>76</v>
      </c>
      <c r="E357" s="7" t="s">
        <v>9</v>
      </c>
      <c r="F357" s="8">
        <v>456.15142171175836</v>
      </c>
      <c r="G357" s="8">
        <v>470.96546875625995</v>
      </c>
      <c r="H357" s="8">
        <v>486.13811511433232</v>
      </c>
      <c r="I357" s="8">
        <v>3.8889639498043289</v>
      </c>
      <c r="J357" s="8">
        <v>4.0325553540946091</v>
      </c>
      <c r="K357" s="8">
        <v>4.1814485538379165</v>
      </c>
    </row>
    <row r="358" spans="1:11" x14ac:dyDescent="0.25">
      <c r="A358" t="str">
        <f t="shared" si="12"/>
        <v>2010Heart failure hospitalisation, 35+ yearsTMaori</v>
      </c>
      <c r="B358" s="7">
        <v>2010</v>
      </c>
      <c r="C358" s="7" t="s">
        <v>131</v>
      </c>
      <c r="D358" s="7" t="s">
        <v>76</v>
      </c>
      <c r="E358" s="7" t="s">
        <v>9</v>
      </c>
      <c r="F358" s="8">
        <v>447.69597564722181</v>
      </c>
      <c r="G358" s="8">
        <v>462.00707826206252</v>
      </c>
      <c r="H358" s="8">
        <v>476.65922216533164</v>
      </c>
      <c r="I358" s="8">
        <v>3.8403616347055229</v>
      </c>
      <c r="J358" s="8">
        <v>3.9803365799230792</v>
      </c>
      <c r="K358" s="8">
        <v>4.1254133845883487</v>
      </c>
    </row>
    <row r="359" spans="1:11" x14ac:dyDescent="0.25">
      <c r="A359" t="str">
        <f t="shared" si="12"/>
        <v>2011Heart failure hospitalisation, 35+ yearsTMaori</v>
      </c>
      <c r="B359" s="7">
        <v>2011</v>
      </c>
      <c r="C359" s="7" t="s">
        <v>131</v>
      </c>
      <c r="D359" s="7" t="s">
        <v>76</v>
      </c>
      <c r="E359" s="7" t="s">
        <v>9</v>
      </c>
      <c r="F359" s="8">
        <v>432.8571852807134</v>
      </c>
      <c r="G359" s="8">
        <v>446.60495767171875</v>
      </c>
      <c r="H359" s="8">
        <v>460.67826184022596</v>
      </c>
      <c r="I359" s="8">
        <v>3.757109556622698</v>
      </c>
      <c r="J359" s="8">
        <v>3.8936216497293952</v>
      </c>
      <c r="K359" s="8">
        <v>4.0350938195342874</v>
      </c>
    </row>
    <row r="360" spans="1:11" x14ac:dyDescent="0.25">
      <c r="A360" t="str">
        <f t="shared" si="12"/>
        <v>2012Heart failure hospitalisation, 35+ yearsTMaori</v>
      </c>
      <c r="B360" s="7">
        <v>2012</v>
      </c>
      <c r="C360" s="7" t="s">
        <v>131</v>
      </c>
      <c r="D360" s="7" t="s">
        <v>76</v>
      </c>
      <c r="E360" s="7" t="s">
        <v>9</v>
      </c>
      <c r="F360" s="8">
        <v>420.16162784385034</v>
      </c>
      <c r="G360" s="8">
        <v>433.39799006627845</v>
      </c>
      <c r="H360" s="8">
        <v>446.94525969979776</v>
      </c>
      <c r="I360" s="8">
        <v>3.6694800006882065</v>
      </c>
      <c r="J360" s="8">
        <v>3.8021868104458467</v>
      </c>
      <c r="K360" s="8">
        <v>3.9396929643483656</v>
      </c>
    </row>
    <row r="361" spans="1:11" x14ac:dyDescent="0.25">
      <c r="A361" t="str">
        <f t="shared" si="12"/>
        <v>2013Heart failure hospitalisation, 35+ yearsTMaori</v>
      </c>
      <c r="B361" s="7">
        <v>2013</v>
      </c>
      <c r="C361" s="7" t="s">
        <v>131</v>
      </c>
      <c r="D361" s="7" t="s">
        <v>76</v>
      </c>
      <c r="E361" s="7" t="s">
        <v>9</v>
      </c>
      <c r="F361" s="8">
        <v>425.67289933653308</v>
      </c>
      <c r="G361" s="8">
        <v>438.72065537897845</v>
      </c>
      <c r="H361" s="8">
        <v>452.06669376001383</v>
      </c>
      <c r="I361" s="8">
        <v>3.7365127922291448</v>
      </c>
      <c r="J361" s="8">
        <v>3.8694743550638182</v>
      </c>
      <c r="K361" s="8">
        <v>4.0071672752293708</v>
      </c>
    </row>
    <row r="362" spans="1:11" x14ac:dyDescent="0.25">
      <c r="A362" t="str">
        <f t="shared" si="12"/>
        <v>2014Heart failure hospitalisation, 35+ yearsTMaori</v>
      </c>
      <c r="B362" s="7">
        <v>2014</v>
      </c>
      <c r="C362" s="7" t="s">
        <v>131</v>
      </c>
      <c r="D362" s="7" t="s">
        <v>76</v>
      </c>
      <c r="E362" s="7" t="s">
        <v>9</v>
      </c>
      <c r="F362" s="8">
        <v>444.72742060497484</v>
      </c>
      <c r="G362" s="8">
        <v>457.7991066601233</v>
      </c>
      <c r="H362" s="8">
        <v>471.15746217374738</v>
      </c>
      <c r="I362" s="8">
        <v>3.9042507462089779</v>
      </c>
      <c r="J362" s="8">
        <v>4.0399522246030974</v>
      </c>
      <c r="K362" s="8">
        <v>4.1803703291658181</v>
      </c>
    </row>
    <row r="363" spans="1:11" x14ac:dyDescent="0.25">
      <c r="A363" t="str">
        <f t="shared" si="12"/>
        <v>1996Heart failure hospitalisation, 35+ yearsTnonMaori</v>
      </c>
      <c r="B363" s="7">
        <v>1996</v>
      </c>
      <c r="C363" s="7" t="s">
        <v>131</v>
      </c>
      <c r="D363" s="7" t="s">
        <v>76</v>
      </c>
      <c r="E363" s="7" t="s">
        <v>74</v>
      </c>
      <c r="F363" s="8">
        <v>150.77023898131227</v>
      </c>
      <c r="G363" s="8">
        <v>152.99958794395263</v>
      </c>
      <c r="H363" s="8">
        <v>155.25365132793263</v>
      </c>
      <c r="I363" s="8"/>
      <c r="J363" s="8"/>
      <c r="K363" s="8"/>
    </row>
    <row r="364" spans="1:11" x14ac:dyDescent="0.25">
      <c r="A364" t="str">
        <f t="shared" si="12"/>
        <v>1997Heart failure hospitalisation, 35+ yearsTnonMaori</v>
      </c>
      <c r="B364" s="7">
        <v>1997</v>
      </c>
      <c r="C364" s="7" t="s">
        <v>131</v>
      </c>
      <c r="D364" s="7" t="s">
        <v>76</v>
      </c>
      <c r="E364" s="7" t="s">
        <v>74</v>
      </c>
      <c r="F364" s="8">
        <v>150.17680119276568</v>
      </c>
      <c r="G364" s="8">
        <v>152.37212516848925</v>
      </c>
      <c r="H364" s="8">
        <v>154.59151097033774</v>
      </c>
      <c r="I364" s="8"/>
      <c r="J364" s="8"/>
      <c r="K364" s="8"/>
    </row>
    <row r="365" spans="1:11" x14ac:dyDescent="0.25">
      <c r="A365" t="str">
        <f t="shared" si="12"/>
        <v>1998Heart failure hospitalisation, 35+ yearsTnonMaori</v>
      </c>
      <c r="B365" s="7">
        <v>1998</v>
      </c>
      <c r="C365" s="7" t="s">
        <v>131</v>
      </c>
      <c r="D365" s="7" t="s">
        <v>76</v>
      </c>
      <c r="E365" s="7" t="s">
        <v>74</v>
      </c>
      <c r="F365" s="8">
        <v>143.55906409136253</v>
      </c>
      <c r="G365" s="8">
        <v>145.66554430347099</v>
      </c>
      <c r="H365" s="8">
        <v>147.7951990178189</v>
      </c>
      <c r="I365" s="8"/>
      <c r="J365" s="8"/>
      <c r="K365" s="8"/>
    </row>
    <row r="366" spans="1:11" x14ac:dyDescent="0.25">
      <c r="A366" t="str">
        <f t="shared" si="12"/>
        <v>1999Heart failure hospitalisation, 35+ yearsTnonMaori</v>
      </c>
      <c r="B366" s="7">
        <v>1999</v>
      </c>
      <c r="C366" s="7" t="s">
        <v>131</v>
      </c>
      <c r="D366" s="7" t="s">
        <v>76</v>
      </c>
      <c r="E366" s="7" t="s">
        <v>74</v>
      </c>
      <c r="F366" s="8">
        <v>138.88000745315875</v>
      </c>
      <c r="G366" s="8">
        <v>140.91805659658144</v>
      </c>
      <c r="H366" s="8">
        <v>142.9785298700703</v>
      </c>
      <c r="I366" s="8"/>
      <c r="J366" s="8"/>
      <c r="K366" s="8"/>
    </row>
    <row r="367" spans="1:11" x14ac:dyDescent="0.25">
      <c r="A367" t="str">
        <f t="shared" si="12"/>
        <v>2000Heart failure hospitalisation, 35+ yearsTnonMaori</v>
      </c>
      <c r="B367" s="7">
        <v>2000</v>
      </c>
      <c r="C367" s="7" t="s">
        <v>131</v>
      </c>
      <c r="D367" s="7" t="s">
        <v>76</v>
      </c>
      <c r="E367" s="7" t="s">
        <v>74</v>
      </c>
      <c r="F367" s="8">
        <v>132.01867476350765</v>
      </c>
      <c r="G367" s="8">
        <v>133.97009666761113</v>
      </c>
      <c r="H367" s="8">
        <v>135.94314464459339</v>
      </c>
      <c r="I367" s="8"/>
      <c r="J367" s="8"/>
      <c r="K367" s="8"/>
    </row>
    <row r="368" spans="1:11" x14ac:dyDescent="0.25">
      <c r="A368" t="str">
        <f t="shared" si="12"/>
        <v>2001Heart failure hospitalisation, 35+ yearsTnonMaori</v>
      </c>
      <c r="B368" s="7">
        <v>2001</v>
      </c>
      <c r="C368" s="7" t="s">
        <v>131</v>
      </c>
      <c r="D368" s="7" t="s">
        <v>76</v>
      </c>
      <c r="E368" s="7" t="s">
        <v>74</v>
      </c>
      <c r="F368" s="8">
        <v>127.0664515174</v>
      </c>
      <c r="G368" s="8">
        <v>128.95003070397189</v>
      </c>
      <c r="H368" s="8">
        <v>130.85454337223624</v>
      </c>
      <c r="I368" s="8"/>
      <c r="J368" s="8"/>
      <c r="K368" s="8"/>
    </row>
    <row r="369" spans="1:11" x14ac:dyDescent="0.25">
      <c r="A369" t="str">
        <f t="shared" si="12"/>
        <v>2002Heart failure hospitalisation, 35+ yearsTnonMaori</v>
      </c>
      <c r="B369" s="7">
        <v>2002</v>
      </c>
      <c r="C369" s="7" t="s">
        <v>131</v>
      </c>
      <c r="D369" s="7" t="s">
        <v>76</v>
      </c>
      <c r="E369" s="7" t="s">
        <v>74</v>
      </c>
      <c r="F369" s="8">
        <v>123.85635594078974</v>
      </c>
      <c r="G369" s="8">
        <v>125.68599552867845</v>
      </c>
      <c r="H369" s="8">
        <v>127.53589909879145</v>
      </c>
      <c r="I369" s="8"/>
      <c r="J369" s="8"/>
      <c r="K369" s="8"/>
    </row>
    <row r="370" spans="1:11" x14ac:dyDescent="0.25">
      <c r="A370" t="str">
        <f t="shared" si="12"/>
        <v>2003Heart failure hospitalisation, 35+ yearsTnonMaori</v>
      </c>
      <c r="B370" s="7">
        <v>2003</v>
      </c>
      <c r="C370" s="7" t="s">
        <v>131</v>
      </c>
      <c r="D370" s="7" t="s">
        <v>76</v>
      </c>
      <c r="E370" s="7" t="s">
        <v>74</v>
      </c>
      <c r="F370" s="8">
        <v>120.88459923478496</v>
      </c>
      <c r="G370" s="8">
        <v>122.6647970001813</v>
      </c>
      <c r="H370" s="8">
        <v>124.46465026722802</v>
      </c>
      <c r="I370" s="8"/>
      <c r="J370" s="8"/>
      <c r="K370" s="8"/>
    </row>
    <row r="371" spans="1:11" x14ac:dyDescent="0.25">
      <c r="A371" t="str">
        <f t="shared" si="12"/>
        <v>2004Heart failure hospitalisation, 35+ yearsTnonMaori</v>
      </c>
      <c r="B371" s="7">
        <v>2004</v>
      </c>
      <c r="C371" s="7" t="s">
        <v>131</v>
      </c>
      <c r="D371" s="7" t="s">
        <v>76</v>
      </c>
      <c r="E371" s="7" t="s">
        <v>74</v>
      </c>
      <c r="F371" s="8">
        <v>119.35143850227864</v>
      </c>
      <c r="G371" s="8">
        <v>121.09404107924905</v>
      </c>
      <c r="H371" s="8">
        <v>122.85572046755074</v>
      </c>
      <c r="I371" s="8"/>
      <c r="J371" s="8"/>
      <c r="K371" s="8"/>
    </row>
    <row r="372" spans="1:11" x14ac:dyDescent="0.25">
      <c r="A372" t="str">
        <f t="shared" si="12"/>
        <v>2005Heart failure hospitalisation, 35+ yearsTnonMaori</v>
      </c>
      <c r="B372" s="7">
        <v>2005</v>
      </c>
      <c r="C372" s="7" t="s">
        <v>131</v>
      </c>
      <c r="D372" s="7" t="s">
        <v>76</v>
      </c>
      <c r="E372" s="7" t="s">
        <v>74</v>
      </c>
      <c r="F372" s="8">
        <v>117.22518172709341</v>
      </c>
      <c r="G372" s="8">
        <v>118.93080491068085</v>
      </c>
      <c r="H372" s="8">
        <v>120.65503564885431</v>
      </c>
      <c r="I372" s="8"/>
      <c r="J372" s="8"/>
      <c r="K372" s="8"/>
    </row>
    <row r="373" spans="1:11" x14ac:dyDescent="0.25">
      <c r="A373" t="str">
        <f t="shared" si="12"/>
        <v>2006Heart failure hospitalisation, 35+ yearsTnonMaori</v>
      </c>
      <c r="B373" s="7">
        <v>2006</v>
      </c>
      <c r="C373" s="7" t="s">
        <v>131</v>
      </c>
      <c r="D373" s="7" t="s">
        <v>76</v>
      </c>
      <c r="E373" s="7" t="s">
        <v>74</v>
      </c>
      <c r="F373" s="8">
        <v>114.9247324742783</v>
      </c>
      <c r="G373" s="8">
        <v>116.58667781730176</v>
      </c>
      <c r="H373" s="8">
        <v>118.26664407407553</v>
      </c>
      <c r="I373" s="8"/>
      <c r="J373" s="8"/>
      <c r="K373" s="8"/>
    </row>
    <row r="374" spans="1:11" x14ac:dyDescent="0.25">
      <c r="A374" t="str">
        <f t="shared" si="12"/>
        <v>2007Heart failure hospitalisation, 35+ yearsTnonMaori</v>
      </c>
      <c r="B374" s="7">
        <v>2007</v>
      </c>
      <c r="C374" s="7" t="s">
        <v>131</v>
      </c>
      <c r="D374" s="7" t="s">
        <v>76</v>
      </c>
      <c r="E374" s="7" t="s">
        <v>74</v>
      </c>
      <c r="F374" s="8">
        <v>114.89707871861617</v>
      </c>
      <c r="G374" s="8">
        <v>116.53407840043327</v>
      </c>
      <c r="H374" s="8">
        <v>118.18856751938968</v>
      </c>
      <c r="I374" s="8"/>
      <c r="J374" s="8"/>
      <c r="K374" s="8"/>
    </row>
    <row r="375" spans="1:11" x14ac:dyDescent="0.25">
      <c r="A375" t="str">
        <f t="shared" si="12"/>
        <v>2008Heart failure hospitalisation, 35+ yearsTnonMaori</v>
      </c>
      <c r="B375" s="7">
        <v>2008</v>
      </c>
      <c r="C375" s="7" t="s">
        <v>131</v>
      </c>
      <c r="D375" s="7" t="s">
        <v>76</v>
      </c>
      <c r="E375" s="7" t="s">
        <v>74</v>
      </c>
      <c r="F375" s="8">
        <v>114.78973081962697</v>
      </c>
      <c r="G375" s="8">
        <v>116.3933612329494</v>
      </c>
      <c r="H375" s="8">
        <v>118.0137925694934</v>
      </c>
      <c r="I375" s="8"/>
      <c r="J375" s="8"/>
      <c r="K375" s="8"/>
    </row>
    <row r="376" spans="1:11" x14ac:dyDescent="0.25">
      <c r="A376" t="str">
        <f t="shared" si="12"/>
        <v>2009Heart failure hospitalisation, 35+ yearsTnonMaori</v>
      </c>
      <c r="B376" s="7">
        <v>2009</v>
      </c>
      <c r="C376" s="7" t="s">
        <v>131</v>
      </c>
      <c r="D376" s="7" t="s">
        <v>76</v>
      </c>
      <c r="E376" s="7" t="s">
        <v>74</v>
      </c>
      <c r="F376" s="8">
        <v>115.21552727641912</v>
      </c>
      <c r="G376" s="8">
        <v>116.79082551912083</v>
      </c>
      <c r="H376" s="8">
        <v>118.38227794786383</v>
      </c>
      <c r="I376" s="8"/>
      <c r="J376" s="8"/>
      <c r="K376" s="8"/>
    </row>
    <row r="377" spans="1:11" x14ac:dyDescent="0.25">
      <c r="A377" t="str">
        <f t="shared" si="12"/>
        <v>2010Heart failure hospitalisation, 35+ yearsTnonMaori</v>
      </c>
      <c r="B377" s="7">
        <v>2010</v>
      </c>
      <c r="C377" s="7" t="s">
        <v>131</v>
      </c>
      <c r="D377" s="7" t="s">
        <v>76</v>
      </c>
      <c r="E377" s="7" t="s">
        <v>74</v>
      </c>
      <c r="F377" s="8">
        <v>114.52664365978417</v>
      </c>
      <c r="G377" s="8">
        <v>116.07236448104368</v>
      </c>
      <c r="H377" s="8">
        <v>117.63373303707637</v>
      </c>
      <c r="I377" s="8"/>
      <c r="J377" s="8"/>
      <c r="K377" s="8"/>
    </row>
    <row r="378" spans="1:11" x14ac:dyDescent="0.25">
      <c r="A378" t="str">
        <f t="shared" si="12"/>
        <v>2011Heart failure hospitalisation, 35+ yearsTnonMaori</v>
      </c>
      <c r="B378" s="7">
        <v>2011</v>
      </c>
      <c r="C378" s="7" t="s">
        <v>131</v>
      </c>
      <c r="D378" s="7" t="s">
        <v>76</v>
      </c>
      <c r="E378" s="7" t="s">
        <v>74</v>
      </c>
      <c r="F378" s="8">
        <v>113.18775822471083</v>
      </c>
      <c r="G378" s="8">
        <v>114.70168338075621</v>
      </c>
      <c r="H378" s="8">
        <v>116.23079731130964</v>
      </c>
      <c r="I378" s="8"/>
      <c r="J378" s="8"/>
      <c r="K378" s="8"/>
    </row>
    <row r="379" spans="1:11" x14ac:dyDescent="0.25">
      <c r="A379" t="str">
        <f t="shared" si="12"/>
        <v>2012Heart failure hospitalisation, 35+ yearsTnonMaori</v>
      </c>
      <c r="B379" s="7">
        <v>2012</v>
      </c>
      <c r="C379" s="7" t="s">
        <v>131</v>
      </c>
      <c r="D379" s="7" t="s">
        <v>76</v>
      </c>
      <c r="E379" s="7" t="s">
        <v>74</v>
      </c>
      <c r="F379" s="8">
        <v>112.49208335198078</v>
      </c>
      <c r="G379" s="8">
        <v>113.98650610106608</v>
      </c>
      <c r="H379" s="8">
        <v>115.49582079555483</v>
      </c>
      <c r="I379" s="8"/>
      <c r="J379" s="8"/>
      <c r="K379" s="8"/>
    </row>
    <row r="380" spans="1:11" x14ac:dyDescent="0.25">
      <c r="A380" t="str">
        <f t="shared" si="12"/>
        <v>2013Heart failure hospitalisation, 35+ yearsTnonMaori</v>
      </c>
      <c r="B380" s="7">
        <v>2013</v>
      </c>
      <c r="C380" s="7" t="s">
        <v>131</v>
      </c>
      <c r="D380" s="7" t="s">
        <v>76</v>
      </c>
      <c r="E380" s="7" t="s">
        <v>74</v>
      </c>
      <c r="F380" s="8">
        <v>111.90449261960038</v>
      </c>
      <c r="G380" s="8">
        <v>113.37991032421321</v>
      </c>
      <c r="H380" s="8">
        <v>114.86992031529424</v>
      </c>
      <c r="I380" s="8"/>
      <c r="J380" s="8"/>
      <c r="K380" s="8"/>
    </row>
    <row r="381" spans="1:11" x14ac:dyDescent="0.25">
      <c r="A381" t="str">
        <f t="shared" si="12"/>
        <v>2014Heart failure hospitalisation, 35+ yearsTnonMaori</v>
      </c>
      <c r="B381" s="7">
        <v>2014</v>
      </c>
      <c r="C381" s="7" t="s">
        <v>131</v>
      </c>
      <c r="D381" s="7" t="s">
        <v>76</v>
      </c>
      <c r="E381" s="7" t="s">
        <v>74</v>
      </c>
      <c r="F381" s="8">
        <v>111.83789648662356</v>
      </c>
      <c r="G381" s="8">
        <v>113.31795061143316</v>
      </c>
      <c r="H381" s="8">
        <v>114.81269738113681</v>
      </c>
      <c r="I381" s="8"/>
      <c r="J381" s="8"/>
      <c r="K381" s="8"/>
    </row>
    <row r="382" spans="1:11" x14ac:dyDescent="0.25">
      <c r="A382" t="str">
        <f t="shared" ref="A382:A419" si="13">B382&amp;C382&amp;D382&amp;E382</f>
        <v>1996Heart failure hospitalisation, 35+ yearsFMaori</v>
      </c>
      <c r="B382" s="7">
        <v>1996</v>
      </c>
      <c r="C382" s="7" t="s">
        <v>131</v>
      </c>
      <c r="D382" s="7" t="s">
        <v>73</v>
      </c>
      <c r="E382" s="7" t="s">
        <v>9</v>
      </c>
      <c r="F382" s="8">
        <v>498.60084861621169</v>
      </c>
      <c r="G382" s="8">
        <v>527.40229191335084</v>
      </c>
      <c r="H382" s="8">
        <v>557.43358789131355</v>
      </c>
      <c r="I382" s="8">
        <v>4.1276514484963682</v>
      </c>
      <c r="J382" s="8">
        <v>4.3877807307690277</v>
      </c>
      <c r="K382" s="8">
        <v>4.6643036558528648</v>
      </c>
    </row>
    <row r="383" spans="1:11" x14ac:dyDescent="0.25">
      <c r="A383" t="str">
        <f t="shared" si="13"/>
        <v>1997Heart failure hospitalisation, 35+ yearsFMaori</v>
      </c>
      <c r="B383" s="7">
        <v>1997</v>
      </c>
      <c r="C383" s="7" t="s">
        <v>131</v>
      </c>
      <c r="D383" s="7" t="s">
        <v>73</v>
      </c>
      <c r="E383" s="7" t="s">
        <v>9</v>
      </c>
      <c r="F383" s="8">
        <v>468.78963147003157</v>
      </c>
      <c r="G383" s="8">
        <v>496.09726166208753</v>
      </c>
      <c r="H383" s="8">
        <v>524.58059821160646</v>
      </c>
      <c r="I383" s="8">
        <v>3.8538706359131689</v>
      </c>
      <c r="J383" s="8">
        <v>4.09778316619997</v>
      </c>
      <c r="K383" s="8">
        <v>4.3571329874732685</v>
      </c>
    </row>
    <row r="384" spans="1:11" x14ac:dyDescent="0.25">
      <c r="A384" t="str">
        <f t="shared" si="13"/>
        <v>1998Heart failure hospitalisation, 35+ yearsFMaori</v>
      </c>
      <c r="B384" s="7">
        <v>1998</v>
      </c>
      <c r="C384" s="7" t="s">
        <v>131</v>
      </c>
      <c r="D384" s="7" t="s">
        <v>73</v>
      </c>
      <c r="E384" s="7" t="s">
        <v>9</v>
      </c>
      <c r="F384" s="8">
        <v>461.34225321656726</v>
      </c>
      <c r="G384" s="8">
        <v>487.82662444327241</v>
      </c>
      <c r="H384" s="8">
        <v>515.43504192867124</v>
      </c>
      <c r="I384" s="8">
        <v>4.0089088702051825</v>
      </c>
      <c r="J384" s="8">
        <v>4.2600671053919639</v>
      </c>
      <c r="K384" s="8">
        <v>4.5269604099316449</v>
      </c>
    </row>
    <row r="385" spans="1:11" x14ac:dyDescent="0.25">
      <c r="A385" t="str">
        <f t="shared" si="13"/>
        <v>1999Heart failure hospitalisation, 35+ yearsFMaori</v>
      </c>
      <c r="B385" s="7">
        <v>1999</v>
      </c>
      <c r="C385" s="7" t="s">
        <v>131</v>
      </c>
      <c r="D385" s="7" t="s">
        <v>73</v>
      </c>
      <c r="E385" s="7" t="s">
        <v>9</v>
      </c>
      <c r="F385" s="8">
        <v>426.68437454290677</v>
      </c>
      <c r="G385" s="8">
        <v>451.53931656073433</v>
      </c>
      <c r="H385" s="8">
        <v>477.46436657179362</v>
      </c>
      <c r="I385" s="8">
        <v>3.8430065597711502</v>
      </c>
      <c r="J385" s="8">
        <v>4.0868666222339263</v>
      </c>
      <c r="K385" s="8">
        <v>4.3462009570247435</v>
      </c>
    </row>
    <row r="386" spans="1:11" x14ac:dyDescent="0.25">
      <c r="A386" t="str">
        <f t="shared" si="13"/>
        <v>2000Heart failure hospitalisation, 35+ yearsFMaori</v>
      </c>
      <c r="B386" s="7">
        <v>2000</v>
      </c>
      <c r="C386" s="7" t="s">
        <v>131</v>
      </c>
      <c r="D386" s="7" t="s">
        <v>73</v>
      </c>
      <c r="E386" s="7" t="s">
        <v>9</v>
      </c>
      <c r="F386" s="8">
        <v>439.69100834079842</v>
      </c>
      <c r="G386" s="8">
        <v>464.321925847648</v>
      </c>
      <c r="H386" s="8">
        <v>489.97340190012704</v>
      </c>
      <c r="I386" s="8">
        <v>4.1518609300199678</v>
      </c>
      <c r="J386" s="8">
        <v>4.4080226386453676</v>
      </c>
      <c r="K386" s="8">
        <v>4.6799890242751028</v>
      </c>
    </row>
    <row r="387" spans="1:11" x14ac:dyDescent="0.25">
      <c r="A387" t="str">
        <f t="shared" si="13"/>
        <v>2001Heart failure hospitalisation, 35+ yearsFMaori</v>
      </c>
      <c r="B387" s="7">
        <v>2001</v>
      </c>
      <c r="C387" s="7" t="s">
        <v>131</v>
      </c>
      <c r="D387" s="7" t="s">
        <v>73</v>
      </c>
      <c r="E387" s="7" t="s">
        <v>9</v>
      </c>
      <c r="F387" s="8">
        <v>408.37497854327495</v>
      </c>
      <c r="G387" s="8">
        <v>431.50679888411076</v>
      </c>
      <c r="H387" s="8">
        <v>455.60755834812204</v>
      </c>
      <c r="I387" s="8">
        <v>3.993801589110634</v>
      </c>
      <c r="J387" s="8">
        <v>4.2431843646475711</v>
      </c>
      <c r="K387" s="8">
        <v>4.5081392128943989</v>
      </c>
    </row>
    <row r="388" spans="1:11" x14ac:dyDescent="0.25">
      <c r="A388" t="str">
        <f t="shared" si="13"/>
        <v>2002Heart failure hospitalisation, 35+ yearsFMaori</v>
      </c>
      <c r="B388" s="7">
        <v>2002</v>
      </c>
      <c r="C388" s="7" t="s">
        <v>131</v>
      </c>
      <c r="D388" s="7" t="s">
        <v>73</v>
      </c>
      <c r="E388" s="7" t="s">
        <v>9</v>
      </c>
      <c r="F388" s="8">
        <v>408.00224077002883</v>
      </c>
      <c r="G388" s="8">
        <v>430.53351934607355</v>
      </c>
      <c r="H388" s="8">
        <v>453.98534480631116</v>
      </c>
      <c r="I388" s="8">
        <v>4.1420705995908218</v>
      </c>
      <c r="J388" s="8">
        <v>4.3959883629938634</v>
      </c>
      <c r="K388" s="8">
        <v>4.6654718269375888</v>
      </c>
    </row>
    <row r="389" spans="1:11" x14ac:dyDescent="0.25">
      <c r="A389" t="str">
        <f t="shared" si="13"/>
        <v>2003Heart failure hospitalisation, 35+ yearsFMaori</v>
      </c>
      <c r="B389" s="7">
        <v>2003</v>
      </c>
      <c r="C389" s="7" t="s">
        <v>131</v>
      </c>
      <c r="D389" s="7" t="s">
        <v>73</v>
      </c>
      <c r="E389" s="7" t="s">
        <v>9</v>
      </c>
      <c r="F389" s="8">
        <v>389.30376801869591</v>
      </c>
      <c r="G389" s="8">
        <v>410.75346256629177</v>
      </c>
      <c r="H389" s="8">
        <v>433.07755319323377</v>
      </c>
      <c r="I389" s="8">
        <v>4.0882370731511815</v>
      </c>
      <c r="J389" s="8">
        <v>4.3387866740133978</v>
      </c>
      <c r="K389" s="8">
        <v>4.6046913292349814</v>
      </c>
    </row>
    <row r="390" spans="1:11" x14ac:dyDescent="0.25">
      <c r="A390" t="str">
        <f t="shared" si="13"/>
        <v>2004Heart failure hospitalisation, 35+ yearsFMaori</v>
      </c>
      <c r="B390" s="7">
        <v>2004</v>
      </c>
      <c r="C390" s="7" t="s">
        <v>131</v>
      </c>
      <c r="D390" s="7" t="s">
        <v>73</v>
      </c>
      <c r="E390" s="7" t="s">
        <v>9</v>
      </c>
      <c r="F390" s="8">
        <v>395.99690522114986</v>
      </c>
      <c r="G390" s="8">
        <v>417.13615156165315</v>
      </c>
      <c r="H390" s="8">
        <v>439.11077870711216</v>
      </c>
      <c r="I390" s="8">
        <v>4.2045315559128209</v>
      </c>
      <c r="J390" s="8">
        <v>4.4556001464897745</v>
      </c>
      <c r="K390" s="8">
        <v>4.7216609987101581</v>
      </c>
    </row>
    <row r="391" spans="1:11" x14ac:dyDescent="0.25">
      <c r="A391" t="str">
        <f t="shared" si="13"/>
        <v>2005Heart failure hospitalisation, 35+ yearsFMaori</v>
      </c>
      <c r="B391" s="7">
        <v>2005</v>
      </c>
      <c r="C391" s="7" t="s">
        <v>131</v>
      </c>
      <c r="D391" s="7" t="s">
        <v>73</v>
      </c>
      <c r="E391" s="7" t="s">
        <v>9</v>
      </c>
      <c r="F391" s="8">
        <v>376.79752019468935</v>
      </c>
      <c r="G391" s="8">
        <v>396.98396040519799</v>
      </c>
      <c r="H391" s="8">
        <v>417.97093804496319</v>
      </c>
      <c r="I391" s="8">
        <v>4.094024810494389</v>
      </c>
      <c r="J391" s="8">
        <v>4.3398464885169084</v>
      </c>
      <c r="K391" s="8">
        <v>4.6004282865149859</v>
      </c>
    </row>
    <row r="392" spans="1:11" x14ac:dyDescent="0.25">
      <c r="A392" t="str">
        <f t="shared" si="13"/>
        <v>2006Heart failure hospitalisation, 35+ yearsFMaori</v>
      </c>
      <c r="B392" s="7">
        <v>2006</v>
      </c>
      <c r="C392" s="7" t="s">
        <v>131</v>
      </c>
      <c r="D392" s="7" t="s">
        <v>73</v>
      </c>
      <c r="E392" s="7" t="s">
        <v>9</v>
      </c>
      <c r="F392" s="8">
        <v>353.57165731774091</v>
      </c>
      <c r="G392" s="8">
        <v>372.64435502215269</v>
      </c>
      <c r="H392" s="8">
        <v>392.47854367772305</v>
      </c>
      <c r="I392" s="8">
        <v>3.849564220389837</v>
      </c>
      <c r="J392" s="8">
        <v>4.0824983434630253</v>
      </c>
      <c r="K392" s="8">
        <v>4.3295271283175358</v>
      </c>
    </row>
    <row r="393" spans="1:11" x14ac:dyDescent="0.25">
      <c r="A393" t="str">
        <f t="shared" si="13"/>
        <v>2007Heart failure hospitalisation, 35+ yearsFMaori</v>
      </c>
      <c r="B393" s="7">
        <v>2007</v>
      </c>
      <c r="C393" s="7" t="s">
        <v>131</v>
      </c>
      <c r="D393" s="7" t="s">
        <v>73</v>
      </c>
      <c r="E393" s="7" t="s">
        <v>9</v>
      </c>
      <c r="F393" s="8">
        <v>337.10341676882285</v>
      </c>
      <c r="G393" s="8">
        <v>355.22849278374815</v>
      </c>
      <c r="H393" s="8">
        <v>374.07490768421798</v>
      </c>
      <c r="I393" s="8">
        <v>3.6225721627230887</v>
      </c>
      <c r="J393" s="8">
        <v>3.8416091737983771</v>
      </c>
      <c r="K393" s="8">
        <v>4.0738901480207614</v>
      </c>
    </row>
    <row r="394" spans="1:11" x14ac:dyDescent="0.25">
      <c r="A394" t="str">
        <f t="shared" si="13"/>
        <v>2008Heart failure hospitalisation, 35+ yearsFMaori</v>
      </c>
      <c r="B394" s="7">
        <v>2008</v>
      </c>
      <c r="C394" s="7" t="s">
        <v>131</v>
      </c>
      <c r="D394" s="7" t="s">
        <v>73</v>
      </c>
      <c r="E394" s="7" t="s">
        <v>9</v>
      </c>
      <c r="F394" s="8">
        <v>336.44254527464574</v>
      </c>
      <c r="G394" s="8">
        <v>354.00613484186721</v>
      </c>
      <c r="H394" s="8">
        <v>372.24874009002286</v>
      </c>
      <c r="I394" s="8">
        <v>3.5597791653401072</v>
      </c>
      <c r="J394" s="8">
        <v>3.7696949101964154</v>
      </c>
      <c r="K394" s="8">
        <v>3.9919891251464916</v>
      </c>
    </row>
    <row r="395" spans="1:11" x14ac:dyDescent="0.25">
      <c r="A395" t="str">
        <f t="shared" si="13"/>
        <v>2009Heart failure hospitalisation, 35+ yearsFMaori</v>
      </c>
      <c r="B395" s="7">
        <v>2009</v>
      </c>
      <c r="C395" s="7" t="s">
        <v>131</v>
      </c>
      <c r="D395" s="7" t="s">
        <v>73</v>
      </c>
      <c r="E395" s="7" t="s">
        <v>9</v>
      </c>
      <c r="F395" s="8">
        <v>343.29721685887858</v>
      </c>
      <c r="G395" s="8">
        <v>360.5373050025724</v>
      </c>
      <c r="H395" s="8">
        <v>378.41897793685632</v>
      </c>
      <c r="I395" s="8">
        <v>3.684798282368718</v>
      </c>
      <c r="J395" s="8">
        <v>3.8954323031497502</v>
      </c>
      <c r="K395" s="8">
        <v>4.1181067905480928</v>
      </c>
    </row>
    <row r="396" spans="1:11" x14ac:dyDescent="0.25">
      <c r="A396" t="str">
        <f t="shared" si="13"/>
        <v>2010Heart failure hospitalisation, 35+ yearsFMaori</v>
      </c>
      <c r="B396" s="7">
        <v>2010</v>
      </c>
      <c r="C396" s="7" t="s">
        <v>131</v>
      </c>
      <c r="D396" s="7" t="s">
        <v>73</v>
      </c>
      <c r="E396" s="7" t="s">
        <v>9</v>
      </c>
      <c r="F396" s="8">
        <v>332.036966201057</v>
      </c>
      <c r="G396" s="8">
        <v>348.55041909183359</v>
      </c>
      <c r="H396" s="8">
        <v>365.67257231316921</v>
      </c>
      <c r="I396" s="8">
        <v>3.6418672105726042</v>
      </c>
      <c r="J396" s="8">
        <v>3.8482360265162745</v>
      </c>
      <c r="K396" s="8">
        <v>4.0662988680055108</v>
      </c>
    </row>
    <row r="397" spans="1:11" x14ac:dyDescent="0.25">
      <c r="A397" t="str">
        <f t="shared" si="13"/>
        <v>2011Heart failure hospitalisation, 35+ yearsFMaori</v>
      </c>
      <c r="B397" s="7">
        <v>2011</v>
      </c>
      <c r="C397" s="7" t="s">
        <v>131</v>
      </c>
      <c r="D397" s="7" t="s">
        <v>73</v>
      </c>
      <c r="E397" s="7" t="s">
        <v>9</v>
      </c>
      <c r="F397" s="8">
        <v>317.97882680797846</v>
      </c>
      <c r="G397" s="8">
        <v>333.74426609725248</v>
      </c>
      <c r="H397" s="8">
        <v>350.08906727751798</v>
      </c>
      <c r="I397" s="8">
        <v>3.605882117700379</v>
      </c>
      <c r="J397" s="8">
        <v>3.8106126707642849</v>
      </c>
      <c r="K397" s="8">
        <v>4.0269671754687915</v>
      </c>
    </row>
    <row r="398" spans="1:11" x14ac:dyDescent="0.25">
      <c r="A398" t="str">
        <f t="shared" si="13"/>
        <v>2012Heart failure hospitalisation, 35+ yearsFMaori</v>
      </c>
      <c r="B398" s="7">
        <v>2012</v>
      </c>
      <c r="C398" s="7" t="s">
        <v>131</v>
      </c>
      <c r="D398" s="7" t="s">
        <v>73</v>
      </c>
      <c r="E398" s="7" t="s">
        <v>9</v>
      </c>
      <c r="F398" s="8">
        <v>308.69026421192058</v>
      </c>
      <c r="G398" s="8">
        <v>323.81429262067513</v>
      </c>
      <c r="H398" s="8">
        <v>339.48764824361336</v>
      </c>
      <c r="I398" s="8">
        <v>3.5467722670160846</v>
      </c>
      <c r="J398" s="8">
        <v>3.7469428910782048</v>
      </c>
      <c r="K398" s="8">
        <v>3.9584106257865441</v>
      </c>
    </row>
    <row r="399" spans="1:11" x14ac:dyDescent="0.25">
      <c r="A399" t="str">
        <f t="shared" si="13"/>
        <v>2013Heart failure hospitalisation, 35+ yearsFMaori</v>
      </c>
      <c r="B399" s="7">
        <v>2013</v>
      </c>
      <c r="C399" s="7" t="s">
        <v>131</v>
      </c>
      <c r="D399" s="7" t="s">
        <v>73</v>
      </c>
      <c r="E399" s="7" t="s">
        <v>9</v>
      </c>
      <c r="F399" s="8">
        <v>322.21545782588436</v>
      </c>
      <c r="G399" s="8">
        <v>337.28732964549721</v>
      </c>
      <c r="H399" s="8">
        <v>352.88222582991591</v>
      </c>
      <c r="I399" s="8">
        <v>3.7430416447405617</v>
      </c>
      <c r="J399" s="8">
        <v>3.9483291055629097</v>
      </c>
      <c r="K399" s="8">
        <v>4.1648755759210188</v>
      </c>
    </row>
    <row r="400" spans="1:11" x14ac:dyDescent="0.25">
      <c r="A400" t="str">
        <f t="shared" si="13"/>
        <v>2014Heart failure hospitalisation, 35+ yearsFMaori</v>
      </c>
      <c r="B400" s="7">
        <v>2014</v>
      </c>
      <c r="C400" s="7" t="s">
        <v>131</v>
      </c>
      <c r="D400" s="7" t="s">
        <v>73</v>
      </c>
      <c r="E400" s="7" t="s">
        <v>9</v>
      </c>
      <c r="F400" s="8">
        <v>326.73171227727238</v>
      </c>
      <c r="G400" s="8">
        <v>341.55675675789263</v>
      </c>
      <c r="H400" s="8">
        <v>356.88106927448837</v>
      </c>
      <c r="I400" s="8">
        <v>3.8084495949337271</v>
      </c>
      <c r="J400" s="8">
        <v>4.0147060728190711</v>
      </c>
      <c r="K400" s="8">
        <v>4.2321329058868127</v>
      </c>
    </row>
    <row r="401" spans="1:11" x14ac:dyDescent="0.25">
      <c r="A401" t="str">
        <f t="shared" si="13"/>
        <v>1996Heart failure hospitalisation, 35+ yearsFnonMaori</v>
      </c>
      <c r="B401" s="7">
        <v>1996</v>
      </c>
      <c r="C401" s="7" t="s">
        <v>131</v>
      </c>
      <c r="D401" s="7" t="s">
        <v>73</v>
      </c>
      <c r="E401" s="7" t="s">
        <v>74</v>
      </c>
      <c r="F401" s="8">
        <v>117.72339399519502</v>
      </c>
      <c r="G401" s="8">
        <v>120.19795980573426</v>
      </c>
      <c r="H401" s="8">
        <v>122.71144340189227</v>
      </c>
      <c r="I401" s="8"/>
      <c r="J401" s="8"/>
      <c r="K401" s="8"/>
    </row>
    <row r="402" spans="1:11" x14ac:dyDescent="0.25">
      <c r="A402" t="str">
        <f t="shared" si="13"/>
        <v>1997Heart failure hospitalisation, 35+ yearsFnonMaori</v>
      </c>
      <c r="B402" s="7">
        <v>1997</v>
      </c>
      <c r="C402" s="7" t="s">
        <v>131</v>
      </c>
      <c r="D402" s="7" t="s">
        <v>73</v>
      </c>
      <c r="E402" s="7" t="s">
        <v>74</v>
      </c>
      <c r="F402" s="8">
        <v>118.61480196773647</v>
      </c>
      <c r="G402" s="8">
        <v>121.06479077616432</v>
      </c>
      <c r="H402" s="8">
        <v>123.55264604150234</v>
      </c>
      <c r="I402" s="8"/>
      <c r="J402" s="8"/>
      <c r="K402" s="8"/>
    </row>
    <row r="403" spans="1:11" x14ac:dyDescent="0.25">
      <c r="A403" t="str">
        <f t="shared" si="13"/>
        <v>1998Heart failure hospitalisation, 35+ yearsFnonMaori</v>
      </c>
      <c r="B403" s="7">
        <v>1998</v>
      </c>
      <c r="C403" s="7" t="s">
        <v>131</v>
      </c>
      <c r="D403" s="7" t="s">
        <v>73</v>
      </c>
      <c r="E403" s="7" t="s">
        <v>74</v>
      </c>
      <c r="F403" s="8">
        <v>112.17920224827577</v>
      </c>
      <c r="G403" s="8">
        <v>114.51148828755082</v>
      </c>
      <c r="H403" s="8">
        <v>116.88005682075247</v>
      </c>
      <c r="I403" s="8"/>
      <c r="J403" s="8"/>
      <c r="K403" s="8"/>
    </row>
    <row r="404" spans="1:11" x14ac:dyDescent="0.25">
      <c r="A404" t="str">
        <f t="shared" si="13"/>
        <v>1999Heart failure hospitalisation, 35+ yearsFnonMaori</v>
      </c>
      <c r="B404" s="7">
        <v>1999</v>
      </c>
      <c r="C404" s="7" t="s">
        <v>131</v>
      </c>
      <c r="D404" s="7" t="s">
        <v>73</v>
      </c>
      <c r="E404" s="7" t="s">
        <v>74</v>
      </c>
      <c r="F404" s="8">
        <v>108.23784952915865</v>
      </c>
      <c r="G404" s="8">
        <v>110.48545457887195</v>
      </c>
      <c r="H404" s="8">
        <v>112.76798253104967</v>
      </c>
      <c r="I404" s="8"/>
      <c r="J404" s="8"/>
      <c r="K404" s="8"/>
    </row>
    <row r="405" spans="1:11" x14ac:dyDescent="0.25">
      <c r="A405" t="str">
        <f t="shared" si="13"/>
        <v>2000Heart failure hospitalisation, 35+ yearsFnonMaori</v>
      </c>
      <c r="B405" s="7">
        <v>2000</v>
      </c>
      <c r="C405" s="7" t="s">
        <v>131</v>
      </c>
      <c r="D405" s="7" t="s">
        <v>73</v>
      </c>
      <c r="E405" s="7" t="s">
        <v>74</v>
      </c>
      <c r="F405" s="8">
        <v>103.17768295416299</v>
      </c>
      <c r="G405" s="8">
        <v>105.33564909057252</v>
      </c>
      <c r="H405" s="8">
        <v>107.5273852584629</v>
      </c>
      <c r="I405" s="8"/>
      <c r="J405" s="8"/>
      <c r="K405" s="8"/>
    </row>
    <row r="406" spans="1:11" x14ac:dyDescent="0.25">
      <c r="A406" t="str">
        <f t="shared" si="13"/>
        <v>2001Heart failure hospitalisation, 35+ yearsFnonMaori</v>
      </c>
      <c r="B406" s="7">
        <v>2001</v>
      </c>
      <c r="C406" s="7" t="s">
        <v>131</v>
      </c>
      <c r="D406" s="7" t="s">
        <v>73</v>
      </c>
      <c r="E406" s="7" t="s">
        <v>74</v>
      </c>
      <c r="F406" s="8">
        <v>99.605796814653516</v>
      </c>
      <c r="G406" s="8">
        <v>101.69409617909703</v>
      </c>
      <c r="H406" s="8">
        <v>103.81515386299517</v>
      </c>
      <c r="I406" s="8"/>
      <c r="J406" s="8"/>
      <c r="K406" s="8"/>
    </row>
    <row r="407" spans="1:11" x14ac:dyDescent="0.25">
      <c r="A407" t="str">
        <f t="shared" si="13"/>
        <v>2002Heart failure hospitalisation, 35+ yearsFnonMaori</v>
      </c>
      <c r="B407" s="7">
        <v>2002</v>
      </c>
      <c r="C407" s="7" t="s">
        <v>131</v>
      </c>
      <c r="D407" s="7" t="s">
        <v>73</v>
      </c>
      <c r="E407" s="7" t="s">
        <v>74</v>
      </c>
      <c r="F407" s="8">
        <v>95.926656695813975</v>
      </c>
      <c r="G407" s="8">
        <v>97.937820529820769</v>
      </c>
      <c r="H407" s="8">
        <v>99.980532688972787</v>
      </c>
      <c r="I407" s="8"/>
      <c r="J407" s="8"/>
      <c r="K407" s="8"/>
    </row>
    <row r="408" spans="1:11" x14ac:dyDescent="0.25">
      <c r="A408" t="str">
        <f t="shared" si="13"/>
        <v>2003Heart failure hospitalisation, 35+ yearsFnonMaori</v>
      </c>
      <c r="B408" s="7">
        <v>2003</v>
      </c>
      <c r="C408" s="7" t="s">
        <v>131</v>
      </c>
      <c r="D408" s="7" t="s">
        <v>73</v>
      </c>
      <c r="E408" s="7" t="s">
        <v>74</v>
      </c>
      <c r="F408" s="8">
        <v>92.724879656570508</v>
      </c>
      <c r="G408" s="8">
        <v>94.670121724685515</v>
      </c>
      <c r="H408" s="8">
        <v>96.645896820716359</v>
      </c>
      <c r="I408" s="8"/>
      <c r="J408" s="8"/>
      <c r="K408" s="8"/>
    </row>
    <row r="409" spans="1:11" x14ac:dyDescent="0.25">
      <c r="A409" t="str">
        <f t="shared" si="13"/>
        <v>2004Heart failure hospitalisation, 35+ yearsFnonMaori</v>
      </c>
      <c r="B409" s="7">
        <v>2004</v>
      </c>
      <c r="C409" s="7" t="s">
        <v>131</v>
      </c>
      <c r="D409" s="7" t="s">
        <v>73</v>
      </c>
      <c r="E409" s="7" t="s">
        <v>74</v>
      </c>
      <c r="F409" s="8">
        <v>91.713536081393428</v>
      </c>
      <c r="G409" s="8">
        <v>93.620643201181935</v>
      </c>
      <c r="H409" s="8">
        <v>95.557423364465976</v>
      </c>
      <c r="I409" s="8"/>
      <c r="J409" s="8"/>
      <c r="K409" s="8"/>
    </row>
    <row r="410" spans="1:11" x14ac:dyDescent="0.25">
      <c r="A410" t="str">
        <f t="shared" si="13"/>
        <v>2005Heart failure hospitalisation, 35+ yearsFnonMaori</v>
      </c>
      <c r="B410" s="7">
        <v>2005</v>
      </c>
      <c r="C410" s="7" t="s">
        <v>131</v>
      </c>
      <c r="D410" s="7" t="s">
        <v>73</v>
      </c>
      <c r="E410" s="7" t="s">
        <v>74</v>
      </c>
      <c r="F410" s="8">
        <v>89.603587911527342</v>
      </c>
      <c r="G410" s="8">
        <v>91.474194180739914</v>
      </c>
      <c r="H410" s="8">
        <v>93.374019958090997</v>
      </c>
      <c r="I410" s="8"/>
      <c r="J410" s="8"/>
      <c r="K410" s="8"/>
    </row>
    <row r="411" spans="1:11" x14ac:dyDescent="0.25">
      <c r="A411" t="str">
        <f t="shared" si="13"/>
        <v>2006Heart failure hospitalisation, 35+ yearsFnonMaori</v>
      </c>
      <c r="B411" s="7">
        <v>2006</v>
      </c>
      <c r="C411" s="7" t="s">
        <v>131</v>
      </c>
      <c r="D411" s="7" t="s">
        <v>73</v>
      </c>
      <c r="E411" s="7" t="s">
        <v>74</v>
      </c>
      <c r="F411" s="8">
        <v>89.424737540232343</v>
      </c>
      <c r="G411" s="8">
        <v>91.278507343141484</v>
      </c>
      <c r="H411" s="8">
        <v>93.161031824789333</v>
      </c>
      <c r="I411" s="8"/>
      <c r="J411" s="8"/>
      <c r="K411" s="8"/>
    </row>
    <row r="412" spans="1:11" x14ac:dyDescent="0.25">
      <c r="A412" t="str">
        <f t="shared" si="13"/>
        <v>2007Heart failure hospitalisation, 35+ yearsFnonMaori</v>
      </c>
      <c r="B412" s="7">
        <v>2007</v>
      </c>
      <c r="C412" s="7" t="s">
        <v>131</v>
      </c>
      <c r="D412" s="7" t="s">
        <v>73</v>
      </c>
      <c r="E412" s="7" t="s">
        <v>74</v>
      </c>
      <c r="F412" s="8">
        <v>90.619246806178438</v>
      </c>
      <c r="G412" s="8">
        <v>92.468670474492143</v>
      </c>
      <c r="H412" s="8">
        <v>94.346339894000522</v>
      </c>
      <c r="I412" s="8"/>
      <c r="J412" s="8"/>
      <c r="K412" s="8"/>
    </row>
    <row r="413" spans="1:11" x14ac:dyDescent="0.25">
      <c r="A413" t="str">
        <f t="shared" si="13"/>
        <v>2008Heart failure hospitalisation, 35+ yearsFnonMaori</v>
      </c>
      <c r="B413" s="7">
        <v>2008</v>
      </c>
      <c r="C413" s="7" t="s">
        <v>131</v>
      </c>
      <c r="D413" s="7" t="s">
        <v>73</v>
      </c>
      <c r="E413" s="7" t="s">
        <v>74</v>
      </c>
      <c r="F413" s="8">
        <v>92.077225860247026</v>
      </c>
      <c r="G413" s="8">
        <v>93.908431126438856</v>
      </c>
      <c r="H413" s="8">
        <v>95.766894612208759</v>
      </c>
      <c r="I413" s="8"/>
      <c r="J413" s="8"/>
      <c r="K413" s="8"/>
    </row>
    <row r="414" spans="1:11" x14ac:dyDescent="0.25">
      <c r="A414" t="str">
        <f t="shared" si="13"/>
        <v>2009Heart failure hospitalisation, 35+ yearsFnonMaori</v>
      </c>
      <c r="B414" s="7">
        <v>2009</v>
      </c>
      <c r="C414" s="7" t="s">
        <v>131</v>
      </c>
      <c r="D414" s="7" t="s">
        <v>73</v>
      </c>
      <c r="E414" s="7" t="s">
        <v>74</v>
      </c>
      <c r="F414" s="8">
        <v>90.777380469527742</v>
      </c>
      <c r="G414" s="8">
        <v>92.553862304589614</v>
      </c>
      <c r="H414" s="8">
        <v>94.356367614262922</v>
      </c>
      <c r="I414" s="8"/>
      <c r="J414" s="8"/>
      <c r="K414" s="8"/>
    </row>
    <row r="415" spans="1:11" x14ac:dyDescent="0.25">
      <c r="A415" t="str">
        <f t="shared" si="13"/>
        <v>2010Heart failure hospitalisation, 35+ yearsFnonMaori</v>
      </c>
      <c r="B415" s="7">
        <v>2010</v>
      </c>
      <c r="C415" s="7" t="s">
        <v>131</v>
      </c>
      <c r="D415" s="7" t="s">
        <v>73</v>
      </c>
      <c r="E415" s="7" t="s">
        <v>74</v>
      </c>
      <c r="F415" s="8">
        <v>88.850149992465006</v>
      </c>
      <c r="G415" s="8">
        <v>90.574075158110503</v>
      </c>
      <c r="H415" s="8">
        <v>92.323039731973964</v>
      </c>
      <c r="I415" s="8"/>
      <c r="J415" s="8"/>
      <c r="K415" s="8"/>
    </row>
    <row r="416" spans="1:11" x14ac:dyDescent="0.25">
      <c r="A416" t="str">
        <f t="shared" si="13"/>
        <v>2011Heart failure hospitalisation, 35+ yearsFnonMaori</v>
      </c>
      <c r="B416" s="7">
        <v>2011</v>
      </c>
      <c r="C416" s="7" t="s">
        <v>131</v>
      </c>
      <c r="D416" s="7" t="s">
        <v>73</v>
      </c>
      <c r="E416" s="7" t="s">
        <v>74</v>
      </c>
      <c r="F416" s="8">
        <v>85.912994088071756</v>
      </c>
      <c r="G416" s="8">
        <v>87.582836392110735</v>
      </c>
      <c r="H416" s="8">
        <v>89.276974574666227</v>
      </c>
      <c r="I416" s="8"/>
      <c r="J416" s="8"/>
      <c r="K416" s="8"/>
    </row>
    <row r="417" spans="1:11" x14ac:dyDescent="0.25">
      <c r="A417" t="str">
        <f t="shared" si="13"/>
        <v>2012Heart failure hospitalisation, 35+ yearsFnonMaori</v>
      </c>
      <c r="B417" s="7">
        <v>2012</v>
      </c>
      <c r="C417" s="7" t="s">
        <v>131</v>
      </c>
      <c r="D417" s="7" t="s">
        <v>73</v>
      </c>
      <c r="E417" s="7" t="s">
        <v>74</v>
      </c>
      <c r="F417" s="8">
        <v>84.768758446726537</v>
      </c>
      <c r="G417" s="8">
        <v>86.420930885203774</v>
      </c>
      <c r="H417" s="8">
        <v>88.09720835578797</v>
      </c>
      <c r="I417" s="8"/>
      <c r="J417" s="8"/>
      <c r="K417" s="8"/>
    </row>
    <row r="418" spans="1:11" x14ac:dyDescent="0.25">
      <c r="A418" t="str">
        <f t="shared" si="13"/>
        <v>2013Heart failure hospitalisation, 35+ yearsFnonMaori</v>
      </c>
      <c r="B418" s="7">
        <v>2013</v>
      </c>
      <c r="C418" s="7" t="s">
        <v>131</v>
      </c>
      <c r="D418" s="7" t="s">
        <v>73</v>
      </c>
      <c r="E418" s="7" t="s">
        <v>74</v>
      </c>
      <c r="F418" s="8">
        <v>83.796857831966136</v>
      </c>
      <c r="G418" s="8">
        <v>85.425333255600137</v>
      </c>
      <c r="H418" s="8">
        <v>87.077499255938775</v>
      </c>
      <c r="I418" s="8"/>
      <c r="J418" s="8"/>
      <c r="K418" s="8"/>
    </row>
    <row r="419" spans="1:11" x14ac:dyDescent="0.25">
      <c r="A419" t="str">
        <f t="shared" si="13"/>
        <v>2014Heart failure hospitalisation, 35+ yearsFnonMaori</v>
      </c>
      <c r="B419" s="7">
        <v>2014</v>
      </c>
      <c r="C419" s="7" t="s">
        <v>131</v>
      </c>
      <c r="D419" s="7" t="s">
        <v>73</v>
      </c>
      <c r="E419" s="7" t="s">
        <v>74</v>
      </c>
      <c r="F419" s="8">
        <v>83.431594300506632</v>
      </c>
      <c r="G419" s="8">
        <v>85.076404240486823</v>
      </c>
      <c r="H419" s="8">
        <v>86.745485951348499</v>
      </c>
      <c r="I419" s="8"/>
      <c r="J419" s="8"/>
      <c r="K419" s="8"/>
    </row>
    <row r="420" spans="1:11" x14ac:dyDescent="0.25">
      <c r="A420" t="str">
        <f t="shared" ref="A420:A457" si="14">B420&amp;C420&amp;D420&amp;E420</f>
        <v>1996Heart failure hospitalisation, 35+ yearsMMaori</v>
      </c>
      <c r="B420" s="7">
        <v>1996</v>
      </c>
      <c r="C420" s="7" t="s">
        <v>131</v>
      </c>
      <c r="D420" s="7" t="s">
        <v>75</v>
      </c>
      <c r="E420" s="7" t="s">
        <v>9</v>
      </c>
      <c r="F420" s="8">
        <v>714.26905818765545</v>
      </c>
      <c r="G420" s="8">
        <v>750.92388839206797</v>
      </c>
      <c r="H420" s="8">
        <v>788.97216488747756</v>
      </c>
      <c r="I420" s="8">
        <v>3.7116280027298916</v>
      </c>
      <c r="J420" s="8">
        <v>3.9186699227528705</v>
      </c>
      <c r="K420" s="8">
        <v>4.1372610488426416</v>
      </c>
    </row>
    <row r="421" spans="1:11" x14ac:dyDescent="0.25">
      <c r="A421" t="str">
        <f t="shared" si="14"/>
        <v>1997Heart failure hospitalisation, 35+ yearsMMaori</v>
      </c>
      <c r="B421" s="7">
        <v>1997</v>
      </c>
      <c r="C421" s="7" t="s">
        <v>131</v>
      </c>
      <c r="D421" s="7" t="s">
        <v>75</v>
      </c>
      <c r="E421" s="7" t="s">
        <v>9</v>
      </c>
      <c r="F421" s="8">
        <v>747.07906853240718</v>
      </c>
      <c r="G421" s="8">
        <v>783.80351642218443</v>
      </c>
      <c r="H421" s="8">
        <v>821.86622251484209</v>
      </c>
      <c r="I421" s="8">
        <v>3.937834955630847</v>
      </c>
      <c r="J421" s="8">
        <v>4.149610880006172</v>
      </c>
      <c r="K421" s="8">
        <v>4.3727760684442005</v>
      </c>
    </row>
    <row r="422" spans="1:11" x14ac:dyDescent="0.25">
      <c r="A422" t="str">
        <f t="shared" si="14"/>
        <v>1998Heart failure hospitalisation, 35+ yearsMMaori</v>
      </c>
      <c r="B422" s="7">
        <v>1998</v>
      </c>
      <c r="C422" s="7" t="s">
        <v>131</v>
      </c>
      <c r="D422" s="7" t="s">
        <v>75</v>
      </c>
      <c r="E422" s="7" t="s">
        <v>9</v>
      </c>
      <c r="F422" s="8">
        <v>728.60804083878281</v>
      </c>
      <c r="G422" s="8">
        <v>764.14532952644538</v>
      </c>
      <c r="H422" s="8">
        <v>800.96768264065236</v>
      </c>
      <c r="I422" s="8">
        <v>3.9817734870121182</v>
      </c>
      <c r="J422" s="8">
        <v>4.1946502957458733</v>
      </c>
      <c r="K422" s="8">
        <v>4.4189080973574208</v>
      </c>
    </row>
    <row r="423" spans="1:11" x14ac:dyDescent="0.25">
      <c r="A423" t="str">
        <f t="shared" si="14"/>
        <v>1999Heart failure hospitalisation, 35+ yearsMMaori</v>
      </c>
      <c r="B423" s="7">
        <v>1999</v>
      </c>
      <c r="C423" s="7" t="s">
        <v>131</v>
      </c>
      <c r="D423" s="7" t="s">
        <v>75</v>
      </c>
      <c r="E423" s="7" t="s">
        <v>9</v>
      </c>
      <c r="F423" s="8">
        <v>662.59231447522279</v>
      </c>
      <c r="G423" s="8">
        <v>695.7623718297101</v>
      </c>
      <c r="H423" s="8">
        <v>730.16302048977423</v>
      </c>
      <c r="I423" s="8">
        <v>3.7404994616292235</v>
      </c>
      <c r="J423" s="8">
        <v>3.9449628247616961</v>
      </c>
      <c r="K423" s="8">
        <v>4.1606025741742059</v>
      </c>
    </row>
    <row r="424" spans="1:11" x14ac:dyDescent="0.25">
      <c r="A424" t="str">
        <f t="shared" si="14"/>
        <v>2000Heart failure hospitalisation, 35+ yearsMMaori</v>
      </c>
      <c r="B424" s="7">
        <v>2000</v>
      </c>
      <c r="C424" s="7" t="s">
        <v>131</v>
      </c>
      <c r="D424" s="7" t="s">
        <v>75</v>
      </c>
      <c r="E424" s="7" t="s">
        <v>9</v>
      </c>
      <c r="F424" s="8">
        <v>641.31763093160851</v>
      </c>
      <c r="G424" s="8">
        <v>673.16340601104719</v>
      </c>
      <c r="H424" s="8">
        <v>706.18125655538245</v>
      </c>
      <c r="I424" s="8">
        <v>3.8121265902750321</v>
      </c>
      <c r="J424" s="8">
        <v>4.0197273547898886</v>
      </c>
      <c r="K424" s="8">
        <v>4.2386336403588203</v>
      </c>
    </row>
    <row r="425" spans="1:11" x14ac:dyDescent="0.25">
      <c r="A425" t="str">
        <f t="shared" si="14"/>
        <v>2001Heart failure hospitalisation, 35+ yearsMMaori</v>
      </c>
      <c r="B425" s="7">
        <v>2001</v>
      </c>
      <c r="C425" s="7" t="s">
        <v>131</v>
      </c>
      <c r="D425" s="7" t="s">
        <v>75</v>
      </c>
      <c r="E425" s="7" t="s">
        <v>9</v>
      </c>
      <c r="F425" s="8">
        <v>622.07974096140936</v>
      </c>
      <c r="G425" s="8">
        <v>652.7527137241633</v>
      </c>
      <c r="H425" s="8">
        <v>684.54677621018982</v>
      </c>
      <c r="I425" s="8">
        <v>3.8525316111198684</v>
      </c>
      <c r="J425" s="8">
        <v>4.0615489708201418</v>
      </c>
      <c r="K425" s="8">
        <v>4.2819064728128167</v>
      </c>
    </row>
    <row r="426" spans="1:11" x14ac:dyDescent="0.25">
      <c r="A426" t="str">
        <f t="shared" si="14"/>
        <v>2002Heart failure hospitalisation, 35+ yearsMMaori</v>
      </c>
      <c r="B426" s="7">
        <v>2002</v>
      </c>
      <c r="C426" s="7" t="s">
        <v>131</v>
      </c>
      <c r="D426" s="7" t="s">
        <v>75</v>
      </c>
      <c r="E426" s="7" t="s">
        <v>9</v>
      </c>
      <c r="F426" s="8">
        <v>652.47650740700999</v>
      </c>
      <c r="G426" s="8">
        <v>683.2000814624389</v>
      </c>
      <c r="H426" s="8">
        <v>714.99682476760267</v>
      </c>
      <c r="I426" s="8">
        <v>4.1122249391649177</v>
      </c>
      <c r="J426" s="8">
        <v>4.3273285489624556</v>
      </c>
      <c r="K426" s="8">
        <v>4.5536838688761545</v>
      </c>
    </row>
    <row r="427" spans="1:11" x14ac:dyDescent="0.25">
      <c r="A427" t="str">
        <f t="shared" si="14"/>
        <v>2003Heart failure hospitalisation, 35+ yearsMMaori</v>
      </c>
      <c r="B427" s="7">
        <v>2003</v>
      </c>
      <c r="C427" s="7" t="s">
        <v>131</v>
      </c>
      <c r="D427" s="7" t="s">
        <v>75</v>
      </c>
      <c r="E427" s="7" t="s">
        <v>9</v>
      </c>
      <c r="F427" s="8">
        <v>639.6483321838648</v>
      </c>
      <c r="G427" s="8">
        <v>669.4782339145047</v>
      </c>
      <c r="H427" s="8">
        <v>700.34022260239385</v>
      </c>
      <c r="I427" s="8">
        <v>4.1068101611661492</v>
      </c>
      <c r="J427" s="8">
        <v>4.3200436590931375</v>
      </c>
      <c r="K427" s="8">
        <v>4.5443486511612781</v>
      </c>
    </row>
    <row r="428" spans="1:11" x14ac:dyDescent="0.25">
      <c r="A428" t="str">
        <f t="shared" si="14"/>
        <v>2004Heart failure hospitalisation, 35+ yearsMMaori</v>
      </c>
      <c r="B428" s="7">
        <v>2004</v>
      </c>
      <c r="C428" s="7" t="s">
        <v>131</v>
      </c>
      <c r="D428" s="7" t="s">
        <v>75</v>
      </c>
      <c r="E428" s="7" t="s">
        <v>9</v>
      </c>
      <c r="F428" s="8">
        <v>635.63090419493619</v>
      </c>
      <c r="G428" s="8">
        <v>664.71398186551664</v>
      </c>
      <c r="H428" s="8">
        <v>694.78459942801487</v>
      </c>
      <c r="I428" s="8">
        <v>4.1422053878543306</v>
      </c>
      <c r="J428" s="8">
        <v>4.3540865302313971</v>
      </c>
      <c r="K428" s="8">
        <v>4.576805768330769</v>
      </c>
    </row>
    <row r="429" spans="1:11" x14ac:dyDescent="0.25">
      <c r="A429" t="str">
        <f t="shared" si="14"/>
        <v>2005Heart failure hospitalisation, 35+ yearsMMaori</v>
      </c>
      <c r="B429" s="7">
        <v>2005</v>
      </c>
      <c r="C429" s="7" t="s">
        <v>131</v>
      </c>
      <c r="D429" s="7" t="s">
        <v>75</v>
      </c>
      <c r="E429" s="7" t="s">
        <v>9</v>
      </c>
      <c r="F429" s="8">
        <v>617.2703570832</v>
      </c>
      <c r="G429" s="8">
        <v>645.35108193911526</v>
      </c>
      <c r="H429" s="8">
        <v>674.37991407187053</v>
      </c>
      <c r="I429" s="8">
        <v>4.0781373156775409</v>
      </c>
      <c r="J429" s="8">
        <v>4.2857774308988912</v>
      </c>
      <c r="K429" s="8">
        <v>4.5039896318818942</v>
      </c>
    </row>
    <row r="430" spans="1:11" x14ac:dyDescent="0.25">
      <c r="A430" t="str">
        <f t="shared" si="14"/>
        <v>2006Heart failure hospitalisation, 35+ yearsMMaori</v>
      </c>
      <c r="B430" s="7">
        <v>2006</v>
      </c>
      <c r="C430" s="7" t="s">
        <v>131</v>
      </c>
      <c r="D430" s="7" t="s">
        <v>75</v>
      </c>
      <c r="E430" s="7" t="s">
        <v>9</v>
      </c>
      <c r="F430" s="8">
        <v>601.00814062371489</v>
      </c>
      <c r="G430" s="8">
        <v>628.1239885496268</v>
      </c>
      <c r="H430" s="8">
        <v>656.14794030960559</v>
      </c>
      <c r="I430" s="8">
        <v>4.1015826635478989</v>
      </c>
      <c r="J430" s="8">
        <v>4.3090863033703268</v>
      </c>
      <c r="K430" s="8">
        <v>4.5270877836781418</v>
      </c>
    </row>
    <row r="431" spans="1:11" x14ac:dyDescent="0.25">
      <c r="A431" t="str">
        <f t="shared" si="14"/>
        <v>2007Heart failure hospitalisation, 35+ yearsMMaori</v>
      </c>
      <c r="B431" s="7">
        <v>2007</v>
      </c>
      <c r="C431" s="7" t="s">
        <v>131</v>
      </c>
      <c r="D431" s="7" t="s">
        <v>75</v>
      </c>
      <c r="E431" s="7" t="s">
        <v>9</v>
      </c>
      <c r="F431" s="8">
        <v>594.38535405183552</v>
      </c>
      <c r="G431" s="8">
        <v>620.79271500116306</v>
      </c>
      <c r="H431" s="8">
        <v>648.07113850832002</v>
      </c>
      <c r="I431" s="8">
        <v>4.0978747303781162</v>
      </c>
      <c r="J431" s="8">
        <v>4.3028014896308351</v>
      </c>
      <c r="K431" s="8">
        <v>4.5179762382489947</v>
      </c>
    </row>
    <row r="432" spans="1:11" x14ac:dyDescent="0.25">
      <c r="A432" t="str">
        <f t="shared" si="14"/>
        <v>2008Heart failure hospitalisation, 35+ yearsMMaori</v>
      </c>
      <c r="B432" s="7">
        <v>2008</v>
      </c>
      <c r="C432" s="7" t="s">
        <v>131</v>
      </c>
      <c r="D432" s="7" t="s">
        <v>75</v>
      </c>
      <c r="E432" s="7" t="s">
        <v>9</v>
      </c>
      <c r="F432" s="8">
        <v>569.88223877852272</v>
      </c>
      <c r="G432" s="8">
        <v>595.13826580810269</v>
      </c>
      <c r="H432" s="8">
        <v>621.22534451406887</v>
      </c>
      <c r="I432" s="8">
        <v>3.987753715199486</v>
      </c>
      <c r="J432" s="8">
        <v>4.1868335231344975</v>
      </c>
      <c r="K432" s="8">
        <v>4.3958519513449748</v>
      </c>
    </row>
    <row r="433" spans="1:11" x14ac:dyDescent="0.25">
      <c r="A433" t="str">
        <f t="shared" si="14"/>
        <v>2009Heart failure hospitalisation, 35+ yearsMMaori</v>
      </c>
      <c r="B433" s="7">
        <v>2009</v>
      </c>
      <c r="C433" s="7" t="s">
        <v>131</v>
      </c>
      <c r="D433" s="7" t="s">
        <v>75</v>
      </c>
      <c r="E433" s="7" t="s">
        <v>9</v>
      </c>
      <c r="F433" s="8">
        <v>570.22580726360798</v>
      </c>
      <c r="G433" s="8">
        <v>594.92893775554683</v>
      </c>
      <c r="H433" s="8">
        <v>620.42691217372544</v>
      </c>
      <c r="I433" s="8">
        <v>3.9263799352491855</v>
      </c>
      <c r="J433" s="8">
        <v>4.1186095841413701</v>
      </c>
      <c r="K433" s="8">
        <v>4.3202505071645865</v>
      </c>
    </row>
    <row r="434" spans="1:11" x14ac:dyDescent="0.25">
      <c r="A434" t="str">
        <f t="shared" si="14"/>
        <v>2010Heart failure hospitalisation, 35+ yearsMMaori</v>
      </c>
      <c r="B434" s="7">
        <v>2010</v>
      </c>
      <c r="C434" s="7" t="s">
        <v>131</v>
      </c>
      <c r="D434" s="7" t="s">
        <v>75</v>
      </c>
      <c r="E434" s="7" t="s">
        <v>9</v>
      </c>
      <c r="F434" s="8">
        <v>567.52837518638273</v>
      </c>
      <c r="G434" s="8">
        <v>591.61265617627316</v>
      </c>
      <c r="H434" s="8">
        <v>616.45626680888495</v>
      </c>
      <c r="I434" s="8">
        <v>3.8941614449675028</v>
      </c>
      <c r="J434" s="8">
        <v>4.0816395093990927</v>
      </c>
      <c r="K434" s="8">
        <v>4.2781434000938541</v>
      </c>
    </row>
    <row r="435" spans="1:11" x14ac:dyDescent="0.25">
      <c r="A435" t="str">
        <f t="shared" si="14"/>
        <v>2011Heart failure hospitalisation, 35+ yearsMMaori</v>
      </c>
      <c r="B435" s="7">
        <v>2011</v>
      </c>
      <c r="C435" s="7" t="s">
        <v>131</v>
      </c>
      <c r="D435" s="7" t="s">
        <v>75</v>
      </c>
      <c r="E435" s="7" t="s">
        <v>9</v>
      </c>
      <c r="F435" s="8">
        <v>553.32718148812592</v>
      </c>
      <c r="G435" s="8">
        <v>576.59829356706302</v>
      </c>
      <c r="H435" s="8">
        <v>600.59661083134085</v>
      </c>
      <c r="I435" s="8">
        <v>3.7843234407349655</v>
      </c>
      <c r="J435" s="8">
        <v>3.9651629459094773</v>
      </c>
      <c r="K435" s="8">
        <v>4.1546441348998444</v>
      </c>
    </row>
    <row r="436" spans="1:11" x14ac:dyDescent="0.25">
      <c r="A436" t="str">
        <f t="shared" si="14"/>
        <v>2012Heart failure hospitalisation, 35+ yearsMMaori</v>
      </c>
      <c r="B436" s="7">
        <v>2012</v>
      </c>
      <c r="C436" s="7" t="s">
        <v>131</v>
      </c>
      <c r="D436" s="7" t="s">
        <v>75</v>
      </c>
      <c r="E436" s="7" t="s">
        <v>9</v>
      </c>
      <c r="F436" s="8">
        <v>536.67477545227541</v>
      </c>
      <c r="G436" s="8">
        <v>559.12065957064874</v>
      </c>
      <c r="H436" s="8">
        <v>582.26413339059388</v>
      </c>
      <c r="I436" s="8">
        <v>3.6753400993342313</v>
      </c>
      <c r="J436" s="8">
        <v>3.8503191307621756</v>
      </c>
      <c r="K436" s="8">
        <v>4.0336287276920739</v>
      </c>
    </row>
    <row r="437" spans="1:11" x14ac:dyDescent="0.25">
      <c r="A437" t="str">
        <f t="shared" si="14"/>
        <v>2013Heart failure hospitalisation, 35+ yearsMMaori</v>
      </c>
      <c r="B437" s="7">
        <v>2013</v>
      </c>
      <c r="C437" s="7" t="s">
        <v>131</v>
      </c>
      <c r="D437" s="7" t="s">
        <v>75</v>
      </c>
      <c r="E437" s="7" t="s">
        <v>9</v>
      </c>
      <c r="F437" s="8">
        <v>532.06576988741881</v>
      </c>
      <c r="G437" s="8">
        <v>554.02040687349051</v>
      </c>
      <c r="H437" s="8">
        <v>576.64833803794443</v>
      </c>
      <c r="I437" s="8">
        <v>3.6512632334657948</v>
      </c>
      <c r="J437" s="8">
        <v>3.823978768759976</v>
      </c>
      <c r="K437" s="8">
        <v>4.0048642590052381</v>
      </c>
    </row>
    <row r="438" spans="1:11" x14ac:dyDescent="0.25">
      <c r="A438" t="str">
        <f t="shared" si="14"/>
        <v>2014Heart failure hospitalisation, 35+ yearsMMaori</v>
      </c>
      <c r="B438" s="7">
        <v>2014</v>
      </c>
      <c r="C438" s="7" t="s">
        <v>131</v>
      </c>
      <c r="D438" s="7" t="s">
        <v>75</v>
      </c>
      <c r="E438" s="7" t="s">
        <v>9</v>
      </c>
      <c r="F438" s="8">
        <v>568.46848689367198</v>
      </c>
      <c r="G438" s="8">
        <v>590.74859325073635</v>
      </c>
      <c r="H438" s="8">
        <v>613.67814189930368</v>
      </c>
      <c r="I438" s="8">
        <v>3.8923365132222325</v>
      </c>
      <c r="J438" s="8">
        <v>4.0705630098471284</v>
      </c>
      <c r="K438" s="8">
        <v>4.2569503332636645</v>
      </c>
    </row>
    <row r="439" spans="1:11" x14ac:dyDescent="0.25">
      <c r="A439" t="str">
        <f t="shared" si="14"/>
        <v>1996Heart failure hospitalisation, 35+ yearsMnonMaori</v>
      </c>
      <c r="B439" s="7">
        <v>1996</v>
      </c>
      <c r="C439" s="7" t="s">
        <v>131</v>
      </c>
      <c r="D439" s="7" t="s">
        <v>75</v>
      </c>
      <c r="E439" s="7" t="s">
        <v>74</v>
      </c>
      <c r="F439" s="8">
        <v>187.68671201229074</v>
      </c>
      <c r="G439" s="8">
        <v>191.62723658657706</v>
      </c>
      <c r="H439" s="8">
        <v>195.62966121350468</v>
      </c>
      <c r="I439" s="8"/>
      <c r="J439" s="8"/>
      <c r="K439" s="8"/>
    </row>
    <row r="440" spans="1:11" x14ac:dyDescent="0.25">
      <c r="A440" t="str">
        <f t="shared" si="14"/>
        <v>1997Heart failure hospitalisation, 35+ yearsMnonMaori</v>
      </c>
      <c r="B440" s="7">
        <v>1997</v>
      </c>
      <c r="C440" s="7" t="s">
        <v>131</v>
      </c>
      <c r="D440" s="7" t="s">
        <v>75</v>
      </c>
      <c r="E440" s="7" t="s">
        <v>74</v>
      </c>
      <c r="F440" s="8">
        <v>185.022336301851</v>
      </c>
      <c r="G440" s="8">
        <v>188.88602789209446</v>
      </c>
      <c r="H440" s="8">
        <v>192.81008840654459</v>
      </c>
      <c r="I440" s="8"/>
      <c r="J440" s="8"/>
      <c r="K440" s="8"/>
    </row>
    <row r="441" spans="1:11" x14ac:dyDescent="0.25">
      <c r="A441" t="str">
        <f t="shared" si="14"/>
        <v>1998Heart failure hospitalisation, 35+ yearsMnonMaori</v>
      </c>
      <c r="B441" s="7">
        <v>1998</v>
      </c>
      <c r="C441" s="7" t="s">
        <v>131</v>
      </c>
      <c r="D441" s="7" t="s">
        <v>75</v>
      </c>
      <c r="E441" s="7" t="s">
        <v>74</v>
      </c>
      <c r="F441" s="8">
        <v>178.44158778980369</v>
      </c>
      <c r="G441" s="8">
        <v>182.17140301336337</v>
      </c>
      <c r="H441" s="8">
        <v>185.95955044182455</v>
      </c>
      <c r="I441" s="8"/>
      <c r="J441" s="8"/>
      <c r="K441" s="8"/>
    </row>
    <row r="442" spans="1:11" x14ac:dyDescent="0.25">
      <c r="A442" t="str">
        <f t="shared" si="14"/>
        <v>1999Heart failure hospitalisation, 35+ yearsMnonMaori</v>
      </c>
      <c r="B442" s="7">
        <v>1999</v>
      </c>
      <c r="C442" s="7" t="s">
        <v>131</v>
      </c>
      <c r="D442" s="7" t="s">
        <v>75</v>
      </c>
      <c r="E442" s="7" t="s">
        <v>74</v>
      </c>
      <c r="F442" s="8">
        <v>172.7511421660007</v>
      </c>
      <c r="G442" s="8">
        <v>176.36728221177574</v>
      </c>
      <c r="H442" s="8">
        <v>180.04005857546355</v>
      </c>
      <c r="I442" s="8"/>
      <c r="J442" s="8"/>
      <c r="K442" s="8"/>
    </row>
    <row r="443" spans="1:11" x14ac:dyDescent="0.25">
      <c r="A443" t="str">
        <f t="shared" si="14"/>
        <v>2000Heart failure hospitalisation, 35+ yearsMnonMaori</v>
      </c>
      <c r="B443" s="7">
        <v>2000</v>
      </c>
      <c r="C443" s="7" t="s">
        <v>131</v>
      </c>
      <c r="D443" s="7" t="s">
        <v>75</v>
      </c>
      <c r="E443" s="7" t="s">
        <v>74</v>
      </c>
      <c r="F443" s="8">
        <v>164.00651486579255</v>
      </c>
      <c r="G443" s="8">
        <v>167.46494142417615</v>
      </c>
      <c r="H443" s="8">
        <v>170.97793111222484</v>
      </c>
      <c r="I443" s="8"/>
      <c r="J443" s="8"/>
      <c r="K443" s="8"/>
    </row>
    <row r="444" spans="1:11" x14ac:dyDescent="0.25">
      <c r="A444" t="str">
        <f t="shared" si="14"/>
        <v>2001Heart failure hospitalisation, 35+ yearsMnonMaori</v>
      </c>
      <c r="B444" s="7">
        <v>2001</v>
      </c>
      <c r="C444" s="7" t="s">
        <v>131</v>
      </c>
      <c r="D444" s="7" t="s">
        <v>75</v>
      </c>
      <c r="E444" s="7" t="s">
        <v>74</v>
      </c>
      <c r="F444" s="8">
        <v>157.38538744163139</v>
      </c>
      <c r="G444" s="8">
        <v>160.71521442036291</v>
      </c>
      <c r="H444" s="8">
        <v>164.09774886341188</v>
      </c>
      <c r="I444" s="8"/>
      <c r="J444" s="8"/>
      <c r="K444" s="8"/>
    </row>
    <row r="445" spans="1:11" x14ac:dyDescent="0.25">
      <c r="A445" t="str">
        <f t="shared" si="14"/>
        <v>2002Heart failure hospitalisation, 35+ yearsMnonMaori</v>
      </c>
      <c r="B445" s="7">
        <v>2002</v>
      </c>
      <c r="C445" s="7" t="s">
        <v>131</v>
      </c>
      <c r="D445" s="7" t="s">
        <v>75</v>
      </c>
      <c r="E445" s="7" t="s">
        <v>74</v>
      </c>
      <c r="F445" s="8">
        <v>154.63160725902432</v>
      </c>
      <c r="G445" s="8">
        <v>157.88033511489363</v>
      </c>
      <c r="H445" s="8">
        <v>161.18013026076594</v>
      </c>
      <c r="I445" s="8"/>
      <c r="J445" s="8"/>
      <c r="K445" s="8"/>
    </row>
    <row r="446" spans="1:11" x14ac:dyDescent="0.25">
      <c r="A446" t="str">
        <f t="shared" si="14"/>
        <v>2003Heart failure hospitalisation, 35+ yearsMnonMaori</v>
      </c>
      <c r="B446" s="7">
        <v>2003</v>
      </c>
      <c r="C446" s="7" t="s">
        <v>131</v>
      </c>
      <c r="D446" s="7" t="s">
        <v>75</v>
      </c>
      <c r="E446" s="7" t="s">
        <v>74</v>
      </c>
      <c r="F446" s="8">
        <v>151.80273429949085</v>
      </c>
      <c r="G446" s="8">
        <v>154.97024723473314</v>
      </c>
      <c r="H446" s="8">
        <v>158.18721312377127</v>
      </c>
      <c r="I446" s="8"/>
      <c r="J446" s="8"/>
      <c r="K446" s="8"/>
    </row>
    <row r="447" spans="1:11" x14ac:dyDescent="0.25">
      <c r="A447" t="str">
        <f t="shared" si="14"/>
        <v>2004Heart failure hospitalisation, 35+ yearsMnonMaori</v>
      </c>
      <c r="B447" s="7">
        <v>2004</v>
      </c>
      <c r="C447" s="7" t="s">
        <v>131</v>
      </c>
      <c r="D447" s="7" t="s">
        <v>75</v>
      </c>
      <c r="E447" s="7" t="s">
        <v>74</v>
      </c>
      <c r="F447" s="8">
        <v>149.5696139415445</v>
      </c>
      <c r="G447" s="8">
        <v>152.66439406986029</v>
      </c>
      <c r="H447" s="8">
        <v>155.80708973705285</v>
      </c>
      <c r="I447" s="8"/>
      <c r="J447" s="8"/>
      <c r="K447" s="8"/>
    </row>
    <row r="448" spans="1:11" x14ac:dyDescent="0.25">
      <c r="A448" t="str">
        <f t="shared" si="14"/>
        <v>2005Heart failure hospitalisation, 35+ yearsMnonMaori</v>
      </c>
      <c r="B448" s="7">
        <v>2005</v>
      </c>
      <c r="C448" s="7" t="s">
        <v>131</v>
      </c>
      <c r="D448" s="7" t="s">
        <v>75</v>
      </c>
      <c r="E448" s="7" t="s">
        <v>74</v>
      </c>
      <c r="F448" s="8">
        <v>147.5591608887832</v>
      </c>
      <c r="G448" s="8">
        <v>150.57970049643021</v>
      </c>
      <c r="H448" s="8">
        <v>153.64650960737774</v>
      </c>
      <c r="I448" s="8"/>
      <c r="J448" s="8"/>
      <c r="K448" s="8"/>
    </row>
    <row r="449" spans="1:11" x14ac:dyDescent="0.25">
      <c r="A449" t="str">
        <f t="shared" si="14"/>
        <v>2006Heart failure hospitalisation, 35+ yearsMnonMaori</v>
      </c>
      <c r="B449" s="7">
        <v>2006</v>
      </c>
      <c r="C449" s="7" t="s">
        <v>131</v>
      </c>
      <c r="D449" s="7" t="s">
        <v>75</v>
      </c>
      <c r="E449" s="7" t="s">
        <v>74</v>
      </c>
      <c r="F449" s="8">
        <v>142.85843785839768</v>
      </c>
      <c r="G449" s="8">
        <v>145.76732614019431</v>
      </c>
      <c r="H449" s="8">
        <v>148.72054012725656</v>
      </c>
      <c r="I449" s="8"/>
      <c r="J449" s="8"/>
      <c r="K449" s="8"/>
    </row>
    <row r="450" spans="1:11" x14ac:dyDescent="0.25">
      <c r="A450" t="str">
        <f t="shared" si="14"/>
        <v>2007Heart failure hospitalisation, 35+ yearsMnonMaori</v>
      </c>
      <c r="B450" s="7">
        <v>2007</v>
      </c>
      <c r="C450" s="7" t="s">
        <v>131</v>
      </c>
      <c r="D450" s="7" t="s">
        <v>75</v>
      </c>
      <c r="E450" s="7" t="s">
        <v>74</v>
      </c>
      <c r="F450" s="8">
        <v>141.43735359842623</v>
      </c>
      <c r="G450" s="8">
        <v>144.27640143222709</v>
      </c>
      <c r="H450" s="8">
        <v>147.1581003760561</v>
      </c>
      <c r="I450" s="8"/>
      <c r="J450" s="8"/>
      <c r="K450" s="8"/>
    </row>
    <row r="451" spans="1:11" x14ac:dyDescent="0.25">
      <c r="A451" t="str">
        <f t="shared" si="14"/>
        <v>2008Heart failure hospitalisation, 35+ yearsMnonMaori</v>
      </c>
      <c r="B451" s="7">
        <v>2008</v>
      </c>
      <c r="C451" s="7" t="s">
        <v>131</v>
      </c>
      <c r="D451" s="7" t="s">
        <v>75</v>
      </c>
      <c r="E451" s="7" t="s">
        <v>74</v>
      </c>
      <c r="F451" s="8">
        <v>139.38556449030588</v>
      </c>
      <c r="G451" s="8">
        <v>142.14519457715363</v>
      </c>
      <c r="H451" s="8">
        <v>144.9457198718801</v>
      </c>
      <c r="I451" s="8"/>
      <c r="J451" s="8"/>
      <c r="K451" s="8"/>
    </row>
    <row r="452" spans="1:11" x14ac:dyDescent="0.25">
      <c r="A452" t="str">
        <f t="shared" si="14"/>
        <v>2009Heart failure hospitalisation, 35+ yearsMnonMaori</v>
      </c>
      <c r="B452" s="7">
        <v>2009</v>
      </c>
      <c r="C452" s="7" t="s">
        <v>131</v>
      </c>
      <c r="D452" s="7" t="s">
        <v>75</v>
      </c>
      <c r="E452" s="7" t="s">
        <v>74</v>
      </c>
      <c r="F452" s="8">
        <v>141.71794342324819</v>
      </c>
      <c r="G452" s="8">
        <v>144.44897619000102</v>
      </c>
      <c r="H452" s="8">
        <v>147.21940869427476</v>
      </c>
      <c r="I452" s="8"/>
      <c r="J452" s="8"/>
      <c r="K452" s="8"/>
    </row>
    <row r="453" spans="1:11" x14ac:dyDescent="0.25">
      <c r="A453" t="str">
        <f t="shared" si="14"/>
        <v>2010Heart failure hospitalisation, 35+ yearsMnonMaori</v>
      </c>
      <c r="B453" s="7">
        <v>2010</v>
      </c>
      <c r="C453" s="7" t="s">
        <v>131</v>
      </c>
      <c r="D453" s="7" t="s">
        <v>75</v>
      </c>
      <c r="E453" s="7" t="s">
        <v>74</v>
      </c>
      <c r="F453" s="8">
        <v>142.25052673884903</v>
      </c>
      <c r="G453" s="8">
        <v>144.94485728441305</v>
      </c>
      <c r="H453" s="8">
        <v>147.67739630463723</v>
      </c>
      <c r="I453" s="8"/>
      <c r="J453" s="8"/>
      <c r="K453" s="8"/>
    </row>
    <row r="454" spans="1:11" x14ac:dyDescent="0.25">
      <c r="A454" t="str">
        <f t="shared" si="14"/>
        <v>2011Heart failure hospitalisation, 35+ yearsMnonMaori</v>
      </c>
      <c r="B454" s="7">
        <v>2011</v>
      </c>
      <c r="C454" s="7" t="s">
        <v>131</v>
      </c>
      <c r="D454" s="7" t="s">
        <v>75</v>
      </c>
      <c r="E454" s="7" t="s">
        <v>74</v>
      </c>
      <c r="F454" s="8">
        <v>142.76329009460136</v>
      </c>
      <c r="G454" s="8">
        <v>145.41604000458307</v>
      </c>
      <c r="H454" s="8">
        <v>148.10569953558067</v>
      </c>
      <c r="I454" s="8"/>
      <c r="J454" s="8"/>
      <c r="K454" s="8"/>
    </row>
    <row r="455" spans="1:11" x14ac:dyDescent="0.25">
      <c r="A455" t="str">
        <f t="shared" si="14"/>
        <v>2012Heart failure hospitalisation, 35+ yearsMnonMaori</v>
      </c>
      <c r="B455" s="7">
        <v>2012</v>
      </c>
      <c r="C455" s="7" t="s">
        <v>131</v>
      </c>
      <c r="D455" s="7" t="s">
        <v>75</v>
      </c>
      <c r="E455" s="7" t="s">
        <v>74</v>
      </c>
      <c r="F455" s="8">
        <v>142.60492503734548</v>
      </c>
      <c r="G455" s="8">
        <v>145.21410838482112</v>
      </c>
      <c r="H455" s="8">
        <v>147.85904198969709</v>
      </c>
      <c r="I455" s="8"/>
      <c r="J455" s="8"/>
      <c r="K455" s="8"/>
    </row>
    <row r="456" spans="1:11" x14ac:dyDescent="0.25">
      <c r="A456" t="str">
        <f t="shared" si="14"/>
        <v>2013Heart failure hospitalisation, 35+ yearsMnonMaori</v>
      </c>
      <c r="B456" s="7">
        <v>2013</v>
      </c>
      <c r="C456" s="7" t="s">
        <v>131</v>
      </c>
      <c r="D456" s="7" t="s">
        <v>75</v>
      </c>
      <c r="E456" s="7" t="s">
        <v>74</v>
      </c>
      <c r="F456" s="8">
        <v>142.30712549182161</v>
      </c>
      <c r="G456" s="8">
        <v>144.88061790498537</v>
      </c>
      <c r="H456" s="8">
        <v>147.4889644458348</v>
      </c>
      <c r="I456" s="8"/>
      <c r="J456" s="8"/>
      <c r="K456" s="8"/>
    </row>
    <row r="457" spans="1:11" x14ac:dyDescent="0.25">
      <c r="A457" t="str">
        <f t="shared" si="14"/>
        <v>2014Heart failure hospitalisation, 35+ yearsMnonMaori</v>
      </c>
      <c r="B457" s="7">
        <v>2014</v>
      </c>
      <c r="C457" s="7" t="s">
        <v>131</v>
      </c>
      <c r="D457" s="7" t="s">
        <v>75</v>
      </c>
      <c r="E457" s="7" t="s">
        <v>74</v>
      </c>
      <c r="F457" s="8">
        <v>142.56242420237746</v>
      </c>
      <c r="G457" s="8">
        <v>145.12699885044211</v>
      </c>
      <c r="H457" s="8">
        <v>147.72612559141442</v>
      </c>
      <c r="I457" s="8"/>
      <c r="J457" s="8"/>
      <c r="K457" s="8"/>
    </row>
    <row r="458" spans="1:11" x14ac:dyDescent="0.25">
      <c r="A458" t="str">
        <f t="shared" ref="A458:A495" si="15">B458&amp;C458&amp;D458&amp;E458</f>
        <v>1996Ischaemic heart disease hospitalisation, 35+ yearsTMaori</v>
      </c>
      <c r="B458" s="7">
        <v>1996</v>
      </c>
      <c r="C458" s="7" t="s">
        <v>133</v>
      </c>
      <c r="D458" s="7" t="s">
        <v>76</v>
      </c>
      <c r="E458" s="7" t="s">
        <v>9</v>
      </c>
      <c r="F458" s="8">
        <v>869.35020499312543</v>
      </c>
      <c r="G458" s="8">
        <v>896.94707470275671</v>
      </c>
      <c r="H458" s="8">
        <v>925.19707581769444</v>
      </c>
      <c r="I458" s="8">
        <v>0.96878407029517088</v>
      </c>
      <c r="J458" s="8">
        <v>1.0002314533250565</v>
      </c>
      <c r="K458" s="8">
        <v>1.03269963957596</v>
      </c>
    </row>
    <row r="459" spans="1:11" x14ac:dyDescent="0.25">
      <c r="A459" t="str">
        <f t="shared" si="15"/>
        <v>1997Ischaemic heart disease hospitalisation, 35+ yearsTMaori</v>
      </c>
      <c r="B459" s="7">
        <v>1997</v>
      </c>
      <c r="C459" s="7" t="s">
        <v>133</v>
      </c>
      <c r="D459" s="7" t="s">
        <v>76</v>
      </c>
      <c r="E459" s="7" t="s">
        <v>9</v>
      </c>
      <c r="F459" s="8">
        <v>966.2531950631236</v>
      </c>
      <c r="G459" s="8">
        <v>994.71970762338299</v>
      </c>
      <c r="H459" s="8">
        <v>1023.8119400583638</v>
      </c>
      <c r="I459" s="8">
        <v>1.0432576479503659</v>
      </c>
      <c r="J459" s="8">
        <v>1.0747633092140909</v>
      </c>
      <c r="K459" s="8">
        <v>1.1072204197134048</v>
      </c>
    </row>
    <row r="460" spans="1:11" x14ac:dyDescent="0.25">
      <c r="A460" t="str">
        <f t="shared" si="15"/>
        <v>1998Ischaemic heart disease hospitalisation, 35+ yearsTMaori</v>
      </c>
      <c r="B460" s="7">
        <v>1998</v>
      </c>
      <c r="C460" s="7" t="s">
        <v>133</v>
      </c>
      <c r="D460" s="7" t="s">
        <v>76</v>
      </c>
      <c r="E460" s="7" t="s">
        <v>9</v>
      </c>
      <c r="F460" s="8">
        <v>1071.8851859917991</v>
      </c>
      <c r="G460" s="8">
        <v>1101.2087121163167</v>
      </c>
      <c r="H460" s="8">
        <v>1131.1311843506955</v>
      </c>
      <c r="I460" s="8">
        <v>1.1295743789003454</v>
      </c>
      <c r="J460" s="8">
        <v>1.1613427814786215</v>
      </c>
      <c r="K460" s="8">
        <v>1.1940046457192963</v>
      </c>
    </row>
    <row r="461" spans="1:11" x14ac:dyDescent="0.25">
      <c r="A461" t="str">
        <f t="shared" si="15"/>
        <v>1999Ischaemic heart disease hospitalisation, 35+ yearsTMaori</v>
      </c>
      <c r="B461" s="7">
        <v>1999</v>
      </c>
      <c r="C461" s="7" t="s">
        <v>133</v>
      </c>
      <c r="D461" s="7" t="s">
        <v>76</v>
      </c>
      <c r="E461" s="7" t="s">
        <v>9</v>
      </c>
      <c r="F461" s="8">
        <v>1123.7381983272492</v>
      </c>
      <c r="G461" s="8">
        <v>1153.0843298106445</v>
      </c>
      <c r="H461" s="8">
        <v>1183.0028858270946</v>
      </c>
      <c r="I461" s="8">
        <v>1.180721546259849</v>
      </c>
      <c r="J461" s="8">
        <v>1.2124937550318031</v>
      </c>
      <c r="K461" s="8">
        <v>1.2451209268163712</v>
      </c>
    </row>
    <row r="462" spans="1:11" x14ac:dyDescent="0.25">
      <c r="A462" t="str">
        <f t="shared" si="15"/>
        <v>2000Ischaemic heart disease hospitalisation, 35+ yearsTMaori</v>
      </c>
      <c r="B462" s="7">
        <v>2000</v>
      </c>
      <c r="C462" s="7" t="s">
        <v>133</v>
      </c>
      <c r="D462" s="7" t="s">
        <v>76</v>
      </c>
      <c r="E462" s="7" t="s">
        <v>9</v>
      </c>
      <c r="F462" s="8">
        <v>1089.2871703892895</v>
      </c>
      <c r="G462" s="8">
        <v>1117.527849191734</v>
      </c>
      <c r="H462" s="8">
        <v>1146.3154389468675</v>
      </c>
      <c r="I462" s="8">
        <v>1.1794847087411093</v>
      </c>
      <c r="J462" s="8">
        <v>1.2110161791314984</v>
      </c>
      <c r="K462" s="8">
        <v>1.243390588491432</v>
      </c>
    </row>
    <row r="463" spans="1:11" x14ac:dyDescent="0.25">
      <c r="A463" t="str">
        <f t="shared" si="15"/>
        <v>2001Ischaemic heart disease hospitalisation, 35+ yearsTMaori</v>
      </c>
      <c r="B463" s="7">
        <v>2001</v>
      </c>
      <c r="C463" s="7" t="s">
        <v>133</v>
      </c>
      <c r="D463" s="7" t="s">
        <v>76</v>
      </c>
      <c r="E463" s="7" t="s">
        <v>9</v>
      </c>
      <c r="F463" s="8">
        <v>1030.8402659276912</v>
      </c>
      <c r="G463" s="8">
        <v>1057.7019945183044</v>
      </c>
      <c r="H463" s="8">
        <v>1085.0865601217758</v>
      </c>
      <c r="I463" s="8">
        <v>1.1879008821100132</v>
      </c>
      <c r="J463" s="8">
        <v>1.2198690135590846</v>
      </c>
      <c r="K463" s="8">
        <v>1.2526974536784634</v>
      </c>
    </row>
    <row r="464" spans="1:11" x14ac:dyDescent="0.25">
      <c r="A464" t="str">
        <f t="shared" si="15"/>
        <v>2002Ischaemic heart disease hospitalisation, 35+ yearsTMaori</v>
      </c>
      <c r="B464" s="7">
        <v>2002</v>
      </c>
      <c r="C464" s="7" t="s">
        <v>133</v>
      </c>
      <c r="D464" s="7" t="s">
        <v>76</v>
      </c>
      <c r="E464" s="7" t="s">
        <v>9</v>
      </c>
      <c r="F464" s="8">
        <v>982.55149762386498</v>
      </c>
      <c r="G464" s="8">
        <v>1008.199413812597</v>
      </c>
      <c r="H464" s="8">
        <v>1034.3474015455549</v>
      </c>
      <c r="I464" s="8">
        <v>1.2136664658590348</v>
      </c>
      <c r="J464" s="8">
        <v>1.2464672630961011</v>
      </c>
      <c r="K464" s="8">
        <v>1.2801545413637079</v>
      </c>
    </row>
    <row r="465" spans="1:11" x14ac:dyDescent="0.25">
      <c r="A465" t="str">
        <f t="shared" si="15"/>
        <v>2003Ischaemic heart disease hospitalisation, 35+ yearsTMaori</v>
      </c>
      <c r="B465" s="7">
        <v>2003</v>
      </c>
      <c r="C465" s="7" t="s">
        <v>133</v>
      </c>
      <c r="D465" s="7" t="s">
        <v>76</v>
      </c>
      <c r="E465" s="7" t="s">
        <v>9</v>
      </c>
      <c r="F465" s="8">
        <v>1003.2815792380384</v>
      </c>
      <c r="G465" s="8">
        <v>1028.6371891651165</v>
      </c>
      <c r="H465" s="8">
        <v>1054.4715699310264</v>
      </c>
      <c r="I465" s="8">
        <v>1.2993063951197055</v>
      </c>
      <c r="J465" s="8">
        <v>1.3334694978586685</v>
      </c>
      <c r="K465" s="8">
        <v>1.3685308626189199</v>
      </c>
    </row>
    <row r="466" spans="1:11" x14ac:dyDescent="0.25">
      <c r="A466" t="str">
        <f t="shared" si="15"/>
        <v>2004Ischaemic heart disease hospitalisation, 35+ yearsTMaori</v>
      </c>
      <c r="B466" s="7">
        <v>2004</v>
      </c>
      <c r="C466" s="7" t="s">
        <v>133</v>
      </c>
      <c r="D466" s="7" t="s">
        <v>76</v>
      </c>
      <c r="E466" s="7" t="s">
        <v>9</v>
      </c>
      <c r="F466" s="8">
        <v>992.43360369263166</v>
      </c>
      <c r="G466" s="8">
        <v>1017.1311375814175</v>
      </c>
      <c r="H466" s="8">
        <v>1042.287936743709</v>
      </c>
      <c r="I466" s="8">
        <v>1.3564783133702025</v>
      </c>
      <c r="J466" s="8">
        <v>1.3917466229984579</v>
      </c>
      <c r="K466" s="8">
        <v>1.4279319053875559</v>
      </c>
    </row>
    <row r="467" spans="1:11" x14ac:dyDescent="0.25">
      <c r="A467" t="str">
        <f t="shared" si="15"/>
        <v>2005Ischaemic heart disease hospitalisation, 35+ yearsTMaori</v>
      </c>
      <c r="B467" s="7">
        <v>2005</v>
      </c>
      <c r="C467" s="7" t="s">
        <v>133</v>
      </c>
      <c r="D467" s="7" t="s">
        <v>76</v>
      </c>
      <c r="E467" s="7" t="s">
        <v>9</v>
      </c>
      <c r="F467" s="8">
        <v>972.50272774886821</v>
      </c>
      <c r="G467" s="8">
        <v>996.44237618016768</v>
      </c>
      <c r="H467" s="8">
        <v>1020.8224184433045</v>
      </c>
      <c r="I467" s="8">
        <v>1.3800424412417034</v>
      </c>
      <c r="J467" s="8">
        <v>1.4156578150082348</v>
      </c>
      <c r="K467" s="8">
        <v>1.4521923306870892</v>
      </c>
    </row>
    <row r="468" spans="1:11" x14ac:dyDescent="0.25">
      <c r="A468" t="str">
        <f t="shared" si="15"/>
        <v>2006Ischaemic heart disease hospitalisation, 35+ yearsTMaori</v>
      </c>
      <c r="B468" s="7">
        <v>2006</v>
      </c>
      <c r="C468" s="7" t="s">
        <v>133</v>
      </c>
      <c r="D468" s="7" t="s">
        <v>76</v>
      </c>
      <c r="E468" s="7" t="s">
        <v>9</v>
      </c>
      <c r="F468" s="8">
        <v>897.43547047391303</v>
      </c>
      <c r="G468" s="8">
        <v>919.94229395910531</v>
      </c>
      <c r="H468" s="8">
        <v>942.87086770034284</v>
      </c>
      <c r="I468" s="8">
        <v>1.3478248200513434</v>
      </c>
      <c r="J468" s="8">
        <v>1.3833180435472026</v>
      </c>
      <c r="K468" s="8">
        <v>1.4197459351804826</v>
      </c>
    </row>
    <row r="469" spans="1:11" x14ac:dyDescent="0.25">
      <c r="A469" t="str">
        <f t="shared" si="15"/>
        <v>2007Ischaemic heart disease hospitalisation, 35+ yearsTMaori</v>
      </c>
      <c r="B469" s="7">
        <v>2007</v>
      </c>
      <c r="C469" s="7" t="s">
        <v>133</v>
      </c>
      <c r="D469" s="7" t="s">
        <v>76</v>
      </c>
      <c r="E469" s="7" t="s">
        <v>9</v>
      </c>
      <c r="F469" s="8">
        <v>859.78825764870362</v>
      </c>
      <c r="G469" s="8">
        <v>881.34399842873972</v>
      </c>
      <c r="H469" s="8">
        <v>903.30353866186942</v>
      </c>
      <c r="I469" s="8">
        <v>1.3523309907297929</v>
      </c>
      <c r="J469" s="8">
        <v>1.3880347790862586</v>
      </c>
      <c r="K469" s="8">
        <v>1.4246812068643908</v>
      </c>
    </row>
    <row r="470" spans="1:11" x14ac:dyDescent="0.25">
      <c r="A470" t="str">
        <f t="shared" si="15"/>
        <v>2008Ischaemic heart disease hospitalisation, 35+ yearsTMaori</v>
      </c>
      <c r="B470" s="7">
        <v>2008</v>
      </c>
      <c r="C470" s="7" t="s">
        <v>133</v>
      </c>
      <c r="D470" s="7" t="s">
        <v>76</v>
      </c>
      <c r="E470" s="7" t="s">
        <v>9</v>
      </c>
      <c r="F470" s="8">
        <v>840.38380126961852</v>
      </c>
      <c r="G470" s="8">
        <v>861.22010354883071</v>
      </c>
      <c r="H470" s="8">
        <v>882.44244797049919</v>
      </c>
      <c r="I470" s="8">
        <v>1.3919051775539619</v>
      </c>
      <c r="J470" s="8">
        <v>1.4284150446551001</v>
      </c>
      <c r="K470" s="8">
        <v>1.4658825706666572</v>
      </c>
    </row>
    <row r="471" spans="1:11" x14ac:dyDescent="0.25">
      <c r="A471" t="str">
        <f t="shared" si="15"/>
        <v>2009Ischaemic heart disease hospitalisation, 35+ yearsTMaori</v>
      </c>
      <c r="B471" s="7">
        <v>2009</v>
      </c>
      <c r="C471" s="7" t="s">
        <v>133</v>
      </c>
      <c r="D471" s="7" t="s">
        <v>76</v>
      </c>
      <c r="E471" s="7" t="s">
        <v>9</v>
      </c>
      <c r="F471" s="8">
        <v>824.80891087291616</v>
      </c>
      <c r="G471" s="8">
        <v>844.99439508002138</v>
      </c>
      <c r="H471" s="8">
        <v>865.54906265021873</v>
      </c>
      <c r="I471" s="8">
        <v>1.4307513603381081</v>
      </c>
      <c r="J471" s="8">
        <v>1.4679761140759466</v>
      </c>
      <c r="K471" s="8">
        <v>1.5061693675330621</v>
      </c>
    </row>
    <row r="472" spans="1:11" x14ac:dyDescent="0.25">
      <c r="A472" t="str">
        <f t="shared" si="15"/>
        <v>2010Ischaemic heart disease hospitalisation, 35+ yearsTMaori</v>
      </c>
      <c r="B472" s="7">
        <v>2010</v>
      </c>
      <c r="C472" s="7" t="s">
        <v>133</v>
      </c>
      <c r="D472" s="7" t="s">
        <v>76</v>
      </c>
      <c r="E472" s="7" t="s">
        <v>9</v>
      </c>
      <c r="F472" s="8">
        <v>791.09241955950904</v>
      </c>
      <c r="G472" s="8">
        <v>810.4069852122127</v>
      </c>
      <c r="H472" s="8">
        <v>830.07397698923455</v>
      </c>
      <c r="I472" s="8">
        <v>1.41361968299264</v>
      </c>
      <c r="J472" s="8">
        <v>1.450421545450377</v>
      </c>
      <c r="K472" s="8">
        <v>1.4881814994631857</v>
      </c>
    </row>
    <row r="473" spans="1:11" x14ac:dyDescent="0.25">
      <c r="A473" t="str">
        <f t="shared" si="15"/>
        <v>2011Ischaemic heart disease hospitalisation, 35+ yearsTMaori</v>
      </c>
      <c r="B473" s="7">
        <v>2011</v>
      </c>
      <c r="C473" s="7" t="s">
        <v>133</v>
      </c>
      <c r="D473" s="7" t="s">
        <v>76</v>
      </c>
      <c r="E473" s="7" t="s">
        <v>9</v>
      </c>
      <c r="F473" s="8">
        <v>723.09681060703031</v>
      </c>
      <c r="G473" s="8">
        <v>741.13167433620254</v>
      </c>
      <c r="H473" s="8">
        <v>759.50264636673</v>
      </c>
      <c r="I473" s="8">
        <v>1.346656719921985</v>
      </c>
      <c r="J473" s="8">
        <v>1.3825123000761421</v>
      </c>
      <c r="K473" s="8">
        <v>1.4193225575501924</v>
      </c>
    </row>
    <row r="474" spans="1:11" x14ac:dyDescent="0.25">
      <c r="A474" t="str">
        <f t="shared" si="15"/>
        <v>2012Ischaemic heart disease hospitalisation, 35+ yearsTMaori</v>
      </c>
      <c r="B474" s="7">
        <v>2012</v>
      </c>
      <c r="C474" s="7" t="s">
        <v>133</v>
      </c>
      <c r="D474" s="7" t="s">
        <v>76</v>
      </c>
      <c r="E474" s="7" t="s">
        <v>9</v>
      </c>
      <c r="F474" s="8">
        <v>670.1825605073401</v>
      </c>
      <c r="G474" s="8">
        <v>687.2047839948475</v>
      </c>
      <c r="H474" s="8">
        <v>704.55002322413429</v>
      </c>
      <c r="I474" s="8">
        <v>1.3150727942596716</v>
      </c>
      <c r="J474" s="8">
        <v>1.3508677359811481</v>
      </c>
      <c r="K474" s="8">
        <v>1.3876369795499721</v>
      </c>
    </row>
    <row r="475" spans="1:11" x14ac:dyDescent="0.25">
      <c r="A475" t="str">
        <f t="shared" si="15"/>
        <v>2013Ischaemic heart disease hospitalisation, 35+ yearsTMaori</v>
      </c>
      <c r="B475" s="7">
        <v>2013</v>
      </c>
      <c r="C475" s="7" t="s">
        <v>133</v>
      </c>
      <c r="D475" s="7" t="s">
        <v>76</v>
      </c>
      <c r="E475" s="7" t="s">
        <v>9</v>
      </c>
      <c r="F475" s="8">
        <v>616.37786400831703</v>
      </c>
      <c r="G475" s="8">
        <v>632.41587825712043</v>
      </c>
      <c r="H475" s="8">
        <v>648.76560157266977</v>
      </c>
      <c r="I475" s="8">
        <v>1.2806390778396071</v>
      </c>
      <c r="J475" s="8">
        <v>1.316503934398096</v>
      </c>
      <c r="K475" s="8">
        <v>1.353373201924686</v>
      </c>
    </row>
    <row r="476" spans="1:11" x14ac:dyDescent="0.25">
      <c r="A476" t="str">
        <f t="shared" si="15"/>
        <v>2014Ischaemic heart disease hospitalisation, 35+ yearsTMaori</v>
      </c>
      <c r="B476" s="7">
        <v>2014</v>
      </c>
      <c r="C476" s="7" t="s">
        <v>133</v>
      </c>
      <c r="D476" s="7" t="s">
        <v>76</v>
      </c>
      <c r="E476" s="7" t="s">
        <v>9</v>
      </c>
      <c r="F476" s="8">
        <v>622.215162079469</v>
      </c>
      <c r="G476" s="8">
        <v>638.04907688531625</v>
      </c>
      <c r="H476" s="8">
        <v>654.18402415272874</v>
      </c>
      <c r="I476" s="8">
        <v>1.3411665451581989</v>
      </c>
      <c r="J476" s="8">
        <v>1.3782000412237416</v>
      </c>
      <c r="K476" s="8">
        <v>1.4162561394678042</v>
      </c>
    </row>
    <row r="477" spans="1:11" x14ac:dyDescent="0.25">
      <c r="A477" t="str">
        <f t="shared" si="15"/>
        <v>1996Ischaemic heart disease hospitalisation, 35+ yearsTnonMaori</v>
      </c>
      <c r="B477" s="7">
        <v>1996</v>
      </c>
      <c r="C477" s="7" t="s">
        <v>133</v>
      </c>
      <c r="D477" s="7" t="s">
        <v>76</v>
      </c>
      <c r="E477" s="7" t="s">
        <v>74</v>
      </c>
      <c r="F477" s="8">
        <v>889.97055938063613</v>
      </c>
      <c r="G477" s="8">
        <v>896.73952135882871</v>
      </c>
      <c r="H477" s="8">
        <v>903.54717478906866</v>
      </c>
      <c r="I477" s="8"/>
      <c r="J477" s="8"/>
      <c r="K477" s="8"/>
    </row>
    <row r="478" spans="1:11" x14ac:dyDescent="0.25">
      <c r="A478" t="str">
        <f t="shared" si="15"/>
        <v>1997Ischaemic heart disease hospitalisation, 35+ yearsTnonMaori</v>
      </c>
      <c r="B478" s="7">
        <v>1997</v>
      </c>
      <c r="C478" s="7" t="s">
        <v>133</v>
      </c>
      <c r="D478" s="7" t="s">
        <v>76</v>
      </c>
      <c r="E478" s="7" t="s">
        <v>74</v>
      </c>
      <c r="F478" s="8">
        <v>918.74171094929943</v>
      </c>
      <c r="G478" s="8">
        <v>925.52443788833943</v>
      </c>
      <c r="H478" s="8">
        <v>932.34480001006727</v>
      </c>
      <c r="I478" s="8"/>
      <c r="J478" s="8"/>
      <c r="K478" s="8"/>
    </row>
    <row r="479" spans="1:11" x14ac:dyDescent="0.25">
      <c r="A479" t="str">
        <f t="shared" si="15"/>
        <v>1998Ischaemic heart disease hospitalisation, 35+ yearsTnonMaori</v>
      </c>
      <c r="B479" s="7">
        <v>1998</v>
      </c>
      <c r="C479" s="7" t="s">
        <v>133</v>
      </c>
      <c r="D479" s="7" t="s">
        <v>76</v>
      </c>
      <c r="E479" s="7" t="s">
        <v>74</v>
      </c>
      <c r="F479" s="8">
        <v>941.45262346488607</v>
      </c>
      <c r="G479" s="8">
        <v>948.22022376051439</v>
      </c>
      <c r="H479" s="8">
        <v>955.02439008570502</v>
      </c>
      <c r="I479" s="8"/>
      <c r="J479" s="8"/>
      <c r="K479" s="8"/>
    </row>
    <row r="480" spans="1:11" x14ac:dyDescent="0.25">
      <c r="A480" t="str">
        <f t="shared" si="15"/>
        <v>1999Ischaemic heart disease hospitalisation, 35+ yearsTnonMaori</v>
      </c>
      <c r="B480" s="7">
        <v>1999</v>
      </c>
      <c r="C480" s="7" t="s">
        <v>133</v>
      </c>
      <c r="D480" s="7" t="s">
        <v>76</v>
      </c>
      <c r="E480" s="7" t="s">
        <v>74</v>
      </c>
      <c r="F480" s="8">
        <v>944.3424122014743</v>
      </c>
      <c r="G480" s="8">
        <v>951.00228353786417</v>
      </c>
      <c r="H480" s="8">
        <v>957.69745926638473</v>
      </c>
      <c r="I480" s="8"/>
      <c r="J480" s="8"/>
      <c r="K480" s="8"/>
    </row>
    <row r="481" spans="1:11" x14ac:dyDescent="0.25">
      <c r="A481" t="str">
        <f t="shared" si="15"/>
        <v>2000Ischaemic heart disease hospitalisation, 35+ yearsTnonMaori</v>
      </c>
      <c r="B481" s="7">
        <v>2000</v>
      </c>
      <c r="C481" s="7" t="s">
        <v>133</v>
      </c>
      <c r="D481" s="7" t="s">
        <v>76</v>
      </c>
      <c r="E481" s="7" t="s">
        <v>74</v>
      </c>
      <c r="F481" s="8">
        <v>916.36295610965885</v>
      </c>
      <c r="G481" s="8">
        <v>922.80174984382847</v>
      </c>
      <c r="H481" s="8">
        <v>929.27455085082318</v>
      </c>
      <c r="I481" s="8"/>
      <c r="J481" s="8"/>
      <c r="K481" s="8"/>
    </row>
    <row r="482" spans="1:11" x14ac:dyDescent="0.25">
      <c r="A482" t="str">
        <f t="shared" si="15"/>
        <v>2001Ischaemic heart disease hospitalisation, 35+ yearsTnonMaori</v>
      </c>
      <c r="B482" s="7">
        <v>2001</v>
      </c>
      <c r="C482" s="7" t="s">
        <v>133</v>
      </c>
      <c r="D482" s="7" t="s">
        <v>76</v>
      </c>
      <c r="E482" s="7" t="s">
        <v>74</v>
      </c>
      <c r="F482" s="8">
        <v>860.93588242531212</v>
      </c>
      <c r="G482" s="8">
        <v>867.06194088196219</v>
      </c>
      <c r="H482" s="8">
        <v>873.22076424113777</v>
      </c>
      <c r="I482" s="8"/>
      <c r="J482" s="8"/>
      <c r="K482" s="8"/>
    </row>
    <row r="483" spans="1:11" x14ac:dyDescent="0.25">
      <c r="A483" t="str">
        <f t="shared" si="15"/>
        <v>2002Ischaemic heart disease hospitalisation, 35+ yearsTnonMaori</v>
      </c>
      <c r="B483" s="7">
        <v>2002</v>
      </c>
      <c r="C483" s="7" t="s">
        <v>133</v>
      </c>
      <c r="D483" s="7" t="s">
        <v>76</v>
      </c>
      <c r="E483" s="7" t="s">
        <v>74</v>
      </c>
      <c r="F483" s="8">
        <v>803.02243548697766</v>
      </c>
      <c r="G483" s="8">
        <v>808.84548167621301</v>
      </c>
      <c r="H483" s="8">
        <v>814.70026520821</v>
      </c>
      <c r="I483" s="8"/>
      <c r="J483" s="8"/>
      <c r="K483" s="8"/>
    </row>
    <row r="484" spans="1:11" x14ac:dyDescent="0.25">
      <c r="A484" t="str">
        <f t="shared" si="15"/>
        <v>2003Ischaemic heart disease hospitalisation, 35+ yearsTnonMaori</v>
      </c>
      <c r="B484" s="7">
        <v>2003</v>
      </c>
      <c r="C484" s="7" t="s">
        <v>133</v>
      </c>
      <c r="D484" s="7" t="s">
        <v>76</v>
      </c>
      <c r="E484" s="7" t="s">
        <v>74</v>
      </c>
      <c r="F484" s="8">
        <v>765.79146336593044</v>
      </c>
      <c r="G484" s="8">
        <v>771.39911397818821</v>
      </c>
      <c r="H484" s="8">
        <v>777.03762764002647</v>
      </c>
      <c r="I484" s="8"/>
      <c r="J484" s="8"/>
      <c r="K484" s="8"/>
    </row>
    <row r="485" spans="1:11" x14ac:dyDescent="0.25">
      <c r="A485" t="str">
        <f t="shared" si="15"/>
        <v>2004Ischaemic heart disease hospitalisation, 35+ yearsTnonMaori</v>
      </c>
      <c r="B485" s="7">
        <v>2004</v>
      </c>
      <c r="C485" s="7" t="s">
        <v>133</v>
      </c>
      <c r="D485" s="7" t="s">
        <v>76</v>
      </c>
      <c r="E485" s="7" t="s">
        <v>74</v>
      </c>
      <c r="F485" s="8">
        <v>725.46027615750506</v>
      </c>
      <c r="G485" s="8">
        <v>730.83068481966393</v>
      </c>
      <c r="H485" s="8">
        <v>736.23097322885349</v>
      </c>
      <c r="I485" s="8"/>
      <c r="J485" s="8"/>
      <c r="K485" s="8"/>
    </row>
    <row r="486" spans="1:11" x14ac:dyDescent="0.25">
      <c r="A486" t="str">
        <f t="shared" si="15"/>
        <v>2005Ischaemic heart disease hospitalisation, 35+ yearsTnonMaori</v>
      </c>
      <c r="B486" s="7">
        <v>2005</v>
      </c>
      <c r="C486" s="7" t="s">
        <v>133</v>
      </c>
      <c r="D486" s="7" t="s">
        <v>76</v>
      </c>
      <c r="E486" s="7" t="s">
        <v>74</v>
      </c>
      <c r="F486" s="8">
        <v>698.66322075545941</v>
      </c>
      <c r="G486" s="8">
        <v>703.87233808642623</v>
      </c>
      <c r="H486" s="8">
        <v>709.11064504850151</v>
      </c>
      <c r="I486" s="8"/>
      <c r="J486" s="8"/>
      <c r="K486" s="8"/>
    </row>
    <row r="487" spans="1:11" x14ac:dyDescent="0.25">
      <c r="A487" t="str">
        <f t="shared" si="15"/>
        <v>2006Ischaemic heart disease hospitalisation, 35+ yearsTnonMaori</v>
      </c>
      <c r="B487" s="7">
        <v>2006</v>
      </c>
      <c r="C487" s="7" t="s">
        <v>133</v>
      </c>
      <c r="D487" s="7" t="s">
        <v>76</v>
      </c>
      <c r="E487" s="7" t="s">
        <v>74</v>
      </c>
      <c r="F487" s="8">
        <v>660.03775706338354</v>
      </c>
      <c r="G487" s="8">
        <v>665.02587618977611</v>
      </c>
      <c r="H487" s="8">
        <v>670.04232608671578</v>
      </c>
      <c r="I487" s="8"/>
      <c r="J487" s="8"/>
      <c r="K487" s="8"/>
    </row>
    <row r="488" spans="1:11" x14ac:dyDescent="0.25">
      <c r="A488" t="str">
        <f t="shared" si="15"/>
        <v>2007Ischaemic heart disease hospitalisation, 35+ yearsTnonMaori</v>
      </c>
      <c r="B488" s="7">
        <v>2007</v>
      </c>
      <c r="C488" s="7" t="s">
        <v>133</v>
      </c>
      <c r="D488" s="7" t="s">
        <v>76</v>
      </c>
      <c r="E488" s="7" t="s">
        <v>74</v>
      </c>
      <c r="F488" s="8">
        <v>630.1380728150624</v>
      </c>
      <c r="G488" s="8">
        <v>634.95815213573201</v>
      </c>
      <c r="H488" s="8">
        <v>639.80593994849073</v>
      </c>
      <c r="I488" s="8"/>
      <c r="J488" s="8"/>
      <c r="K488" s="8"/>
    </row>
    <row r="489" spans="1:11" x14ac:dyDescent="0.25">
      <c r="A489" t="str">
        <f t="shared" si="15"/>
        <v>2008Ischaemic heart disease hospitalisation, 35+ yearsTnonMaori</v>
      </c>
      <c r="B489" s="7">
        <v>2008</v>
      </c>
      <c r="C489" s="7" t="s">
        <v>133</v>
      </c>
      <c r="D489" s="7" t="s">
        <v>76</v>
      </c>
      <c r="E489" s="7" t="s">
        <v>74</v>
      </c>
      <c r="F489" s="8">
        <v>598.29225083498682</v>
      </c>
      <c r="G489" s="8">
        <v>602.92007338579788</v>
      </c>
      <c r="H489" s="8">
        <v>607.57479690119044</v>
      </c>
      <c r="I489" s="8"/>
      <c r="J489" s="8"/>
      <c r="K489" s="8"/>
    </row>
    <row r="490" spans="1:11" x14ac:dyDescent="0.25">
      <c r="A490" t="str">
        <f t="shared" si="15"/>
        <v>2009Ischaemic heart disease hospitalisation, 35+ yearsTnonMaori</v>
      </c>
      <c r="B490" s="7">
        <v>2009</v>
      </c>
      <c r="C490" s="7" t="s">
        <v>133</v>
      </c>
      <c r="D490" s="7" t="s">
        <v>76</v>
      </c>
      <c r="E490" s="7" t="s">
        <v>74</v>
      </c>
      <c r="F490" s="8">
        <v>571.15776231535028</v>
      </c>
      <c r="G490" s="8">
        <v>575.61862688203462</v>
      </c>
      <c r="H490" s="8">
        <v>580.10567321610858</v>
      </c>
      <c r="I490" s="8"/>
      <c r="J490" s="8"/>
      <c r="K490" s="8"/>
    </row>
    <row r="491" spans="1:11" x14ac:dyDescent="0.25">
      <c r="A491" t="str">
        <f t="shared" si="15"/>
        <v>2010Ischaemic heart disease hospitalisation, 35+ yearsTnonMaori</v>
      </c>
      <c r="B491" s="7">
        <v>2010</v>
      </c>
      <c r="C491" s="7" t="s">
        <v>133</v>
      </c>
      <c r="D491" s="7" t="s">
        <v>76</v>
      </c>
      <c r="E491" s="7" t="s">
        <v>74</v>
      </c>
      <c r="F491" s="8">
        <v>554.39955757257633</v>
      </c>
      <c r="G491" s="8">
        <v>558.73893197068412</v>
      </c>
      <c r="H491" s="8">
        <v>563.10383020134282</v>
      </c>
      <c r="I491" s="8"/>
      <c r="J491" s="8"/>
      <c r="K491" s="8"/>
    </row>
    <row r="492" spans="1:11" x14ac:dyDescent="0.25">
      <c r="A492" t="str">
        <f t="shared" si="15"/>
        <v>2011Ischaemic heart disease hospitalisation, 35+ yearsTnonMaori</v>
      </c>
      <c r="B492" s="7">
        <v>2011</v>
      </c>
      <c r="C492" s="7" t="s">
        <v>133</v>
      </c>
      <c r="D492" s="7" t="s">
        <v>76</v>
      </c>
      <c r="E492" s="7" t="s">
        <v>74</v>
      </c>
      <c r="F492" s="8">
        <v>531.8712274698504</v>
      </c>
      <c r="G492" s="8">
        <v>536.07600763869118</v>
      </c>
      <c r="H492" s="8">
        <v>540.30576728013489</v>
      </c>
      <c r="I492" s="8"/>
      <c r="J492" s="8"/>
      <c r="K492" s="8"/>
    </row>
    <row r="493" spans="1:11" x14ac:dyDescent="0.25">
      <c r="A493" t="str">
        <f t="shared" si="15"/>
        <v>2012Ischaemic heart disease hospitalisation, 35+ yearsTnonMaori</v>
      </c>
      <c r="B493" s="7">
        <v>2012</v>
      </c>
      <c r="C493" s="7" t="s">
        <v>133</v>
      </c>
      <c r="D493" s="7" t="s">
        <v>76</v>
      </c>
      <c r="E493" s="7" t="s">
        <v>74</v>
      </c>
      <c r="F493" s="8">
        <v>504.65327780913651</v>
      </c>
      <c r="G493" s="8">
        <v>508.71359622466969</v>
      </c>
      <c r="H493" s="8">
        <v>512.79846229462316</v>
      </c>
      <c r="I493" s="8"/>
      <c r="J493" s="8"/>
      <c r="K493" s="8"/>
    </row>
    <row r="494" spans="1:11" x14ac:dyDescent="0.25">
      <c r="A494" t="str">
        <f t="shared" si="15"/>
        <v>2013Ischaemic heart disease hospitalisation, 35+ yearsTnonMaori</v>
      </c>
      <c r="B494" s="7">
        <v>2013</v>
      </c>
      <c r="C494" s="7" t="s">
        <v>133</v>
      </c>
      <c r="D494" s="7" t="s">
        <v>76</v>
      </c>
      <c r="E494" s="7" t="s">
        <v>74</v>
      </c>
      <c r="F494" s="8">
        <v>476.46200533230791</v>
      </c>
      <c r="G494" s="8">
        <v>480.37522846163023</v>
      </c>
      <c r="H494" s="8">
        <v>484.31260061997875</v>
      </c>
      <c r="I494" s="8"/>
      <c r="J494" s="8"/>
      <c r="K494" s="8"/>
    </row>
    <row r="495" spans="1:11" x14ac:dyDescent="0.25">
      <c r="A495" t="str">
        <f t="shared" si="15"/>
        <v>2014Ischaemic heart disease hospitalisation, 35+ yearsTnonMaori</v>
      </c>
      <c r="B495" s="7">
        <v>2014</v>
      </c>
      <c r="C495" s="7" t="s">
        <v>133</v>
      </c>
      <c r="D495" s="7" t="s">
        <v>76</v>
      </c>
      <c r="E495" s="7" t="s">
        <v>74</v>
      </c>
      <c r="F495" s="8">
        <v>459.1536356762897</v>
      </c>
      <c r="G495" s="8">
        <v>462.95824829520029</v>
      </c>
      <c r="H495" s="8">
        <v>466.78654796669269</v>
      </c>
      <c r="I495" s="8"/>
      <c r="J495" s="8"/>
      <c r="K495" s="8"/>
    </row>
    <row r="496" spans="1:11" x14ac:dyDescent="0.25">
      <c r="A496" t="str">
        <f t="shared" ref="A496:A529" si="16">B496&amp;C496&amp;D496&amp;E496</f>
        <v>1996Ischaemic heart disease hospitalisation, 35+ yearsFMaori</v>
      </c>
      <c r="B496" s="7">
        <v>1996</v>
      </c>
      <c r="C496" s="7" t="s">
        <v>133</v>
      </c>
      <c r="D496" s="7" t="s">
        <v>73</v>
      </c>
      <c r="E496" s="7" t="s">
        <v>9</v>
      </c>
      <c r="F496" s="8">
        <v>759.33871659522163</v>
      </c>
      <c r="G496" s="8">
        <v>795.13410611861104</v>
      </c>
      <c r="H496" s="8">
        <v>832.18119723570419</v>
      </c>
      <c r="I496" s="8">
        <v>1.3792031276826995</v>
      </c>
      <c r="J496" s="8">
        <v>1.4463448145883571</v>
      </c>
      <c r="K496" s="8">
        <v>1.5167550600044</v>
      </c>
    </row>
    <row r="497" spans="1:11" x14ac:dyDescent="0.25">
      <c r="A497" t="str">
        <f t="shared" si="16"/>
        <v>1997Ischaemic heart disease hospitalisation, 35+ yearsFMaori</v>
      </c>
      <c r="B497" s="7">
        <v>1997</v>
      </c>
      <c r="C497" s="7" t="s">
        <v>133</v>
      </c>
      <c r="D497" s="7" t="s">
        <v>73</v>
      </c>
      <c r="E497" s="7" t="s">
        <v>9</v>
      </c>
      <c r="F497" s="8">
        <v>829.23106678357681</v>
      </c>
      <c r="G497" s="8">
        <v>865.80937049053864</v>
      </c>
      <c r="H497" s="8">
        <v>903.58574931983424</v>
      </c>
      <c r="I497" s="8">
        <v>1.43360943817828</v>
      </c>
      <c r="J497" s="8">
        <v>1.4990594271512692</v>
      </c>
      <c r="K497" s="8">
        <v>1.5674974691758676</v>
      </c>
    </row>
    <row r="498" spans="1:11" x14ac:dyDescent="0.25">
      <c r="A498" t="str">
        <f t="shared" si="16"/>
        <v>1998Ischaemic heart disease hospitalisation, 35+ yearsFMaori</v>
      </c>
      <c r="B498" s="7">
        <v>1998</v>
      </c>
      <c r="C498" s="7" t="s">
        <v>133</v>
      </c>
      <c r="D498" s="7" t="s">
        <v>73</v>
      </c>
      <c r="E498" s="7" t="s">
        <v>9</v>
      </c>
      <c r="F498" s="8">
        <v>926.32151352238975</v>
      </c>
      <c r="G498" s="8">
        <v>964.10027138483633</v>
      </c>
      <c r="H498" s="8">
        <v>1003.0243298917611</v>
      </c>
      <c r="I498" s="8">
        <v>1.5289285006895714</v>
      </c>
      <c r="J498" s="8">
        <v>1.5937513616031282</v>
      </c>
      <c r="K498" s="8">
        <v>1.6613225546297454</v>
      </c>
    </row>
    <row r="499" spans="1:11" x14ac:dyDescent="0.25">
      <c r="A499" t="str">
        <f t="shared" si="16"/>
        <v>1999Ischaemic heart disease hospitalisation, 35+ yearsFMaori</v>
      </c>
      <c r="B499" s="7">
        <v>1999</v>
      </c>
      <c r="C499" s="7" t="s">
        <v>133</v>
      </c>
      <c r="D499" s="7" t="s">
        <v>73</v>
      </c>
      <c r="E499" s="7" t="s">
        <v>9</v>
      </c>
      <c r="F499" s="8">
        <v>953.31090770592141</v>
      </c>
      <c r="G499" s="8">
        <v>990.71055772286616</v>
      </c>
      <c r="H499" s="8">
        <v>1029.2014156989924</v>
      </c>
      <c r="I499" s="8">
        <v>1.5509017251706247</v>
      </c>
      <c r="J499" s="8">
        <v>1.6142997998751962</v>
      </c>
      <c r="K499" s="8">
        <v>1.6802894739126035</v>
      </c>
    </row>
    <row r="500" spans="1:11" x14ac:dyDescent="0.25">
      <c r="A500" t="str">
        <f t="shared" si="16"/>
        <v>2000Ischaemic heart disease hospitalisation, 35+ yearsFMaori</v>
      </c>
      <c r="B500" s="7">
        <v>2000</v>
      </c>
      <c r="C500" s="7" t="s">
        <v>133</v>
      </c>
      <c r="D500" s="7" t="s">
        <v>73</v>
      </c>
      <c r="E500" s="7" t="s">
        <v>9</v>
      </c>
      <c r="F500" s="8">
        <v>922.61085538161603</v>
      </c>
      <c r="G500" s="8">
        <v>958.52760948494949</v>
      </c>
      <c r="H500" s="8">
        <v>995.48434511906873</v>
      </c>
      <c r="I500" s="8">
        <v>1.5611451859796563</v>
      </c>
      <c r="J500" s="8">
        <v>1.6245684310255379</v>
      </c>
      <c r="K500" s="8">
        <v>1.6905683153540918</v>
      </c>
    </row>
    <row r="501" spans="1:11" x14ac:dyDescent="0.25">
      <c r="A501" t="str">
        <f t="shared" si="16"/>
        <v>2001Ischaemic heart disease hospitalisation, 35+ yearsFMaori</v>
      </c>
      <c r="B501" s="7">
        <v>2001</v>
      </c>
      <c r="C501" s="7" t="s">
        <v>133</v>
      </c>
      <c r="D501" s="7" t="s">
        <v>73</v>
      </c>
      <c r="E501" s="7" t="s">
        <v>9</v>
      </c>
      <c r="F501" s="8">
        <v>859.91256516132364</v>
      </c>
      <c r="G501" s="8">
        <v>893.75358838534908</v>
      </c>
      <c r="H501" s="8">
        <v>928.58503800216442</v>
      </c>
      <c r="I501" s="8">
        <v>1.588905356222331</v>
      </c>
      <c r="J501" s="8">
        <v>1.6543205027743633</v>
      </c>
      <c r="K501" s="8">
        <v>1.7224287873296542</v>
      </c>
    </row>
    <row r="502" spans="1:11" x14ac:dyDescent="0.25">
      <c r="A502" t="str">
        <f t="shared" si="16"/>
        <v>2002Ischaemic heart disease hospitalisation, 35+ yearsFMaori</v>
      </c>
      <c r="B502" s="7">
        <v>2002</v>
      </c>
      <c r="C502" s="7" t="s">
        <v>133</v>
      </c>
      <c r="D502" s="7" t="s">
        <v>73</v>
      </c>
      <c r="E502" s="7" t="s">
        <v>9</v>
      </c>
      <c r="F502" s="8">
        <v>815.18685694124736</v>
      </c>
      <c r="G502" s="8">
        <v>847.40680922336196</v>
      </c>
      <c r="H502" s="8">
        <v>880.57377864591194</v>
      </c>
      <c r="I502" s="8">
        <v>1.6560149928347785</v>
      </c>
      <c r="J502" s="8">
        <v>1.7247546412881201</v>
      </c>
      <c r="K502" s="8">
        <v>1.7963476088780235</v>
      </c>
    </row>
    <row r="503" spans="1:11" x14ac:dyDescent="0.25">
      <c r="A503" t="str">
        <f t="shared" si="16"/>
        <v>2003Ischaemic heart disease hospitalisation, 35+ yearsFMaori</v>
      </c>
      <c r="B503" s="7">
        <v>2003</v>
      </c>
      <c r="C503" s="7" t="s">
        <v>133</v>
      </c>
      <c r="D503" s="7" t="s">
        <v>73</v>
      </c>
      <c r="E503" s="7" t="s">
        <v>9</v>
      </c>
      <c r="F503" s="8">
        <v>822.86396985181398</v>
      </c>
      <c r="G503" s="8">
        <v>854.44094290925545</v>
      </c>
      <c r="H503" s="8">
        <v>886.91936685686835</v>
      </c>
      <c r="I503" s="8">
        <v>1.7711207916826008</v>
      </c>
      <c r="J503" s="8">
        <v>1.8429756716609809</v>
      </c>
      <c r="K503" s="8">
        <v>1.9177457247890151</v>
      </c>
    </row>
    <row r="504" spans="1:11" x14ac:dyDescent="0.25">
      <c r="A504" t="str">
        <f t="shared" si="16"/>
        <v>2004Ischaemic heart disease hospitalisation, 35+ yearsFMaori</v>
      </c>
      <c r="B504" s="7">
        <v>2004</v>
      </c>
      <c r="C504" s="7" t="s">
        <v>133</v>
      </c>
      <c r="D504" s="7" t="s">
        <v>73</v>
      </c>
      <c r="E504" s="7" t="s">
        <v>9</v>
      </c>
      <c r="F504" s="8">
        <v>798.73345847490168</v>
      </c>
      <c r="G504" s="8">
        <v>829.1306501091068</v>
      </c>
      <c r="H504" s="8">
        <v>860.38851729322346</v>
      </c>
      <c r="I504" s="8">
        <v>1.8072521009812594</v>
      </c>
      <c r="J504" s="8">
        <v>1.8802276806635692</v>
      </c>
      <c r="K504" s="8">
        <v>1.9561499633692576</v>
      </c>
    </row>
    <row r="505" spans="1:11" x14ac:dyDescent="0.25">
      <c r="A505" t="str">
        <f t="shared" si="16"/>
        <v>2005Ischaemic heart disease hospitalisation, 35+ yearsFMaori</v>
      </c>
      <c r="B505" s="7">
        <v>2005</v>
      </c>
      <c r="C505" s="7" t="s">
        <v>133</v>
      </c>
      <c r="D505" s="7" t="s">
        <v>73</v>
      </c>
      <c r="E505" s="7" t="s">
        <v>9</v>
      </c>
      <c r="F505" s="8">
        <v>778.9226702521471</v>
      </c>
      <c r="G505" s="8">
        <v>808.25574482176751</v>
      </c>
      <c r="H505" s="8">
        <v>838.41078193253611</v>
      </c>
      <c r="I505" s="8">
        <v>1.8440377104987631</v>
      </c>
      <c r="J505" s="8">
        <v>1.9180233585171356</v>
      </c>
      <c r="K505" s="8">
        <v>1.9949774252839609</v>
      </c>
    </row>
    <row r="506" spans="1:11" x14ac:dyDescent="0.25">
      <c r="A506" t="str">
        <f t="shared" si="16"/>
        <v>2006Ischaemic heart disease hospitalisation, 35+ yearsFMaori</v>
      </c>
      <c r="B506" s="7">
        <v>2006</v>
      </c>
      <c r="C506" s="7" t="s">
        <v>133</v>
      </c>
      <c r="D506" s="7" t="s">
        <v>73</v>
      </c>
      <c r="E506" s="7" t="s">
        <v>9</v>
      </c>
      <c r="F506" s="8">
        <v>718.40940493626306</v>
      </c>
      <c r="G506" s="8">
        <v>745.89618088109648</v>
      </c>
      <c r="H506" s="8">
        <v>774.16534261478478</v>
      </c>
      <c r="I506" s="8">
        <v>1.8067547142270626</v>
      </c>
      <c r="J506" s="8">
        <v>1.8805419786363129</v>
      </c>
      <c r="K506" s="8">
        <v>1.9573426904970233</v>
      </c>
    </row>
    <row r="507" spans="1:11" x14ac:dyDescent="0.25">
      <c r="A507" t="str">
        <f t="shared" si="16"/>
        <v>2007Ischaemic heart disease hospitalisation, 35+ yearsFMaori</v>
      </c>
      <c r="B507" s="7">
        <v>2007</v>
      </c>
      <c r="C507" s="7" t="s">
        <v>133</v>
      </c>
      <c r="D507" s="7" t="s">
        <v>73</v>
      </c>
      <c r="E507" s="7" t="s">
        <v>9</v>
      </c>
      <c r="F507" s="8">
        <v>690.92937398637048</v>
      </c>
      <c r="G507" s="8">
        <v>717.26252688002648</v>
      </c>
      <c r="H507" s="8">
        <v>744.34236664167474</v>
      </c>
      <c r="I507" s="8">
        <v>1.8566385137355537</v>
      </c>
      <c r="J507" s="8">
        <v>1.9325525200110822</v>
      </c>
      <c r="K507" s="8">
        <v>2.011570488800674</v>
      </c>
    </row>
    <row r="508" spans="1:11" x14ac:dyDescent="0.25">
      <c r="A508" t="str">
        <f t="shared" si="16"/>
        <v>2008Ischaemic heart disease hospitalisation, 35+ yearsFMaori</v>
      </c>
      <c r="B508" s="7">
        <v>2008</v>
      </c>
      <c r="C508" s="7" t="s">
        <v>133</v>
      </c>
      <c r="D508" s="7" t="s">
        <v>73</v>
      </c>
      <c r="E508" s="7" t="s">
        <v>9</v>
      </c>
      <c r="F508" s="8">
        <v>684.58265770629089</v>
      </c>
      <c r="G508" s="8">
        <v>710.18441421790567</v>
      </c>
      <c r="H508" s="8">
        <v>736.4986660815822</v>
      </c>
      <c r="I508" s="8">
        <v>1.9544088815357321</v>
      </c>
      <c r="J508" s="8">
        <v>2.0333825746417755</v>
      </c>
      <c r="K508" s="8">
        <v>2.115547434274808</v>
      </c>
    </row>
    <row r="509" spans="1:11" x14ac:dyDescent="0.25">
      <c r="A509" t="str">
        <f t="shared" si="16"/>
        <v>2009Ischaemic heart disease hospitalisation, 35+ yearsFMaori</v>
      </c>
      <c r="B509" s="7">
        <v>2009</v>
      </c>
      <c r="C509" s="7" t="s">
        <v>133</v>
      </c>
      <c r="D509" s="7" t="s">
        <v>73</v>
      </c>
      <c r="E509" s="7" t="s">
        <v>9</v>
      </c>
      <c r="F509" s="8">
        <v>674.84385459962925</v>
      </c>
      <c r="G509" s="8">
        <v>699.71416615331952</v>
      </c>
      <c r="H509" s="8">
        <v>725.26666742881332</v>
      </c>
      <c r="I509" s="8">
        <v>2.0580476846037632</v>
      </c>
      <c r="J509" s="8">
        <v>2.1406103269544619</v>
      </c>
      <c r="K509" s="8">
        <v>2.2264851325572192</v>
      </c>
    </row>
    <row r="510" spans="1:11" x14ac:dyDescent="0.25">
      <c r="A510" t="str">
        <f t="shared" si="16"/>
        <v>2010Ischaemic heart disease hospitalisation, 35+ yearsFMaori</v>
      </c>
      <c r="B510" s="7">
        <v>2010</v>
      </c>
      <c r="C510" s="7" t="s">
        <v>133</v>
      </c>
      <c r="D510" s="7" t="s">
        <v>73</v>
      </c>
      <c r="E510" s="7" t="s">
        <v>9</v>
      </c>
      <c r="F510" s="8">
        <v>635.31867913496671</v>
      </c>
      <c r="G510" s="8">
        <v>658.90333335817331</v>
      </c>
      <c r="H510" s="8">
        <v>683.13957851544671</v>
      </c>
      <c r="I510" s="8">
        <v>2.028547968372111</v>
      </c>
      <c r="J510" s="8">
        <v>2.1107612228800416</v>
      </c>
      <c r="K510" s="8">
        <v>2.1963064268031047</v>
      </c>
    </row>
    <row r="511" spans="1:11" x14ac:dyDescent="0.25">
      <c r="A511" t="str">
        <f t="shared" si="16"/>
        <v>2011Ischaemic heart disease hospitalisation, 35+ yearsFMaori</v>
      </c>
      <c r="B511" s="7">
        <v>2011</v>
      </c>
      <c r="C511" s="7" t="s">
        <v>133</v>
      </c>
      <c r="D511" s="7" t="s">
        <v>73</v>
      </c>
      <c r="E511" s="7" t="s">
        <v>9</v>
      </c>
      <c r="F511" s="8">
        <v>566.36001035153697</v>
      </c>
      <c r="G511" s="8">
        <v>588.08164256308623</v>
      </c>
      <c r="H511" s="8">
        <v>610.4230361558408</v>
      </c>
      <c r="I511" s="8">
        <v>1.9226554665185778</v>
      </c>
      <c r="J511" s="8">
        <v>2.0032149949035007</v>
      </c>
      <c r="K511" s="8">
        <v>2.0871499786035419</v>
      </c>
    </row>
    <row r="512" spans="1:11" x14ac:dyDescent="0.25">
      <c r="A512" t="str">
        <f t="shared" si="16"/>
        <v>2012Ischaemic heart disease hospitalisation, 35+ yearsFMaori</v>
      </c>
      <c r="B512" s="7">
        <v>2012</v>
      </c>
      <c r="C512" s="7" t="s">
        <v>133</v>
      </c>
      <c r="D512" s="7" t="s">
        <v>73</v>
      </c>
      <c r="E512" s="7" t="s">
        <v>9</v>
      </c>
      <c r="F512" s="8">
        <v>508.49496811611493</v>
      </c>
      <c r="G512" s="8">
        <v>528.64482662683793</v>
      </c>
      <c r="H512" s="8">
        <v>549.3884411985199</v>
      </c>
      <c r="I512" s="8">
        <v>1.8372860666894903</v>
      </c>
      <c r="J512" s="8">
        <v>1.916971757638428</v>
      </c>
      <c r="K512" s="8">
        <v>2.0001135295195263</v>
      </c>
    </row>
    <row r="513" spans="1:11" x14ac:dyDescent="0.25">
      <c r="A513" t="str">
        <f t="shared" si="16"/>
        <v>2013Ischaemic heart disease hospitalisation, 35+ yearsFMaori</v>
      </c>
      <c r="B513" s="7">
        <v>2013</v>
      </c>
      <c r="C513" s="7" t="s">
        <v>133</v>
      </c>
      <c r="D513" s="7" t="s">
        <v>73</v>
      </c>
      <c r="E513" s="7" t="s">
        <v>9</v>
      </c>
      <c r="F513" s="8">
        <v>461.08958077657167</v>
      </c>
      <c r="G513" s="8">
        <v>479.89844063018137</v>
      </c>
      <c r="H513" s="8">
        <v>499.27762799168102</v>
      </c>
      <c r="I513" s="8">
        <v>1.7822927561126953</v>
      </c>
      <c r="J513" s="8">
        <v>1.8622109181247892</v>
      </c>
      <c r="K513" s="8">
        <v>1.9457126174640063</v>
      </c>
    </row>
    <row r="514" spans="1:11" x14ac:dyDescent="0.25">
      <c r="A514" t="str">
        <f t="shared" si="16"/>
        <v>2014Ischaemic heart disease hospitalisation, 35+ yearsFMaori</v>
      </c>
      <c r="B514" s="7">
        <v>2014</v>
      </c>
      <c r="C514" s="7" t="s">
        <v>133</v>
      </c>
      <c r="D514" s="7" t="s">
        <v>73</v>
      </c>
      <c r="E514" s="7" t="s">
        <v>9</v>
      </c>
      <c r="F514" s="8">
        <v>457.84760302638131</v>
      </c>
      <c r="G514" s="8">
        <v>476.24409643814909</v>
      </c>
      <c r="H514" s="8">
        <v>495.1901572533119</v>
      </c>
      <c r="I514" s="8">
        <v>1.8393120642224727</v>
      </c>
      <c r="J514" s="8">
        <v>1.9211340168695414</v>
      </c>
      <c r="K514" s="8">
        <v>2.0065958259962171</v>
      </c>
    </row>
    <row r="515" spans="1:11" x14ac:dyDescent="0.25">
      <c r="A515" t="str">
        <f t="shared" si="16"/>
        <v>1996Ischaemic heart disease hospitalisation, 35+ yearsFnonMaori</v>
      </c>
      <c r="B515" s="7">
        <v>1996</v>
      </c>
      <c r="C515" s="7" t="s">
        <v>133</v>
      </c>
      <c r="D515" s="7" t="s">
        <v>73</v>
      </c>
      <c r="E515" s="7" t="s">
        <v>74</v>
      </c>
      <c r="F515" s="8">
        <v>543.01638804463948</v>
      </c>
      <c r="G515" s="8">
        <v>549.75417901637343</v>
      </c>
      <c r="H515" s="8">
        <v>556.55469995133888</v>
      </c>
      <c r="I515" s="8"/>
      <c r="J515" s="8"/>
      <c r="K515" s="8"/>
    </row>
    <row r="516" spans="1:11" x14ac:dyDescent="0.25">
      <c r="A516" t="str">
        <f t="shared" si="16"/>
        <v>1997Ischaemic heart disease hospitalisation, 35+ yearsFnonMaori</v>
      </c>
      <c r="B516" s="7">
        <v>1997</v>
      </c>
      <c r="C516" s="7" t="s">
        <v>133</v>
      </c>
      <c r="D516" s="7" t="s">
        <v>73</v>
      </c>
      <c r="E516" s="7" t="s">
        <v>74</v>
      </c>
      <c r="F516" s="8">
        <v>570.73321927403254</v>
      </c>
      <c r="G516" s="8">
        <v>577.56841043712018</v>
      </c>
      <c r="H516" s="8">
        <v>584.46503200871268</v>
      </c>
      <c r="I516" s="8"/>
      <c r="J516" s="8"/>
      <c r="K516" s="8"/>
    </row>
    <row r="517" spans="1:11" x14ac:dyDescent="0.25">
      <c r="A517" t="str">
        <f t="shared" si="16"/>
        <v>1998Ischaemic heart disease hospitalisation, 35+ yearsFnonMaori</v>
      </c>
      <c r="B517" s="7">
        <v>1998</v>
      </c>
      <c r="C517" s="7" t="s">
        <v>133</v>
      </c>
      <c r="D517" s="7" t="s">
        <v>73</v>
      </c>
      <c r="E517" s="7" t="s">
        <v>74</v>
      </c>
      <c r="F517" s="8">
        <v>597.99705115132599</v>
      </c>
      <c r="G517" s="8">
        <v>604.92514366548596</v>
      </c>
      <c r="H517" s="8">
        <v>611.9134782539661</v>
      </c>
      <c r="I517" s="8"/>
      <c r="J517" s="8"/>
      <c r="K517" s="8"/>
    </row>
    <row r="518" spans="1:11" x14ac:dyDescent="0.25">
      <c r="A518" t="str">
        <f t="shared" si="16"/>
        <v>1999Ischaemic heart disease hospitalisation, 35+ yearsFnonMaori</v>
      </c>
      <c r="B518" s="7">
        <v>1999</v>
      </c>
      <c r="C518" s="7" t="s">
        <v>133</v>
      </c>
      <c r="D518" s="7" t="s">
        <v>73</v>
      </c>
      <c r="E518" s="7" t="s">
        <v>74</v>
      </c>
      <c r="F518" s="8">
        <v>606.84881135435592</v>
      </c>
      <c r="G518" s="8">
        <v>613.7091498118624</v>
      </c>
      <c r="H518" s="8">
        <v>620.62770163240157</v>
      </c>
      <c r="I518" s="8"/>
      <c r="J518" s="8"/>
      <c r="K518" s="8"/>
    </row>
    <row r="519" spans="1:11" x14ac:dyDescent="0.25">
      <c r="A519" t="str">
        <f t="shared" si="16"/>
        <v>2000Ischaemic heart disease hospitalisation, 35+ yearsFnonMaori</v>
      </c>
      <c r="B519" s="7">
        <v>2000</v>
      </c>
      <c r="C519" s="7" t="s">
        <v>133</v>
      </c>
      <c r="D519" s="7" t="s">
        <v>73</v>
      </c>
      <c r="E519" s="7" t="s">
        <v>74</v>
      </c>
      <c r="F519" s="8">
        <v>583.44156507343132</v>
      </c>
      <c r="G519" s="8">
        <v>590.01984230351059</v>
      </c>
      <c r="H519" s="8">
        <v>596.6537923773376</v>
      </c>
      <c r="I519" s="8"/>
      <c r="J519" s="8"/>
      <c r="K519" s="8"/>
    </row>
    <row r="520" spans="1:11" x14ac:dyDescent="0.25">
      <c r="A520" t="str">
        <f t="shared" si="16"/>
        <v>2001Ischaemic heart disease hospitalisation, 35+ yearsFnonMaori</v>
      </c>
      <c r="B520" s="7">
        <v>2001</v>
      </c>
      <c r="C520" s="7" t="s">
        <v>133</v>
      </c>
      <c r="D520" s="7" t="s">
        <v>73</v>
      </c>
      <c r="E520" s="7" t="s">
        <v>74</v>
      </c>
      <c r="F520" s="8">
        <v>534.11616703582263</v>
      </c>
      <c r="G520" s="8">
        <v>540.25419311825476</v>
      </c>
      <c r="H520" s="8">
        <v>546.44516199298494</v>
      </c>
      <c r="I520" s="8"/>
      <c r="J520" s="8"/>
      <c r="K520" s="8"/>
    </row>
    <row r="521" spans="1:11" x14ac:dyDescent="0.25">
      <c r="A521" t="str">
        <f t="shared" si="16"/>
        <v>2002Ischaemic heart disease hospitalisation, 35+ yearsFnonMaori</v>
      </c>
      <c r="B521" s="7">
        <v>2002</v>
      </c>
      <c r="C521" s="7" t="s">
        <v>133</v>
      </c>
      <c r="D521" s="7" t="s">
        <v>73</v>
      </c>
      <c r="E521" s="7" t="s">
        <v>74</v>
      </c>
      <c r="F521" s="8">
        <v>485.59015615137844</v>
      </c>
      <c r="G521" s="8">
        <v>491.3202080676719</v>
      </c>
      <c r="H521" s="8">
        <v>497.10100435322556</v>
      </c>
      <c r="I521" s="8"/>
      <c r="J521" s="8"/>
      <c r="K521" s="8"/>
    </row>
    <row r="522" spans="1:11" x14ac:dyDescent="0.25">
      <c r="A522" t="str">
        <f t="shared" si="16"/>
        <v>2003Ischaemic heart disease hospitalisation, 35+ yearsFnonMaori</v>
      </c>
      <c r="B522" s="7">
        <v>2003</v>
      </c>
      <c r="C522" s="7" t="s">
        <v>133</v>
      </c>
      <c r="D522" s="7" t="s">
        <v>73</v>
      </c>
      <c r="E522" s="7" t="s">
        <v>74</v>
      </c>
      <c r="F522" s="8">
        <v>458.13693157248883</v>
      </c>
      <c r="G522" s="8">
        <v>463.62030494911033</v>
      </c>
      <c r="H522" s="8">
        <v>469.15292950273624</v>
      </c>
      <c r="I522" s="8"/>
      <c r="J522" s="8"/>
      <c r="K522" s="8"/>
    </row>
    <row r="523" spans="1:11" x14ac:dyDescent="0.25">
      <c r="A523" t="str">
        <f t="shared" si="16"/>
        <v>2004Ischaemic heart disease hospitalisation, 35+ yearsFnonMaori</v>
      </c>
      <c r="B523" s="7">
        <v>2004</v>
      </c>
      <c r="C523" s="7" t="s">
        <v>133</v>
      </c>
      <c r="D523" s="7" t="s">
        <v>73</v>
      </c>
      <c r="E523" s="7" t="s">
        <v>74</v>
      </c>
      <c r="F523" s="8">
        <v>435.7172542352443</v>
      </c>
      <c r="G523" s="8">
        <v>440.97353668173332</v>
      </c>
      <c r="H523" s="8">
        <v>446.27740250382277</v>
      </c>
      <c r="I523" s="8"/>
      <c r="J523" s="8"/>
      <c r="K523" s="8"/>
    </row>
    <row r="524" spans="1:11" x14ac:dyDescent="0.25">
      <c r="A524" t="str">
        <f t="shared" si="16"/>
        <v>2005Ischaemic heart disease hospitalisation, 35+ yearsFnonMaori</v>
      </c>
      <c r="B524" s="7">
        <v>2005</v>
      </c>
      <c r="C524" s="7" t="s">
        <v>133</v>
      </c>
      <c r="D524" s="7" t="s">
        <v>73</v>
      </c>
      <c r="E524" s="7" t="s">
        <v>74</v>
      </c>
      <c r="F524" s="8">
        <v>416.31793645821148</v>
      </c>
      <c r="G524" s="8">
        <v>421.40036576334876</v>
      </c>
      <c r="H524" s="8">
        <v>426.52935360644358</v>
      </c>
      <c r="I524" s="8"/>
      <c r="J524" s="8"/>
      <c r="K524" s="8"/>
    </row>
    <row r="525" spans="1:11" x14ac:dyDescent="0.25">
      <c r="A525" t="str">
        <f t="shared" si="16"/>
        <v>2006Ischaemic heart disease hospitalisation, 35+ yearsFnonMaori</v>
      </c>
      <c r="B525" s="7">
        <v>2006</v>
      </c>
      <c r="C525" s="7" t="s">
        <v>133</v>
      </c>
      <c r="D525" s="7" t="s">
        <v>73</v>
      </c>
      <c r="E525" s="7" t="s">
        <v>74</v>
      </c>
      <c r="F525" s="8">
        <v>391.78135096417481</v>
      </c>
      <c r="G525" s="8">
        <v>396.63894204690286</v>
      </c>
      <c r="H525" s="8">
        <v>401.54172417600097</v>
      </c>
      <c r="I525" s="8"/>
      <c r="J525" s="8"/>
      <c r="K525" s="8"/>
    </row>
    <row r="526" spans="1:11" x14ac:dyDescent="0.25">
      <c r="A526" t="str">
        <f t="shared" si="16"/>
        <v>2007Ischaemic heart disease hospitalisation, 35+ yearsFnonMaori</v>
      </c>
      <c r="B526" s="7">
        <v>2007</v>
      </c>
      <c r="C526" s="7" t="s">
        <v>133</v>
      </c>
      <c r="D526" s="7" t="s">
        <v>73</v>
      </c>
      <c r="E526" s="7" t="s">
        <v>74</v>
      </c>
      <c r="F526" s="8">
        <v>366.50695047769528</v>
      </c>
      <c r="G526" s="8">
        <v>371.14775378829722</v>
      </c>
      <c r="H526" s="8">
        <v>375.83264509336476</v>
      </c>
      <c r="I526" s="8"/>
      <c r="J526" s="8"/>
      <c r="K526" s="8"/>
    </row>
    <row r="527" spans="1:11" x14ac:dyDescent="0.25">
      <c r="A527" t="str">
        <f t="shared" si="16"/>
        <v>2008Ischaemic heart disease hospitalisation, 35+ yearsFnonMaori</v>
      </c>
      <c r="B527" s="7">
        <v>2008</v>
      </c>
      <c r="C527" s="7" t="s">
        <v>133</v>
      </c>
      <c r="D527" s="7" t="s">
        <v>73</v>
      </c>
      <c r="E527" s="7" t="s">
        <v>74</v>
      </c>
      <c r="F527" s="8">
        <v>344.83331338212832</v>
      </c>
      <c r="G527" s="8">
        <v>349.2625652814105</v>
      </c>
      <c r="H527" s="8">
        <v>353.73449885746317</v>
      </c>
      <c r="I527" s="8"/>
      <c r="J527" s="8"/>
      <c r="K527" s="8"/>
    </row>
    <row r="528" spans="1:11" x14ac:dyDescent="0.25">
      <c r="A528" t="str">
        <f t="shared" si="16"/>
        <v>2009Ischaemic heart disease hospitalisation, 35+ yearsFnonMaori</v>
      </c>
      <c r="B528" s="7">
        <v>2009</v>
      </c>
      <c r="C528" s="7" t="s">
        <v>133</v>
      </c>
      <c r="D528" s="7" t="s">
        <v>73</v>
      </c>
      <c r="E528" s="7" t="s">
        <v>74</v>
      </c>
      <c r="F528" s="8">
        <v>322.65802353443507</v>
      </c>
      <c r="G528" s="8">
        <v>326.87601164142421</v>
      </c>
      <c r="H528" s="8">
        <v>331.13536400966575</v>
      </c>
      <c r="I528" s="8"/>
      <c r="J528" s="8"/>
      <c r="K528" s="8"/>
    </row>
    <row r="529" spans="1:11" x14ac:dyDescent="0.25">
      <c r="A529" t="str">
        <f t="shared" si="16"/>
        <v>2010Ischaemic heart disease hospitalisation, 35+ yearsFnonMaori</v>
      </c>
      <c r="B529" s="7">
        <v>2010</v>
      </c>
      <c r="C529" s="7" t="s">
        <v>133</v>
      </c>
      <c r="D529" s="7" t="s">
        <v>73</v>
      </c>
      <c r="E529" s="7" t="s">
        <v>74</v>
      </c>
      <c r="F529" s="8">
        <v>308.08373778369986</v>
      </c>
      <c r="G529" s="8">
        <v>312.1638422270845</v>
      </c>
      <c r="H529" s="8">
        <v>316.2844794310289</v>
      </c>
      <c r="I529" s="8"/>
      <c r="J529" s="8"/>
      <c r="K529" s="8"/>
    </row>
    <row r="530" spans="1:11" x14ac:dyDescent="0.25">
      <c r="A530" t="str">
        <f t="shared" ref="A530:A559" si="17">B530&amp;C530&amp;D530&amp;E530</f>
        <v>2011Ischaemic heart disease hospitalisation, 35+ yearsFnonMaori</v>
      </c>
      <c r="B530" s="7">
        <v>2011</v>
      </c>
      <c r="C530" s="7" t="s">
        <v>133</v>
      </c>
      <c r="D530" s="7" t="s">
        <v>73</v>
      </c>
      <c r="E530" s="7" t="s">
        <v>74</v>
      </c>
      <c r="F530" s="8">
        <v>289.65577315124682</v>
      </c>
      <c r="G530" s="8">
        <v>293.56891000679411</v>
      </c>
      <c r="H530" s="8">
        <v>297.52169857086079</v>
      </c>
      <c r="I530" s="8"/>
      <c r="J530" s="8"/>
      <c r="K530" s="8"/>
    </row>
    <row r="531" spans="1:11" x14ac:dyDescent="0.25">
      <c r="A531" t="str">
        <f t="shared" si="17"/>
        <v>2012Ischaemic heart disease hospitalisation, 35+ yearsFnonMaori</v>
      </c>
      <c r="B531" s="7">
        <v>2012</v>
      </c>
      <c r="C531" s="7" t="s">
        <v>133</v>
      </c>
      <c r="D531" s="7" t="s">
        <v>73</v>
      </c>
      <c r="E531" s="7" t="s">
        <v>74</v>
      </c>
      <c r="F531" s="8">
        <v>272.0063346973887</v>
      </c>
      <c r="G531" s="8">
        <v>275.77079553748382</v>
      </c>
      <c r="H531" s="8">
        <v>279.57432903837878</v>
      </c>
      <c r="I531" s="8"/>
      <c r="J531" s="8"/>
      <c r="K531" s="8"/>
    </row>
    <row r="532" spans="1:11" x14ac:dyDescent="0.25">
      <c r="A532" t="str">
        <f t="shared" si="17"/>
        <v>2013Ischaemic heart disease hospitalisation, 35+ yearsFnonMaori</v>
      </c>
      <c r="B532" s="7">
        <v>2013</v>
      </c>
      <c r="C532" s="7" t="s">
        <v>133</v>
      </c>
      <c r="D532" s="7" t="s">
        <v>73</v>
      </c>
      <c r="E532" s="7" t="s">
        <v>74</v>
      </c>
      <c r="F532" s="8">
        <v>254.09550410105865</v>
      </c>
      <c r="G532" s="8">
        <v>257.70359090871938</v>
      </c>
      <c r="H532" s="8">
        <v>261.35009719752679</v>
      </c>
      <c r="I532" s="8"/>
      <c r="J532" s="8"/>
      <c r="K532" s="8"/>
    </row>
    <row r="533" spans="1:11" x14ac:dyDescent="0.25">
      <c r="A533" t="str">
        <f t="shared" si="17"/>
        <v>2014Ischaemic heart disease hospitalisation, 35+ yearsFnonMaori</v>
      </c>
      <c r="B533" s="7">
        <v>2014</v>
      </c>
      <c r="C533" s="7" t="s">
        <v>133</v>
      </c>
      <c r="D533" s="7" t="s">
        <v>73</v>
      </c>
      <c r="E533" s="7" t="s">
        <v>74</v>
      </c>
      <c r="F533" s="8">
        <v>244.38147358930703</v>
      </c>
      <c r="G533" s="8">
        <v>247.8973836578989</v>
      </c>
      <c r="H533" s="8">
        <v>251.45122302110698</v>
      </c>
      <c r="I533" s="8"/>
      <c r="J533" s="8"/>
      <c r="K533" s="8"/>
    </row>
    <row r="534" spans="1:11" x14ac:dyDescent="0.25">
      <c r="A534" t="str">
        <f t="shared" si="17"/>
        <v>1996Ischaemic heart disease hospitalisation, 35+ yearsMMaori</v>
      </c>
      <c r="B534" s="7">
        <v>1996</v>
      </c>
      <c r="C534" s="7" t="s">
        <v>133</v>
      </c>
      <c r="D534" s="7" t="s">
        <v>75</v>
      </c>
      <c r="E534" s="7" t="s">
        <v>9</v>
      </c>
      <c r="F534" s="8">
        <v>962.90734013359929</v>
      </c>
      <c r="G534" s="8">
        <v>1005.0122859277496</v>
      </c>
      <c r="H534" s="8">
        <v>1048.4844846011431</v>
      </c>
      <c r="I534" s="8">
        <v>0.7630295784304324</v>
      </c>
      <c r="J534" s="8">
        <v>0.79685765974716194</v>
      </c>
      <c r="K534" s="8">
        <v>0.8321854720283518</v>
      </c>
    </row>
    <row r="535" spans="1:11" x14ac:dyDescent="0.25">
      <c r="A535" t="str">
        <f t="shared" si="17"/>
        <v>1997Ischaemic heart disease hospitalisation, 35+ yearsMMaori</v>
      </c>
      <c r="B535" s="7">
        <v>1997</v>
      </c>
      <c r="C535" s="7" t="s">
        <v>133</v>
      </c>
      <c r="D535" s="7" t="s">
        <v>75</v>
      </c>
      <c r="E535" s="7" t="s">
        <v>9</v>
      </c>
      <c r="F535" s="8">
        <v>1088.0958054923597</v>
      </c>
      <c r="G535" s="8">
        <v>1131.8874261765513</v>
      </c>
      <c r="H535" s="8">
        <v>1176.9893668068069</v>
      </c>
      <c r="I535" s="8">
        <v>0.8415494935538741</v>
      </c>
      <c r="J535" s="8">
        <v>0.87597640475013372</v>
      </c>
      <c r="K535" s="8">
        <v>0.91181168494143594</v>
      </c>
    </row>
    <row r="536" spans="1:11" x14ac:dyDescent="0.25">
      <c r="A536" t="str">
        <f t="shared" si="17"/>
        <v>1998Ischaemic heart disease hospitalisation, 35+ yearsMMaori</v>
      </c>
      <c r="B536" s="7">
        <v>1998</v>
      </c>
      <c r="C536" s="7" t="s">
        <v>133</v>
      </c>
      <c r="D536" s="7" t="s">
        <v>75</v>
      </c>
      <c r="E536" s="7" t="s">
        <v>9</v>
      </c>
      <c r="F536" s="8">
        <v>1205.0190111767545</v>
      </c>
      <c r="G536" s="8">
        <v>1250.1638417988474</v>
      </c>
      <c r="H536" s="8">
        <v>1296.5672531943364</v>
      </c>
      <c r="I536" s="8">
        <v>0.91817917736497245</v>
      </c>
      <c r="J536" s="8">
        <v>0.95321208595123608</v>
      </c>
      <c r="K536" s="8">
        <v>0.98958166684969007</v>
      </c>
    </row>
    <row r="537" spans="1:11" x14ac:dyDescent="0.25">
      <c r="A537" t="str">
        <f t="shared" si="17"/>
        <v>1999Ischaemic heart disease hospitalisation, 35+ yearsMMaori</v>
      </c>
      <c r="B537" s="7">
        <v>1999</v>
      </c>
      <c r="C537" s="7" t="s">
        <v>133</v>
      </c>
      <c r="D537" s="7" t="s">
        <v>75</v>
      </c>
      <c r="E537" s="7" t="s">
        <v>9</v>
      </c>
      <c r="F537" s="8">
        <v>1282.6447320418572</v>
      </c>
      <c r="G537" s="8">
        <v>1328.191456508247</v>
      </c>
      <c r="H537" s="8">
        <v>1374.9425113147881</v>
      </c>
      <c r="I537" s="8">
        <v>0.97878964646960476</v>
      </c>
      <c r="J537" s="8">
        <v>1.0142628158872173</v>
      </c>
      <c r="K537" s="8">
        <v>1.0510215993824505</v>
      </c>
    </row>
    <row r="538" spans="1:11" x14ac:dyDescent="0.25">
      <c r="A538" t="str">
        <f t="shared" si="17"/>
        <v>2000Ischaemic heart disease hospitalisation, 35+ yearsMMaori</v>
      </c>
      <c r="B538" s="7">
        <v>2000</v>
      </c>
      <c r="C538" s="7" t="s">
        <v>133</v>
      </c>
      <c r="D538" s="7" t="s">
        <v>75</v>
      </c>
      <c r="E538" s="7" t="s">
        <v>9</v>
      </c>
      <c r="F538" s="8">
        <v>1244.4537574150374</v>
      </c>
      <c r="G538" s="8">
        <v>1288.3367266218952</v>
      </c>
      <c r="H538" s="8">
        <v>1333.3720506904301</v>
      </c>
      <c r="I538" s="8">
        <v>0.97365450293749944</v>
      </c>
      <c r="J538" s="8">
        <v>1.0087017874305972</v>
      </c>
      <c r="K538" s="8">
        <v>1.0450106201901841</v>
      </c>
    </row>
    <row r="539" spans="1:11" x14ac:dyDescent="0.25">
      <c r="A539" t="str">
        <f t="shared" si="17"/>
        <v>2001Ischaemic heart disease hospitalisation, 35+ yearsMMaori</v>
      </c>
      <c r="B539" s="7">
        <v>2001</v>
      </c>
      <c r="C539" s="7" t="s">
        <v>133</v>
      </c>
      <c r="D539" s="7" t="s">
        <v>75</v>
      </c>
      <c r="E539" s="7" t="s">
        <v>9</v>
      </c>
      <c r="F539" s="8">
        <v>1190.0416244676599</v>
      </c>
      <c r="G539" s="8">
        <v>1232.025729684417</v>
      </c>
      <c r="H539" s="8">
        <v>1275.1128418802589</v>
      </c>
      <c r="I539" s="8">
        <v>0.97855915462487431</v>
      </c>
      <c r="J539" s="8">
        <v>1.0138439222630002</v>
      </c>
      <c r="K539" s="8">
        <v>1.0504009837848349</v>
      </c>
    </row>
    <row r="540" spans="1:11" x14ac:dyDescent="0.25">
      <c r="A540" t="str">
        <f t="shared" si="17"/>
        <v>2002Ischaemic heart disease hospitalisation, 35+ yearsMMaori</v>
      </c>
      <c r="B540" s="7">
        <v>2002</v>
      </c>
      <c r="C540" s="7" t="s">
        <v>133</v>
      </c>
      <c r="D540" s="7" t="s">
        <v>75</v>
      </c>
      <c r="E540" s="7" t="s">
        <v>9</v>
      </c>
      <c r="F540" s="8">
        <v>1142.8536468265713</v>
      </c>
      <c r="G540" s="8">
        <v>1183.1602631666765</v>
      </c>
      <c r="H540" s="8">
        <v>1224.5254852901896</v>
      </c>
      <c r="I540" s="8">
        <v>0.99552266669897971</v>
      </c>
      <c r="J540" s="8">
        <v>1.0314818861778317</v>
      </c>
      <c r="K540" s="8">
        <v>1.0687399866453162</v>
      </c>
    </row>
    <row r="541" spans="1:11" x14ac:dyDescent="0.25">
      <c r="A541" t="str">
        <f t="shared" si="17"/>
        <v>2003Ischaemic heart disease hospitalisation, 35+ yearsMMaori</v>
      </c>
      <c r="B541" s="7">
        <v>2003</v>
      </c>
      <c r="C541" s="7" t="s">
        <v>133</v>
      </c>
      <c r="D541" s="7" t="s">
        <v>75</v>
      </c>
      <c r="E541" s="7" t="s">
        <v>9</v>
      </c>
      <c r="F541" s="8">
        <v>1178.4252026158722</v>
      </c>
      <c r="G541" s="8">
        <v>1218.5555698005032</v>
      </c>
      <c r="H541" s="8">
        <v>1259.7040355215834</v>
      </c>
      <c r="I541" s="8">
        <v>1.0711053893981344</v>
      </c>
      <c r="J541" s="8">
        <v>1.1086213222748071</v>
      </c>
      <c r="K541" s="8">
        <v>1.1474512670438091</v>
      </c>
    </row>
    <row r="542" spans="1:11" x14ac:dyDescent="0.25">
      <c r="A542" t="str">
        <f t="shared" si="17"/>
        <v>2004Ischaemic heart disease hospitalisation, 35+ yearsMMaori</v>
      </c>
      <c r="B542" s="7">
        <v>2004</v>
      </c>
      <c r="C542" s="7" t="s">
        <v>133</v>
      </c>
      <c r="D542" s="7" t="s">
        <v>75</v>
      </c>
      <c r="E542" s="7" t="s">
        <v>9</v>
      </c>
      <c r="F542" s="8">
        <v>1182.7380245899324</v>
      </c>
      <c r="G542" s="8">
        <v>1222.1709930014783</v>
      </c>
      <c r="H542" s="8">
        <v>1262.5836271596177</v>
      </c>
      <c r="I542" s="8">
        <v>1.1366815605114633</v>
      </c>
      <c r="J542" s="8">
        <v>1.1758407287733206</v>
      </c>
      <c r="K542" s="8">
        <v>1.216348947210911</v>
      </c>
    </row>
    <row r="543" spans="1:11" x14ac:dyDescent="0.25">
      <c r="A543" t="str">
        <f t="shared" si="17"/>
        <v>2005Ischaemic heart disease hospitalisation, 35+ yearsMMaori</v>
      </c>
      <c r="B543" s="7">
        <v>2005</v>
      </c>
      <c r="C543" s="7" t="s">
        <v>133</v>
      </c>
      <c r="D543" s="7" t="s">
        <v>75</v>
      </c>
      <c r="E543" s="7" t="s">
        <v>9</v>
      </c>
      <c r="F543" s="8">
        <v>1162.6541114814568</v>
      </c>
      <c r="G543" s="8">
        <v>1200.9817256152908</v>
      </c>
      <c r="H543" s="8">
        <v>1240.2509564096567</v>
      </c>
      <c r="I543" s="8">
        <v>1.1562447553931834</v>
      </c>
      <c r="J543" s="8">
        <v>1.1957502568032674</v>
      </c>
      <c r="K543" s="8">
        <v>1.236605545647528</v>
      </c>
    </row>
    <row r="544" spans="1:11" x14ac:dyDescent="0.25">
      <c r="A544" t="str">
        <f t="shared" si="17"/>
        <v>2006Ischaemic heart disease hospitalisation, 35+ yearsMMaori</v>
      </c>
      <c r="B544" s="7">
        <v>2006</v>
      </c>
      <c r="C544" s="7" t="s">
        <v>133</v>
      </c>
      <c r="D544" s="7" t="s">
        <v>75</v>
      </c>
      <c r="E544" s="7" t="s">
        <v>9</v>
      </c>
      <c r="F544" s="8">
        <v>1073.5464019674523</v>
      </c>
      <c r="G544" s="8">
        <v>1109.6873722560201</v>
      </c>
      <c r="H544" s="8">
        <v>1146.7348679066718</v>
      </c>
      <c r="I544" s="8">
        <v>1.127734950952435</v>
      </c>
      <c r="J544" s="8">
        <v>1.1671367747383257</v>
      </c>
      <c r="K544" s="8">
        <v>1.2079152550837591</v>
      </c>
    </row>
    <row r="545" spans="1:11" x14ac:dyDescent="0.25">
      <c r="A545" t="str">
        <f t="shared" si="17"/>
        <v>2007Ischaemic heart disease hospitalisation, 35+ yearsMMaori</v>
      </c>
      <c r="B545" s="7">
        <v>2007</v>
      </c>
      <c r="C545" s="7" t="s">
        <v>133</v>
      </c>
      <c r="D545" s="7" t="s">
        <v>75</v>
      </c>
      <c r="E545" s="7" t="s">
        <v>9</v>
      </c>
      <c r="F545" s="8">
        <v>1027.1576217377406</v>
      </c>
      <c r="G545" s="8">
        <v>1061.8217917067809</v>
      </c>
      <c r="H545" s="8">
        <v>1097.3575549632485</v>
      </c>
      <c r="I545" s="8">
        <v>1.1198077629228229</v>
      </c>
      <c r="J545" s="8">
        <v>1.1591049927062531</v>
      </c>
      <c r="K545" s="8">
        <v>1.199781273715959</v>
      </c>
    </row>
    <row r="546" spans="1:11" x14ac:dyDescent="0.25">
      <c r="A546" t="str">
        <f t="shared" si="17"/>
        <v>2008Ischaemic heart disease hospitalisation, 35+ yearsMMaori</v>
      </c>
      <c r="B546" s="7">
        <v>2008</v>
      </c>
      <c r="C546" s="7" t="s">
        <v>133</v>
      </c>
      <c r="D546" s="7" t="s">
        <v>75</v>
      </c>
      <c r="E546" s="7" t="s">
        <v>9</v>
      </c>
      <c r="F546" s="8">
        <v>994.79747594888568</v>
      </c>
      <c r="G546" s="8">
        <v>1028.2009700575704</v>
      </c>
      <c r="H546" s="8">
        <v>1062.4401878131273</v>
      </c>
      <c r="I546" s="8">
        <v>1.1371168773372675</v>
      </c>
      <c r="J546" s="8">
        <v>1.1769471220113108</v>
      </c>
      <c r="K546" s="8">
        <v>1.2181725164913344</v>
      </c>
    </row>
    <row r="547" spans="1:11" x14ac:dyDescent="0.25">
      <c r="A547" t="str">
        <f t="shared" si="17"/>
        <v>2009Ischaemic heart disease hospitalisation, 35+ yearsMMaori</v>
      </c>
      <c r="B547" s="7">
        <v>2009</v>
      </c>
      <c r="C547" s="7" t="s">
        <v>133</v>
      </c>
      <c r="D547" s="7" t="s">
        <v>75</v>
      </c>
      <c r="E547" s="7" t="s">
        <v>9</v>
      </c>
      <c r="F547" s="8">
        <v>975.25583493198224</v>
      </c>
      <c r="G547" s="8">
        <v>1007.6163373397345</v>
      </c>
      <c r="H547" s="8">
        <v>1040.7770096148236</v>
      </c>
      <c r="I547" s="8">
        <v>1.1574897197872054</v>
      </c>
      <c r="J547" s="8">
        <v>1.1976925769698819</v>
      </c>
      <c r="K547" s="8">
        <v>1.2392917918894961</v>
      </c>
    </row>
    <row r="548" spans="1:11" x14ac:dyDescent="0.25">
      <c r="A548" t="str">
        <f t="shared" si="17"/>
        <v>2010Ischaemic heart disease hospitalisation, 35+ yearsMMaori</v>
      </c>
      <c r="B548" s="7">
        <v>2010</v>
      </c>
      <c r="C548" s="7" t="s">
        <v>133</v>
      </c>
      <c r="D548" s="7" t="s">
        <v>75</v>
      </c>
      <c r="E548" s="7" t="s">
        <v>9</v>
      </c>
      <c r="F548" s="8">
        <v>951.10364710956981</v>
      </c>
      <c r="G548" s="8">
        <v>982.34545295833141</v>
      </c>
      <c r="H548" s="8">
        <v>1014.3520842409572</v>
      </c>
      <c r="I548" s="8">
        <v>1.154117717321484</v>
      </c>
      <c r="J548" s="8">
        <v>1.1939178919876698</v>
      </c>
      <c r="K548" s="8">
        <v>1.2350905903398581</v>
      </c>
    </row>
    <row r="549" spans="1:11" x14ac:dyDescent="0.25">
      <c r="A549" t="str">
        <f t="shared" si="17"/>
        <v>2011Ischaemic heart disease hospitalisation, 35+ yearsMMaori</v>
      </c>
      <c r="B549" s="7">
        <v>2011</v>
      </c>
      <c r="C549" s="7" t="s">
        <v>133</v>
      </c>
      <c r="D549" s="7" t="s">
        <v>75</v>
      </c>
      <c r="E549" s="7" t="s">
        <v>9</v>
      </c>
      <c r="F549" s="8">
        <v>886.02087253419904</v>
      </c>
      <c r="G549" s="8">
        <v>915.50297186575006</v>
      </c>
      <c r="H549" s="8">
        <v>945.71609208011478</v>
      </c>
      <c r="I549" s="8">
        <v>1.1112680054072115</v>
      </c>
      <c r="J549" s="8">
        <v>1.1501451888133905</v>
      </c>
      <c r="K549" s="8">
        <v>1.1903824720174969</v>
      </c>
    </row>
    <row r="550" spans="1:11" x14ac:dyDescent="0.25">
      <c r="A550" t="str">
        <f t="shared" si="17"/>
        <v>2012Ischaemic heart disease hospitalisation, 35+ yearsMMaori</v>
      </c>
      <c r="B550" s="7">
        <v>2012</v>
      </c>
      <c r="C550" s="7" t="s">
        <v>133</v>
      </c>
      <c r="D550" s="7" t="s">
        <v>75</v>
      </c>
      <c r="E550" s="7" t="s">
        <v>9</v>
      </c>
      <c r="F550" s="8">
        <v>840.19447602674597</v>
      </c>
      <c r="G550" s="8">
        <v>868.37040876025026</v>
      </c>
      <c r="H550" s="8">
        <v>897.25038017282179</v>
      </c>
      <c r="I550" s="8">
        <v>1.1054968102833342</v>
      </c>
      <c r="J550" s="8">
        <v>1.1446628186364747</v>
      </c>
      <c r="K550" s="8">
        <v>1.185216416891322</v>
      </c>
    </row>
    <row r="551" spans="1:11" x14ac:dyDescent="0.25">
      <c r="A551" t="str">
        <f t="shared" si="17"/>
        <v>2013Ischaemic heart disease hospitalisation, 35+ yearsMMaori</v>
      </c>
      <c r="B551" s="7">
        <v>2013</v>
      </c>
      <c r="C551" s="7" t="s">
        <v>133</v>
      </c>
      <c r="D551" s="7" t="s">
        <v>75</v>
      </c>
      <c r="E551" s="7" t="s">
        <v>9</v>
      </c>
      <c r="F551" s="8">
        <v>780.23575153662557</v>
      </c>
      <c r="G551" s="8">
        <v>806.95592112117117</v>
      </c>
      <c r="H551" s="8">
        <v>834.35775526302155</v>
      </c>
      <c r="I551" s="8">
        <v>1.082850739226775</v>
      </c>
      <c r="J551" s="8">
        <v>1.122209654889984</v>
      </c>
      <c r="K551" s="8">
        <v>1.1629991686828021</v>
      </c>
    </row>
    <row r="552" spans="1:11" x14ac:dyDescent="0.25">
      <c r="A552" t="str">
        <f t="shared" si="17"/>
        <v>2014Ischaemic heart disease hospitalisation, 35+ yearsMMaori</v>
      </c>
      <c r="B552" s="7">
        <v>2014</v>
      </c>
      <c r="C552" s="7" t="s">
        <v>133</v>
      </c>
      <c r="D552" s="7" t="s">
        <v>75</v>
      </c>
      <c r="E552" s="7" t="s">
        <v>9</v>
      </c>
      <c r="F552" s="8">
        <v>798.09467534827672</v>
      </c>
      <c r="G552" s="8">
        <v>824.68471979431217</v>
      </c>
      <c r="H552" s="8">
        <v>851.93490205704234</v>
      </c>
      <c r="I552" s="8">
        <v>1.1481749363412188</v>
      </c>
      <c r="J552" s="8">
        <v>1.1891242292463702</v>
      </c>
      <c r="K552" s="8">
        <v>1.231533965622597</v>
      </c>
    </row>
    <row r="553" spans="1:11" x14ac:dyDescent="0.25">
      <c r="A553" t="str">
        <f t="shared" si="17"/>
        <v>1996Ischaemic heart disease hospitalisation, 35+ yearsMnonMaori</v>
      </c>
      <c r="B553" s="7">
        <v>1996</v>
      </c>
      <c r="C553" s="7" t="s">
        <v>133</v>
      </c>
      <c r="D553" s="7" t="s">
        <v>75</v>
      </c>
      <c r="E553" s="7" t="s">
        <v>74</v>
      </c>
      <c r="F553" s="8">
        <v>1249.1499129545243</v>
      </c>
      <c r="G553" s="8">
        <v>1261.2193327559075</v>
      </c>
      <c r="H553" s="8">
        <v>1273.3763330843008</v>
      </c>
      <c r="I553" s="8"/>
      <c r="J553" s="8"/>
      <c r="K553" s="8"/>
    </row>
    <row r="554" spans="1:11" x14ac:dyDescent="0.25">
      <c r="A554" t="str">
        <f t="shared" si="17"/>
        <v>1997Ischaemic heart disease hospitalisation, 35+ yearsMnonMaori</v>
      </c>
      <c r="B554" s="7">
        <v>1997</v>
      </c>
      <c r="C554" s="7" t="s">
        <v>133</v>
      </c>
      <c r="D554" s="7" t="s">
        <v>75</v>
      </c>
      <c r="E554" s="7" t="s">
        <v>74</v>
      </c>
      <c r="F554" s="8">
        <v>1280.0979574304397</v>
      </c>
      <c r="G554" s="8">
        <v>1292.1437381631467</v>
      </c>
      <c r="H554" s="8">
        <v>1304.274654740017</v>
      </c>
      <c r="I554" s="8"/>
      <c r="J554" s="8"/>
      <c r="K554" s="8"/>
    </row>
    <row r="555" spans="1:11" x14ac:dyDescent="0.25">
      <c r="A555" t="str">
        <f t="shared" si="17"/>
        <v>1998Ischaemic heart disease hospitalisation, 35+ yearsMnonMaori</v>
      </c>
      <c r="B555" s="7">
        <v>1998</v>
      </c>
      <c r="C555" s="7" t="s">
        <v>133</v>
      </c>
      <c r="D555" s="7" t="s">
        <v>75</v>
      </c>
      <c r="E555" s="7" t="s">
        <v>74</v>
      </c>
      <c r="F555" s="8">
        <v>1299.5726391984665</v>
      </c>
      <c r="G555" s="8">
        <v>1311.5274766488878</v>
      </c>
      <c r="H555" s="8">
        <v>1323.5649184688084</v>
      </c>
      <c r="I555" s="8"/>
      <c r="J555" s="8"/>
      <c r="K555" s="8"/>
    </row>
    <row r="556" spans="1:11" x14ac:dyDescent="0.25">
      <c r="A556" t="str">
        <f t="shared" si="17"/>
        <v>1999Ischaemic heart disease hospitalisation, 35+ yearsMnonMaori</v>
      </c>
      <c r="B556" s="7">
        <v>1999</v>
      </c>
      <c r="C556" s="7" t="s">
        <v>133</v>
      </c>
      <c r="D556" s="7" t="s">
        <v>75</v>
      </c>
      <c r="E556" s="7" t="s">
        <v>74</v>
      </c>
      <c r="F556" s="8">
        <v>1297.7622562494241</v>
      </c>
      <c r="G556" s="8">
        <v>1309.5140980263814</v>
      </c>
      <c r="H556" s="8">
        <v>1321.3458778825948</v>
      </c>
      <c r="I556" s="8"/>
      <c r="J556" s="8"/>
      <c r="K556" s="8"/>
    </row>
    <row r="557" spans="1:11" x14ac:dyDescent="0.25">
      <c r="A557" t="str">
        <f t="shared" si="17"/>
        <v>2000Ischaemic heart disease hospitalisation, 35+ yearsMnonMaori</v>
      </c>
      <c r="B557" s="7">
        <v>2000</v>
      </c>
      <c r="C557" s="7" t="s">
        <v>133</v>
      </c>
      <c r="D557" s="7" t="s">
        <v>75</v>
      </c>
      <c r="E557" s="7" t="s">
        <v>74</v>
      </c>
      <c r="F557" s="8">
        <v>1265.8099663772737</v>
      </c>
      <c r="G557" s="8">
        <v>1277.2226069942778</v>
      </c>
      <c r="H557" s="8">
        <v>1288.7125417283819</v>
      </c>
      <c r="I557" s="8"/>
      <c r="J557" s="8"/>
      <c r="K557" s="8"/>
    </row>
    <row r="558" spans="1:11" x14ac:dyDescent="0.25">
      <c r="A558" t="str">
        <f t="shared" si="17"/>
        <v>2001Ischaemic heart disease hospitalisation, 35+ yearsMnonMaori</v>
      </c>
      <c r="B558" s="7">
        <v>2001</v>
      </c>
      <c r="C558" s="7" t="s">
        <v>133</v>
      </c>
      <c r="D558" s="7" t="s">
        <v>75</v>
      </c>
      <c r="E558" s="7" t="s">
        <v>74</v>
      </c>
      <c r="F558" s="8">
        <v>1204.2516656624821</v>
      </c>
      <c r="G558" s="8">
        <v>1215.2025599112073</v>
      </c>
      <c r="H558" s="8">
        <v>1226.2282561912211</v>
      </c>
      <c r="I558" s="8"/>
      <c r="J558" s="8"/>
      <c r="K558" s="8"/>
    </row>
    <row r="559" spans="1:11" x14ac:dyDescent="0.25">
      <c r="A559" t="str">
        <f t="shared" si="17"/>
        <v>2002Ischaemic heart disease hospitalisation, 35+ yearsMnonMaori</v>
      </c>
      <c r="B559" s="7">
        <v>2002</v>
      </c>
      <c r="C559" s="7" t="s">
        <v>133</v>
      </c>
      <c r="D559" s="7" t="s">
        <v>75</v>
      </c>
      <c r="E559" s="7" t="s">
        <v>74</v>
      </c>
      <c r="F559" s="8">
        <v>1136.5648525895947</v>
      </c>
      <c r="G559" s="8">
        <v>1147.0489971965389</v>
      </c>
      <c r="H559" s="8">
        <v>1157.6057832273054</v>
      </c>
      <c r="I559" s="8"/>
      <c r="J559" s="8"/>
      <c r="K559" s="8"/>
    </row>
    <row r="560" spans="1:11" x14ac:dyDescent="0.25">
      <c r="A560" t="str">
        <f t="shared" ref="A560:A590" si="18">B560&amp;C560&amp;D560&amp;E560</f>
        <v>2003Ischaemic heart disease hospitalisation, 35+ yearsMnonMaori</v>
      </c>
      <c r="B560" s="7">
        <v>2003</v>
      </c>
      <c r="C560" s="7" t="s">
        <v>133</v>
      </c>
      <c r="D560" s="7" t="s">
        <v>75</v>
      </c>
      <c r="E560" s="7" t="s">
        <v>74</v>
      </c>
      <c r="F560" s="8">
        <v>1089.0453039676443</v>
      </c>
      <c r="G560" s="8">
        <v>1099.1630282738197</v>
      </c>
      <c r="H560" s="8">
        <v>1109.3513555156089</v>
      </c>
      <c r="I560" s="8"/>
      <c r="J560" s="8"/>
      <c r="K560" s="8"/>
    </row>
    <row r="561" spans="1:11" x14ac:dyDescent="0.25">
      <c r="A561" t="str">
        <f t="shared" si="18"/>
        <v>2004Ischaemic heart disease hospitalisation, 35+ yearsMnonMaori</v>
      </c>
      <c r="B561" s="7">
        <v>2004</v>
      </c>
      <c r="C561" s="7" t="s">
        <v>133</v>
      </c>
      <c r="D561" s="7" t="s">
        <v>75</v>
      </c>
      <c r="E561" s="7" t="s">
        <v>74</v>
      </c>
      <c r="F561" s="8">
        <v>1029.7127297606107</v>
      </c>
      <c r="G561" s="8">
        <v>1039.4018195614733</v>
      </c>
      <c r="H561" s="8">
        <v>1049.15938493965</v>
      </c>
      <c r="I561" s="8"/>
      <c r="J561" s="8"/>
      <c r="K561" s="8"/>
    </row>
    <row r="562" spans="1:11" x14ac:dyDescent="0.25">
      <c r="A562" t="str">
        <f t="shared" si="18"/>
        <v>2005Ischaemic heart disease hospitalisation, 35+ yearsMnonMaori</v>
      </c>
      <c r="B562" s="7">
        <v>2005</v>
      </c>
      <c r="C562" s="7" t="s">
        <v>133</v>
      </c>
      <c r="D562" s="7" t="s">
        <v>75</v>
      </c>
      <c r="E562" s="7" t="s">
        <v>74</v>
      </c>
      <c r="F562" s="8">
        <v>994.97263165094762</v>
      </c>
      <c r="G562" s="8">
        <v>1004.3750513807199</v>
      </c>
      <c r="H562" s="8">
        <v>1013.8442052579015</v>
      </c>
      <c r="I562" s="8"/>
      <c r="J562" s="8"/>
      <c r="K562" s="8"/>
    </row>
    <row r="563" spans="1:11" x14ac:dyDescent="0.25">
      <c r="A563" t="str">
        <f t="shared" si="18"/>
        <v>2006Ischaemic heart disease hospitalisation, 35+ yearsMnonMaori</v>
      </c>
      <c r="B563" s="7">
        <v>2006</v>
      </c>
      <c r="C563" s="7" t="s">
        <v>133</v>
      </c>
      <c r="D563" s="7" t="s">
        <v>75</v>
      </c>
      <c r="E563" s="7" t="s">
        <v>74</v>
      </c>
      <c r="F563" s="8">
        <v>941.76694994923696</v>
      </c>
      <c r="G563" s="8">
        <v>950.77748921484738</v>
      </c>
      <c r="H563" s="8">
        <v>959.85277569510822</v>
      </c>
      <c r="I563" s="8"/>
      <c r="J563" s="8"/>
      <c r="K563" s="8"/>
    </row>
    <row r="564" spans="1:11" x14ac:dyDescent="0.25">
      <c r="A564" t="str">
        <f t="shared" si="18"/>
        <v>2007Ischaemic heart disease hospitalisation, 35+ yearsMnonMaori</v>
      </c>
      <c r="B564" s="7">
        <v>2007</v>
      </c>
      <c r="C564" s="7" t="s">
        <v>133</v>
      </c>
      <c r="D564" s="7" t="s">
        <v>75</v>
      </c>
      <c r="E564" s="7" t="s">
        <v>74</v>
      </c>
      <c r="F564" s="8">
        <v>907.32949669834591</v>
      </c>
      <c r="G564" s="8">
        <v>916.07041500844764</v>
      </c>
      <c r="H564" s="8">
        <v>924.87457487211611</v>
      </c>
      <c r="I564" s="8"/>
      <c r="J564" s="8"/>
      <c r="K564" s="8"/>
    </row>
    <row r="565" spans="1:11" x14ac:dyDescent="0.25">
      <c r="A565" t="str">
        <f t="shared" si="18"/>
        <v>2008Ischaemic heart disease hospitalisation, 35+ yearsMnonMaori</v>
      </c>
      <c r="B565" s="7">
        <v>2008</v>
      </c>
      <c r="C565" s="7" t="s">
        <v>133</v>
      </c>
      <c r="D565" s="7" t="s">
        <v>75</v>
      </c>
      <c r="E565" s="7" t="s">
        <v>74</v>
      </c>
      <c r="F565" s="8">
        <v>865.20331094864059</v>
      </c>
      <c r="G565" s="8">
        <v>873.61696275738802</v>
      </c>
      <c r="H565" s="8">
        <v>882.09206022666706</v>
      </c>
      <c r="I565" s="8"/>
      <c r="J565" s="8"/>
      <c r="K565" s="8"/>
    </row>
    <row r="566" spans="1:11" x14ac:dyDescent="0.25">
      <c r="A566" t="str">
        <f t="shared" si="18"/>
        <v>2009Ischaemic heart disease hospitalisation, 35+ yearsMnonMaori</v>
      </c>
      <c r="B566" s="7">
        <v>2009</v>
      </c>
      <c r="C566" s="7" t="s">
        <v>133</v>
      </c>
      <c r="D566" s="7" t="s">
        <v>75</v>
      </c>
      <c r="E566" s="7" t="s">
        <v>74</v>
      </c>
      <c r="F566" s="8">
        <v>833.15368367514304</v>
      </c>
      <c r="G566" s="8">
        <v>841.29797304828162</v>
      </c>
      <c r="H566" s="8">
        <v>849.50205045341443</v>
      </c>
      <c r="I566" s="8"/>
      <c r="J566" s="8"/>
      <c r="K566" s="8"/>
    </row>
    <row r="567" spans="1:11" x14ac:dyDescent="0.25">
      <c r="A567" t="str">
        <f t="shared" si="18"/>
        <v>2010Ischaemic heart disease hospitalisation, 35+ yearsMnonMaori</v>
      </c>
      <c r="B567" s="7">
        <v>2010</v>
      </c>
      <c r="C567" s="7" t="s">
        <v>133</v>
      </c>
      <c r="D567" s="7" t="s">
        <v>75</v>
      </c>
      <c r="E567" s="7" t="s">
        <v>74</v>
      </c>
      <c r="F567" s="8">
        <v>814.85615883665935</v>
      </c>
      <c r="G567" s="8">
        <v>822.79146627319039</v>
      </c>
      <c r="H567" s="8">
        <v>830.78480802788511</v>
      </c>
      <c r="I567" s="8"/>
      <c r="J567" s="8"/>
      <c r="K567" s="8"/>
    </row>
    <row r="568" spans="1:11" x14ac:dyDescent="0.25">
      <c r="A568" t="str">
        <f t="shared" si="18"/>
        <v>2011Ischaemic heart disease hospitalisation, 35+ yearsMnonMaori</v>
      </c>
      <c r="B568" s="7">
        <v>2011</v>
      </c>
      <c r="C568" s="7" t="s">
        <v>133</v>
      </c>
      <c r="D568" s="7" t="s">
        <v>75</v>
      </c>
      <c r="E568" s="7" t="s">
        <v>74</v>
      </c>
      <c r="F568" s="8">
        <v>788.27629952926588</v>
      </c>
      <c r="G568" s="8">
        <v>795.98904622665782</v>
      </c>
      <c r="H568" s="8">
        <v>803.75846528992088</v>
      </c>
      <c r="I568" s="8"/>
      <c r="J568" s="8"/>
      <c r="K568" s="8"/>
    </row>
    <row r="569" spans="1:11" x14ac:dyDescent="0.25">
      <c r="A569" t="str">
        <f t="shared" si="18"/>
        <v>2012Ischaemic heart disease hospitalisation, 35+ yearsMnonMaori</v>
      </c>
      <c r="B569" s="7">
        <v>2012</v>
      </c>
      <c r="C569" s="7" t="s">
        <v>133</v>
      </c>
      <c r="D569" s="7" t="s">
        <v>75</v>
      </c>
      <c r="E569" s="7" t="s">
        <v>74</v>
      </c>
      <c r="F569" s="8">
        <v>751.17059904485393</v>
      </c>
      <c r="G569" s="8">
        <v>758.62550492786625</v>
      </c>
      <c r="H569" s="8">
        <v>766.13597016549568</v>
      </c>
      <c r="I569" s="8"/>
      <c r="J569" s="8"/>
      <c r="K569" s="8"/>
    </row>
    <row r="570" spans="1:11" x14ac:dyDescent="0.25">
      <c r="A570" t="str">
        <f t="shared" si="18"/>
        <v>2013Ischaemic heart disease hospitalisation, 35+ yearsMnonMaori</v>
      </c>
      <c r="B570" s="7">
        <v>2013</v>
      </c>
      <c r="C570" s="7" t="s">
        <v>133</v>
      </c>
      <c r="D570" s="7" t="s">
        <v>75</v>
      </c>
      <c r="E570" s="7" t="s">
        <v>74</v>
      </c>
      <c r="F570" s="8">
        <v>711.88402190987802</v>
      </c>
      <c r="G570" s="8">
        <v>719.07768535486468</v>
      </c>
      <c r="H570" s="8">
        <v>726.32593417843532</v>
      </c>
      <c r="I570" s="8"/>
      <c r="J570" s="8"/>
      <c r="K570" s="8"/>
    </row>
    <row r="571" spans="1:11" x14ac:dyDescent="0.25">
      <c r="A571" t="str">
        <f t="shared" si="18"/>
        <v>2014Ischaemic heart disease hospitalisation, 35+ yearsMnonMaori</v>
      </c>
      <c r="B571" s="7">
        <v>2014</v>
      </c>
      <c r="C571" s="7" t="s">
        <v>133</v>
      </c>
      <c r="D571" s="7" t="s">
        <v>75</v>
      </c>
      <c r="E571" s="7" t="s">
        <v>74</v>
      </c>
      <c r="F571" s="8">
        <v>686.53826186723279</v>
      </c>
      <c r="G571" s="8">
        <v>693.52276197161643</v>
      </c>
      <c r="H571" s="8">
        <v>700.5606178436517</v>
      </c>
      <c r="I571" s="8"/>
      <c r="J571" s="8"/>
      <c r="K571" s="8"/>
    </row>
    <row r="572" spans="1:11" x14ac:dyDescent="0.25">
      <c r="A572" t="str">
        <f t="shared" si="18"/>
        <v>1996Total cardiovascular disease hospitalisation, 35+ yearsTMaori</v>
      </c>
      <c r="B572" s="7">
        <v>1996</v>
      </c>
      <c r="C572" s="7" t="s">
        <v>129</v>
      </c>
      <c r="D572" s="7" t="s">
        <v>76</v>
      </c>
      <c r="E572" s="7" t="s">
        <v>9</v>
      </c>
      <c r="F572" s="8">
        <v>3026.5749323054438</v>
      </c>
      <c r="G572" s="8">
        <v>3077.9167724696608</v>
      </c>
      <c r="H572" s="8">
        <v>3129.9111235332862</v>
      </c>
      <c r="I572" s="8">
        <v>1.4607659037251304</v>
      </c>
      <c r="J572" s="8">
        <v>1.4860639300176131</v>
      </c>
      <c r="K572" s="8">
        <v>1.5118000758833028</v>
      </c>
    </row>
    <row r="573" spans="1:11" x14ac:dyDescent="0.25">
      <c r="A573" t="str">
        <f t="shared" si="18"/>
        <v>1997Total cardiovascular disease hospitalisation, 35+ yearsTMaori</v>
      </c>
      <c r="B573" s="7">
        <v>1997</v>
      </c>
      <c r="C573" s="7" t="s">
        <v>129</v>
      </c>
      <c r="D573" s="7" t="s">
        <v>76</v>
      </c>
      <c r="E573" s="7" t="s">
        <v>9</v>
      </c>
      <c r="F573" s="8">
        <v>3152.9671210683086</v>
      </c>
      <c r="G573" s="8">
        <v>3204.2329493127004</v>
      </c>
      <c r="H573" s="8">
        <v>3256.1234239611804</v>
      </c>
      <c r="I573" s="8">
        <v>1.4830587229948098</v>
      </c>
      <c r="J573" s="8">
        <v>1.5076756935600224</v>
      </c>
      <c r="K573" s="8">
        <v>1.5327012758884866</v>
      </c>
    </row>
    <row r="574" spans="1:11" x14ac:dyDescent="0.25">
      <c r="A574" t="str">
        <f t="shared" si="18"/>
        <v>1998Total cardiovascular disease hospitalisation, 35+ yearsTMaori</v>
      </c>
      <c r="B574" s="7">
        <v>1998</v>
      </c>
      <c r="C574" s="7" t="s">
        <v>129</v>
      </c>
      <c r="D574" s="7" t="s">
        <v>76</v>
      </c>
      <c r="E574" s="7" t="s">
        <v>9</v>
      </c>
      <c r="F574" s="8">
        <v>3306.8059925083458</v>
      </c>
      <c r="G574" s="8">
        <v>3358.1495077295067</v>
      </c>
      <c r="H574" s="8">
        <v>3410.0905613022483</v>
      </c>
      <c r="I574" s="8">
        <v>1.5233525874710181</v>
      </c>
      <c r="J574" s="8">
        <v>1.5475205220937842</v>
      </c>
      <c r="K574" s="8">
        <v>1.572071880139817</v>
      </c>
    </row>
    <row r="575" spans="1:11" x14ac:dyDescent="0.25">
      <c r="A575" t="str">
        <f t="shared" si="18"/>
        <v>1999Total cardiovascular disease hospitalisation, 35+ yearsTMaori</v>
      </c>
      <c r="B575" s="7">
        <v>1999</v>
      </c>
      <c r="C575" s="7" t="s">
        <v>129</v>
      </c>
      <c r="D575" s="7" t="s">
        <v>76</v>
      </c>
      <c r="E575" s="7" t="s">
        <v>9</v>
      </c>
      <c r="F575" s="8">
        <v>3348.1983243395171</v>
      </c>
      <c r="G575" s="8">
        <v>3398.7067179025362</v>
      </c>
      <c r="H575" s="8">
        <v>3449.7863044076171</v>
      </c>
      <c r="I575" s="8">
        <v>1.52849863434502</v>
      </c>
      <c r="J575" s="8">
        <v>1.5520896957088273</v>
      </c>
      <c r="K575" s="8">
        <v>1.5760448648080068</v>
      </c>
    </row>
    <row r="576" spans="1:11" x14ac:dyDescent="0.25">
      <c r="A576" t="str">
        <f t="shared" si="18"/>
        <v>2000Total cardiovascular disease hospitalisation, 35+ yearsTMaori</v>
      </c>
      <c r="B576" s="7">
        <v>2000</v>
      </c>
      <c r="C576" s="7" t="s">
        <v>129</v>
      </c>
      <c r="D576" s="7" t="s">
        <v>76</v>
      </c>
      <c r="E576" s="7" t="s">
        <v>9</v>
      </c>
      <c r="F576" s="8">
        <v>3336.3259337679333</v>
      </c>
      <c r="G576" s="8">
        <v>3385.6110427972976</v>
      </c>
      <c r="H576" s="8">
        <v>3435.4420039058932</v>
      </c>
      <c r="I576" s="8">
        <v>1.556026934145283</v>
      </c>
      <c r="J576" s="8">
        <v>1.5795971865922711</v>
      </c>
      <c r="K576" s="8">
        <v>1.6035244745045354</v>
      </c>
    </row>
    <row r="577" spans="1:11" x14ac:dyDescent="0.25">
      <c r="A577" t="str">
        <f t="shared" si="18"/>
        <v>2001Total cardiovascular disease hospitalisation, 35+ yearsTMaori</v>
      </c>
      <c r="B577" s="7">
        <v>2001</v>
      </c>
      <c r="C577" s="7" t="s">
        <v>129</v>
      </c>
      <c r="D577" s="7" t="s">
        <v>76</v>
      </c>
      <c r="E577" s="7" t="s">
        <v>9</v>
      </c>
      <c r="F577" s="8">
        <v>3221.3751746606185</v>
      </c>
      <c r="G577" s="8">
        <v>3268.7418342021083</v>
      </c>
      <c r="H577" s="8">
        <v>3316.6306807535157</v>
      </c>
      <c r="I577" s="8">
        <v>1.578913607216305</v>
      </c>
      <c r="J577" s="8">
        <v>1.6028015125004114</v>
      </c>
      <c r="K577" s="8">
        <v>1.6270508257907912</v>
      </c>
    </row>
    <row r="578" spans="1:11" x14ac:dyDescent="0.25">
      <c r="A578" t="str">
        <f t="shared" si="18"/>
        <v>2002Total cardiovascular disease hospitalisation, 35+ yearsTMaori</v>
      </c>
      <c r="B578" s="7">
        <v>2002</v>
      </c>
      <c r="C578" s="7" t="s">
        <v>129</v>
      </c>
      <c r="D578" s="7" t="s">
        <v>76</v>
      </c>
      <c r="E578" s="7" t="s">
        <v>9</v>
      </c>
      <c r="F578" s="8">
        <v>3144.4784493272532</v>
      </c>
      <c r="G578" s="8">
        <v>3190.2592330362654</v>
      </c>
      <c r="H578" s="8">
        <v>3236.5397756518964</v>
      </c>
      <c r="I578" s="8">
        <v>1.6214998574959594</v>
      </c>
      <c r="J578" s="8">
        <v>1.6458764464345632</v>
      </c>
      <c r="K578" s="8">
        <v>1.6706194973777948</v>
      </c>
    </row>
    <row r="579" spans="1:11" x14ac:dyDescent="0.25">
      <c r="A579" t="str">
        <f t="shared" si="18"/>
        <v>2003Total cardiovascular disease hospitalisation, 35+ yearsTMaori</v>
      </c>
      <c r="B579" s="7">
        <v>2003</v>
      </c>
      <c r="C579" s="7" t="s">
        <v>129</v>
      </c>
      <c r="D579" s="7" t="s">
        <v>76</v>
      </c>
      <c r="E579" s="7" t="s">
        <v>9</v>
      </c>
      <c r="F579" s="8">
        <v>3087.7925553062864</v>
      </c>
      <c r="G579" s="8">
        <v>3132.2023474710263</v>
      </c>
      <c r="H579" s="8">
        <v>3177.0910757186516</v>
      </c>
      <c r="I579" s="8">
        <v>1.6504177850838821</v>
      </c>
      <c r="J579" s="8">
        <v>1.6750165173803671</v>
      </c>
      <c r="K579" s="8">
        <v>1.6999818826809694</v>
      </c>
    </row>
    <row r="580" spans="1:11" x14ac:dyDescent="0.25">
      <c r="A580" t="str">
        <f t="shared" si="18"/>
        <v>2004Total cardiovascular disease hospitalisation, 35+ yearsTMaori</v>
      </c>
      <c r="B580" s="7">
        <v>2004</v>
      </c>
      <c r="C580" s="7" t="s">
        <v>129</v>
      </c>
      <c r="D580" s="7" t="s">
        <v>76</v>
      </c>
      <c r="E580" s="7" t="s">
        <v>9</v>
      </c>
      <c r="F580" s="8">
        <v>3050.02058492993</v>
      </c>
      <c r="G580" s="8">
        <v>3093.219136187774</v>
      </c>
      <c r="H580" s="8">
        <v>3136.8765000673634</v>
      </c>
      <c r="I580" s="8">
        <v>1.6738361176746299</v>
      </c>
      <c r="J580" s="8">
        <v>1.698480884304735</v>
      </c>
      <c r="K580" s="8">
        <v>1.7234885087533796</v>
      </c>
    </row>
    <row r="581" spans="1:11" x14ac:dyDescent="0.25">
      <c r="A581" t="str">
        <f t="shared" si="18"/>
        <v>2005Total cardiovascular disease hospitalisation, 35+ yearsTMaori</v>
      </c>
      <c r="B581" s="7">
        <v>2005</v>
      </c>
      <c r="C581" s="7" t="s">
        <v>129</v>
      </c>
      <c r="D581" s="7" t="s">
        <v>76</v>
      </c>
      <c r="E581" s="7" t="s">
        <v>9</v>
      </c>
      <c r="F581" s="8">
        <v>2986.8291098916666</v>
      </c>
      <c r="G581" s="8">
        <v>3028.725481608315</v>
      </c>
      <c r="H581" s="8">
        <v>3071.0625724205834</v>
      </c>
      <c r="I581" s="8">
        <v>1.6719081182042419</v>
      </c>
      <c r="J581" s="8">
        <v>1.696387295437342</v>
      </c>
      <c r="K581" s="8">
        <v>1.7212248835851836</v>
      </c>
    </row>
    <row r="582" spans="1:11" x14ac:dyDescent="0.25">
      <c r="A582" t="str">
        <f t="shared" si="18"/>
        <v>2006Total cardiovascular disease hospitalisation, 35+ yearsTMaori</v>
      </c>
      <c r="B582" s="7">
        <v>2006</v>
      </c>
      <c r="C582" s="7" t="s">
        <v>129</v>
      </c>
      <c r="D582" s="7" t="s">
        <v>76</v>
      </c>
      <c r="E582" s="7" t="s">
        <v>9</v>
      </c>
      <c r="F582" s="8">
        <v>2913.4755899709071</v>
      </c>
      <c r="G582" s="8">
        <v>2953.9782241458252</v>
      </c>
      <c r="H582" s="8">
        <v>2994.9031306485604</v>
      </c>
      <c r="I582" s="8">
        <v>1.666592780591603</v>
      </c>
      <c r="J582" s="8">
        <v>1.6908673850639802</v>
      </c>
      <c r="K582" s="8">
        <v>1.7154955590640502</v>
      </c>
    </row>
    <row r="583" spans="1:11" x14ac:dyDescent="0.25">
      <c r="A583" t="str">
        <f t="shared" si="18"/>
        <v>2007Total cardiovascular disease hospitalisation, 35+ yearsTMaori</v>
      </c>
      <c r="B583" s="7">
        <v>2007</v>
      </c>
      <c r="C583" s="7" t="s">
        <v>129</v>
      </c>
      <c r="D583" s="7" t="s">
        <v>76</v>
      </c>
      <c r="E583" s="7" t="s">
        <v>9</v>
      </c>
      <c r="F583" s="8">
        <v>2905.6970858104369</v>
      </c>
      <c r="G583" s="8">
        <v>2945.3226448702389</v>
      </c>
      <c r="H583" s="8">
        <v>2985.3535034506831</v>
      </c>
      <c r="I583" s="8">
        <v>1.6832944127108982</v>
      </c>
      <c r="J583" s="8">
        <v>1.707464592339732</v>
      </c>
      <c r="K583" s="8">
        <v>1.7319818280621875</v>
      </c>
    </row>
    <row r="584" spans="1:11" x14ac:dyDescent="0.25">
      <c r="A584" t="str">
        <f t="shared" si="18"/>
        <v>2008Total cardiovascular disease hospitalisation, 35+ yearsTMaori</v>
      </c>
      <c r="B584" s="7">
        <v>2008</v>
      </c>
      <c r="C584" s="7" t="s">
        <v>129</v>
      </c>
      <c r="D584" s="7" t="s">
        <v>76</v>
      </c>
      <c r="E584" s="7" t="s">
        <v>9</v>
      </c>
      <c r="F584" s="8">
        <v>2929.4272178432238</v>
      </c>
      <c r="G584" s="8">
        <v>2968.3243006248786</v>
      </c>
      <c r="H584" s="8">
        <v>3007.6088004861604</v>
      </c>
      <c r="I584" s="8">
        <v>1.7210629543174558</v>
      </c>
      <c r="J584" s="8">
        <v>1.7452560373821859</v>
      </c>
      <c r="K584" s="8">
        <v>1.7697892040369492</v>
      </c>
    </row>
    <row r="585" spans="1:11" x14ac:dyDescent="0.25">
      <c r="A585" t="str">
        <f t="shared" si="18"/>
        <v>2009Total cardiovascular disease hospitalisation, 35+ yearsTMaori</v>
      </c>
      <c r="B585" s="7">
        <v>2009</v>
      </c>
      <c r="C585" s="7" t="s">
        <v>129</v>
      </c>
      <c r="D585" s="7" t="s">
        <v>76</v>
      </c>
      <c r="E585" s="7" t="s">
        <v>9</v>
      </c>
      <c r="F585" s="8">
        <v>2925.5626930521717</v>
      </c>
      <c r="G585" s="8">
        <v>2963.5828678886705</v>
      </c>
      <c r="H585" s="8">
        <v>3001.9737122862016</v>
      </c>
      <c r="I585" s="8">
        <v>1.7302850005953625</v>
      </c>
      <c r="J585" s="8">
        <v>1.7542208393685454</v>
      </c>
      <c r="K585" s="8">
        <v>1.7784877937542307</v>
      </c>
    </row>
    <row r="586" spans="1:11" x14ac:dyDescent="0.25">
      <c r="A586" t="str">
        <f t="shared" si="18"/>
        <v>2010Total cardiovascular disease hospitalisation, 35+ yearsTMaori</v>
      </c>
      <c r="B586" s="7">
        <v>2010</v>
      </c>
      <c r="C586" s="7" t="s">
        <v>129</v>
      </c>
      <c r="D586" s="7" t="s">
        <v>76</v>
      </c>
      <c r="E586" s="7" t="s">
        <v>9</v>
      </c>
      <c r="F586" s="8">
        <v>2862.1169209935251</v>
      </c>
      <c r="G586" s="8">
        <v>2898.8859738093761</v>
      </c>
      <c r="H586" s="8">
        <v>2936.0094049296331</v>
      </c>
      <c r="I586" s="8">
        <v>1.700743262225163</v>
      </c>
      <c r="J586" s="8">
        <v>1.7241143715569165</v>
      </c>
      <c r="K586" s="8">
        <v>1.747806639739349</v>
      </c>
    </row>
    <row r="587" spans="1:11" x14ac:dyDescent="0.25">
      <c r="A587" t="str">
        <f t="shared" si="18"/>
        <v>2011Total cardiovascular disease hospitalisation, 35+ yearsTMaori</v>
      </c>
      <c r="B587" s="7">
        <v>2011</v>
      </c>
      <c r="C587" s="7" t="s">
        <v>129</v>
      </c>
      <c r="D587" s="7" t="s">
        <v>76</v>
      </c>
      <c r="E587" s="7" t="s">
        <v>9</v>
      </c>
      <c r="F587" s="8">
        <v>2748.2293556064587</v>
      </c>
      <c r="G587" s="8">
        <v>2783.4925790279312</v>
      </c>
      <c r="H587" s="8">
        <v>2819.0952579877039</v>
      </c>
      <c r="I587" s="8">
        <v>1.6519348495237649</v>
      </c>
      <c r="J587" s="8">
        <v>1.6747210977068538</v>
      </c>
      <c r="K587" s="8">
        <v>1.6978216519331935</v>
      </c>
    </row>
    <row r="588" spans="1:11" x14ac:dyDescent="0.25">
      <c r="A588" t="str">
        <f t="shared" si="18"/>
        <v>2012Total cardiovascular disease hospitalisation, 35+ yearsTMaori</v>
      </c>
      <c r="B588" s="7">
        <v>2012</v>
      </c>
      <c r="C588" s="7" t="s">
        <v>129</v>
      </c>
      <c r="D588" s="7" t="s">
        <v>76</v>
      </c>
      <c r="E588" s="7" t="s">
        <v>9</v>
      </c>
      <c r="F588" s="8">
        <v>2696.3481550242791</v>
      </c>
      <c r="G588" s="8">
        <v>2730.6456107438776</v>
      </c>
      <c r="H588" s="8">
        <v>2765.2703738064934</v>
      </c>
      <c r="I588" s="8">
        <v>1.6413345851385412</v>
      </c>
      <c r="J588" s="8">
        <v>1.6639522899227379</v>
      </c>
      <c r="K588" s="8">
        <v>1.6868816682525583</v>
      </c>
    </row>
    <row r="589" spans="1:11" x14ac:dyDescent="0.25">
      <c r="A589" t="str">
        <f t="shared" si="18"/>
        <v>2013Total cardiovascular disease hospitalisation, 35+ yearsTMaori</v>
      </c>
      <c r="B589" s="7">
        <v>2013</v>
      </c>
      <c r="C589" s="7" t="s">
        <v>129</v>
      </c>
      <c r="D589" s="7" t="s">
        <v>76</v>
      </c>
      <c r="E589" s="7" t="s">
        <v>9</v>
      </c>
      <c r="F589" s="8">
        <v>2666.8126014193604</v>
      </c>
      <c r="G589" s="8">
        <v>2700.3326075330701</v>
      </c>
      <c r="H589" s="8">
        <v>2734.1687288046433</v>
      </c>
      <c r="I589" s="8">
        <v>1.6475807949000096</v>
      </c>
      <c r="J589" s="8">
        <v>1.6702120668503015</v>
      </c>
      <c r="K589" s="8">
        <v>1.6931542033552629</v>
      </c>
    </row>
    <row r="590" spans="1:11" x14ac:dyDescent="0.25">
      <c r="A590" t="str">
        <f t="shared" si="18"/>
        <v>2014Total cardiovascular disease hospitalisation, 35+ yearsTMaori</v>
      </c>
      <c r="B590" s="7">
        <v>2014</v>
      </c>
      <c r="C590" s="7" t="s">
        <v>129</v>
      </c>
      <c r="D590" s="7" t="s">
        <v>76</v>
      </c>
      <c r="E590" s="7" t="s">
        <v>9</v>
      </c>
      <c r="F590" s="8">
        <v>2710.069514788232</v>
      </c>
      <c r="G590" s="8">
        <v>2743.263456498144</v>
      </c>
      <c r="H590" s="8">
        <v>2776.7624778079339</v>
      </c>
      <c r="I590" s="8">
        <v>1.6873815504449901</v>
      </c>
      <c r="J590" s="8">
        <v>1.7101769117759493</v>
      </c>
      <c r="K590" s="8">
        <v>1.7332802227215478</v>
      </c>
    </row>
    <row r="591" spans="1:11" x14ac:dyDescent="0.25">
      <c r="A591" t="str">
        <f t="shared" ref="A591:A624" si="19">B591&amp;C591&amp;D591&amp;E591</f>
        <v>1996Total cardiovascular disease hospitalisation, 35+ yearsTnonMaori</v>
      </c>
      <c r="B591" s="7">
        <v>1996</v>
      </c>
      <c r="C591" s="7" t="s">
        <v>129</v>
      </c>
      <c r="D591" s="7" t="s">
        <v>76</v>
      </c>
      <c r="E591" s="7" t="s">
        <v>74</v>
      </c>
      <c r="F591" s="8">
        <v>2058.7601986938621</v>
      </c>
      <c r="G591" s="8">
        <v>2071.1873226296402</v>
      </c>
      <c r="H591" s="8">
        <v>2081.1039005516632</v>
      </c>
      <c r="I591" s="8"/>
      <c r="J591" s="8"/>
      <c r="K591" s="8"/>
    </row>
    <row r="592" spans="1:11" x14ac:dyDescent="0.25">
      <c r="A592" t="str">
        <f t="shared" si="19"/>
        <v>1997Total cardiovascular disease hospitalisation, 35+ yearsTnonMaori</v>
      </c>
      <c r="B592" s="7">
        <v>1997</v>
      </c>
      <c r="C592" s="7" t="s">
        <v>129</v>
      </c>
      <c r="D592" s="7" t="s">
        <v>76</v>
      </c>
      <c r="E592" s="7" t="s">
        <v>74</v>
      </c>
      <c r="F592" s="8">
        <v>2112.5282878947105</v>
      </c>
      <c r="G592" s="8">
        <v>2125.2799677009161</v>
      </c>
      <c r="H592" s="8">
        <v>2135.1937883360415</v>
      </c>
      <c r="I592" s="8"/>
      <c r="J592" s="8"/>
      <c r="K592" s="8"/>
    </row>
    <row r="593" spans="1:11" x14ac:dyDescent="0.25">
      <c r="A593" t="str">
        <f t="shared" si="19"/>
        <v>1998Total cardiovascular disease hospitalisation, 35+ yearsTnonMaori</v>
      </c>
      <c r="B593" s="7">
        <v>1998</v>
      </c>
      <c r="C593" s="7" t="s">
        <v>129</v>
      </c>
      <c r="D593" s="7" t="s">
        <v>76</v>
      </c>
      <c r="E593" s="7" t="s">
        <v>74</v>
      </c>
      <c r="F593" s="8">
        <v>2156.9992533390373</v>
      </c>
      <c r="G593" s="8">
        <v>2170.0193695563758</v>
      </c>
      <c r="H593" s="8">
        <v>2179.9049253963922</v>
      </c>
      <c r="I593" s="8"/>
      <c r="J593" s="8"/>
      <c r="K593" s="8"/>
    </row>
    <row r="594" spans="1:11" x14ac:dyDescent="0.25">
      <c r="A594" t="str">
        <f t="shared" si="19"/>
        <v>1999Total cardiovascular disease hospitalisation, 35+ yearsTnonMaori</v>
      </c>
      <c r="B594" s="7">
        <v>1999</v>
      </c>
      <c r="C594" s="7" t="s">
        <v>129</v>
      </c>
      <c r="D594" s="7" t="s">
        <v>76</v>
      </c>
      <c r="E594" s="7" t="s">
        <v>74</v>
      </c>
      <c r="F594" s="8">
        <v>2176.6232241186749</v>
      </c>
      <c r="G594" s="8">
        <v>2189.7617948880034</v>
      </c>
      <c r="H594" s="8">
        <v>2199.553170728032</v>
      </c>
      <c r="I594" s="8"/>
      <c r="J594" s="8"/>
      <c r="K594" s="8"/>
    </row>
    <row r="595" spans="1:11" x14ac:dyDescent="0.25">
      <c r="A595" t="str">
        <f t="shared" si="19"/>
        <v>2000Total cardiovascular disease hospitalisation, 35+ yearsTnonMaori</v>
      </c>
      <c r="B595" s="7">
        <v>2000</v>
      </c>
      <c r="C595" s="7" t="s">
        <v>129</v>
      </c>
      <c r="D595" s="7" t="s">
        <v>76</v>
      </c>
      <c r="E595" s="7" t="s">
        <v>74</v>
      </c>
      <c r="F595" s="8">
        <v>2130.4782036239289</v>
      </c>
      <c r="G595" s="8">
        <v>2143.3382330220616</v>
      </c>
      <c r="H595" s="8">
        <v>2152.8718853591649</v>
      </c>
      <c r="I595" s="8"/>
      <c r="J595" s="8"/>
      <c r="K595" s="8"/>
    </row>
    <row r="596" spans="1:11" x14ac:dyDescent="0.25">
      <c r="A596" t="str">
        <f t="shared" si="19"/>
        <v>2001Total cardiovascular disease hospitalisation, 35+ yearsTnonMaori</v>
      </c>
      <c r="B596" s="7">
        <v>2001</v>
      </c>
      <c r="C596" s="7" t="s">
        <v>129</v>
      </c>
      <c r="D596" s="7" t="s">
        <v>76</v>
      </c>
      <c r="E596" s="7" t="s">
        <v>74</v>
      </c>
      <c r="F596" s="8">
        <v>2027.1564244584285</v>
      </c>
      <c r="G596" s="8">
        <v>2039.3927811453004</v>
      </c>
      <c r="H596" s="8">
        <v>2048.5538715174948</v>
      </c>
      <c r="I596" s="8"/>
      <c r="J596" s="8"/>
      <c r="K596" s="8"/>
    </row>
    <row r="597" spans="1:11" x14ac:dyDescent="0.25">
      <c r="A597" t="str">
        <f t="shared" si="19"/>
        <v>2002Total cardiovascular disease hospitalisation, 35+ yearsTnonMaori</v>
      </c>
      <c r="B597" s="7">
        <v>2002</v>
      </c>
      <c r="C597" s="7" t="s">
        <v>129</v>
      </c>
      <c r="D597" s="7" t="s">
        <v>76</v>
      </c>
      <c r="E597" s="7" t="s">
        <v>74</v>
      </c>
      <c r="F597" s="8">
        <v>1926.7045740326321</v>
      </c>
      <c r="G597" s="8">
        <v>1938.3345815217629</v>
      </c>
      <c r="H597" s="8">
        <v>1947.1360400177668</v>
      </c>
      <c r="I597" s="8"/>
      <c r="J597" s="8"/>
      <c r="K597" s="8"/>
    </row>
    <row r="598" spans="1:11" x14ac:dyDescent="0.25">
      <c r="A598" t="str">
        <f t="shared" si="19"/>
        <v>2003Total cardiovascular disease hospitalisation, 35+ yearsTnonMaori</v>
      </c>
      <c r="B598" s="7">
        <v>2003</v>
      </c>
      <c r="C598" s="7" t="s">
        <v>129</v>
      </c>
      <c r="D598" s="7" t="s">
        <v>76</v>
      </c>
      <c r="E598" s="7" t="s">
        <v>74</v>
      </c>
      <c r="F598" s="8">
        <v>1858.7333922267221</v>
      </c>
      <c r="G598" s="8">
        <v>1869.9531108920746</v>
      </c>
      <c r="H598" s="8">
        <v>1878.4911524048698</v>
      </c>
      <c r="I598" s="8"/>
      <c r="J598" s="8"/>
      <c r="K598" s="8"/>
    </row>
    <row r="599" spans="1:11" x14ac:dyDescent="0.25">
      <c r="A599" t="str">
        <f t="shared" si="19"/>
        <v>2004Total cardiovascular disease hospitalisation, 35+ yearsTnonMaori</v>
      </c>
      <c r="B599" s="7">
        <v>2004</v>
      </c>
      <c r="C599" s="7" t="s">
        <v>129</v>
      </c>
      <c r="D599" s="7" t="s">
        <v>76</v>
      </c>
      <c r="E599" s="7" t="s">
        <v>74</v>
      </c>
      <c r="F599" s="8">
        <v>1810.2410511551</v>
      </c>
      <c r="G599" s="8">
        <v>1821.1680595121732</v>
      </c>
      <c r="H599" s="8">
        <v>1829.4671469996733</v>
      </c>
      <c r="I599" s="8"/>
      <c r="J599" s="8"/>
      <c r="K599" s="8"/>
    </row>
    <row r="600" spans="1:11" x14ac:dyDescent="0.25">
      <c r="A600" t="str">
        <f t="shared" si="19"/>
        <v>2005Total cardiovascular disease hospitalisation, 35+ yearsTnonMaori</v>
      </c>
      <c r="B600" s="7">
        <v>2005</v>
      </c>
      <c r="C600" s="7" t="s">
        <v>129</v>
      </c>
      <c r="D600" s="7" t="s">
        <v>76</v>
      </c>
      <c r="E600" s="7" t="s">
        <v>74</v>
      </c>
      <c r="F600" s="8">
        <v>1774.6850243549607</v>
      </c>
      <c r="G600" s="8">
        <v>1785.3974088078073</v>
      </c>
      <c r="H600" s="8">
        <v>1793.5155353136563</v>
      </c>
      <c r="I600" s="8"/>
      <c r="J600" s="8"/>
      <c r="K600" s="8"/>
    </row>
    <row r="601" spans="1:11" x14ac:dyDescent="0.25">
      <c r="A601" t="str">
        <f t="shared" si="19"/>
        <v>2006Total cardiovascular disease hospitalisation, 35+ yearsTnonMaori</v>
      </c>
      <c r="B601" s="7">
        <v>2006</v>
      </c>
      <c r="C601" s="7" t="s">
        <v>129</v>
      </c>
      <c r="D601" s="7" t="s">
        <v>76</v>
      </c>
      <c r="E601" s="7" t="s">
        <v>74</v>
      </c>
      <c r="F601" s="8">
        <v>1736.5373421581767</v>
      </c>
      <c r="G601" s="8">
        <v>1747.0194589116466</v>
      </c>
      <c r="H601" s="8">
        <v>1754.9353113567361</v>
      </c>
      <c r="I601" s="8"/>
      <c r="J601" s="8"/>
      <c r="K601" s="8"/>
    </row>
    <row r="602" spans="1:11" x14ac:dyDescent="0.25">
      <c r="A602" t="str">
        <f t="shared" si="19"/>
        <v>2007Total cardiovascular disease hospitalisation, 35+ yearsTnonMaori</v>
      </c>
      <c r="B602" s="7">
        <v>2007</v>
      </c>
      <c r="C602" s="7" t="s">
        <v>129</v>
      </c>
      <c r="D602" s="7" t="s">
        <v>76</v>
      </c>
      <c r="E602" s="7" t="s">
        <v>74</v>
      </c>
      <c r="F602" s="8">
        <v>1714.6186937846069</v>
      </c>
      <c r="G602" s="8">
        <v>1724.9685048134879</v>
      </c>
      <c r="H602" s="8">
        <v>1732.7467707326387</v>
      </c>
      <c r="I602" s="8"/>
      <c r="J602" s="8"/>
      <c r="K602" s="8"/>
    </row>
    <row r="603" spans="1:11" x14ac:dyDescent="0.25">
      <c r="A603" t="str">
        <f t="shared" si="19"/>
        <v>2008Total cardiovascular disease hospitalisation, 35+ yearsTnonMaori</v>
      </c>
      <c r="B603" s="7">
        <v>2008</v>
      </c>
      <c r="C603" s="7" t="s">
        <v>129</v>
      </c>
      <c r="D603" s="7" t="s">
        <v>76</v>
      </c>
      <c r="E603" s="7" t="s">
        <v>74</v>
      </c>
      <c r="F603" s="8">
        <v>1690.5911176487216</v>
      </c>
      <c r="G603" s="8">
        <v>1700.7958930067623</v>
      </c>
      <c r="H603" s="8">
        <v>1708.4096922796191</v>
      </c>
      <c r="I603" s="8"/>
      <c r="J603" s="8"/>
      <c r="K603" s="8"/>
    </row>
    <row r="604" spans="1:11" x14ac:dyDescent="0.25">
      <c r="A604" t="str">
        <f t="shared" si="19"/>
        <v>2009Total cardiovascular disease hospitalisation, 35+ yearsTnonMaori</v>
      </c>
      <c r="B604" s="7">
        <v>2009</v>
      </c>
      <c r="C604" s="7" t="s">
        <v>129</v>
      </c>
      <c r="D604" s="7" t="s">
        <v>76</v>
      </c>
      <c r="E604" s="7" t="s">
        <v>74</v>
      </c>
      <c r="F604" s="8">
        <v>1679.2648363142907</v>
      </c>
      <c r="G604" s="8">
        <v>1689.4012437769525</v>
      </c>
      <c r="H604" s="8">
        <v>1696.8885557749172</v>
      </c>
      <c r="I604" s="8"/>
      <c r="J604" s="8"/>
      <c r="K604" s="8"/>
    </row>
    <row r="605" spans="1:11" x14ac:dyDescent="0.25">
      <c r="A605" t="str">
        <f t="shared" si="19"/>
        <v>2010Total cardiovascular disease hospitalisation, 35+ yearsTnonMaori</v>
      </c>
      <c r="B605" s="7">
        <v>2010</v>
      </c>
      <c r="C605" s="7" t="s">
        <v>129</v>
      </c>
      <c r="D605" s="7" t="s">
        <v>76</v>
      </c>
      <c r="E605" s="7" t="s">
        <v>74</v>
      </c>
      <c r="F605" s="8">
        <v>1671.2885789383351</v>
      </c>
      <c r="G605" s="8">
        <v>1681.3768399782043</v>
      </c>
      <c r="H605" s="8">
        <v>1688.7573710776851</v>
      </c>
      <c r="I605" s="8"/>
      <c r="J605" s="8"/>
      <c r="K605" s="8"/>
    </row>
    <row r="606" spans="1:11" x14ac:dyDescent="0.25">
      <c r="A606" t="str">
        <f t="shared" si="19"/>
        <v>2011Total cardiovascular disease hospitalisation, 35+ yearsTnonMaori</v>
      </c>
      <c r="B606" s="7">
        <v>2011</v>
      </c>
      <c r="C606" s="7" t="s">
        <v>129</v>
      </c>
      <c r="D606" s="7" t="s">
        <v>76</v>
      </c>
      <c r="E606" s="7" t="s">
        <v>74</v>
      </c>
      <c r="F606" s="8">
        <v>1652.0909823983527</v>
      </c>
      <c r="G606" s="8">
        <v>1662.0633625737953</v>
      </c>
      <c r="H606" s="8">
        <v>1669.3267259332263</v>
      </c>
      <c r="I606" s="8"/>
      <c r="J606" s="8"/>
      <c r="K606" s="8"/>
    </row>
    <row r="607" spans="1:11" x14ac:dyDescent="0.25">
      <c r="A607" t="str">
        <f t="shared" si="19"/>
        <v>2012Total cardiovascular disease hospitalisation, 35+ yearsTnonMaori</v>
      </c>
      <c r="B607" s="7">
        <v>2012</v>
      </c>
      <c r="C607" s="7" t="s">
        <v>129</v>
      </c>
      <c r="D607" s="7" t="s">
        <v>76</v>
      </c>
      <c r="E607" s="7" t="s">
        <v>74</v>
      </c>
      <c r="F607" s="8">
        <v>1631.2136793329848</v>
      </c>
      <c r="G607" s="8">
        <v>1641.0600395704071</v>
      </c>
      <c r="H607" s="8">
        <v>1648.2210211005297</v>
      </c>
      <c r="I607" s="8"/>
      <c r="J607" s="8"/>
      <c r="K607" s="8"/>
    </row>
    <row r="608" spans="1:11" x14ac:dyDescent="0.25">
      <c r="A608" t="str">
        <f t="shared" si="19"/>
        <v>2013Total cardiovascular disease hospitalisation, 35+ yearsTnonMaori</v>
      </c>
      <c r="B608" s="7">
        <v>2013</v>
      </c>
      <c r="C608" s="7" t="s">
        <v>129</v>
      </c>
      <c r="D608" s="7" t="s">
        <v>76</v>
      </c>
      <c r="E608" s="7" t="s">
        <v>74</v>
      </c>
      <c r="F608" s="8">
        <v>1607.0597651408575</v>
      </c>
      <c r="G608" s="8">
        <v>1616.7603271034784</v>
      </c>
      <c r="H608" s="8">
        <v>1623.8027977645131</v>
      </c>
      <c r="I608" s="8"/>
      <c r="J608" s="8"/>
      <c r="K608" s="8"/>
    </row>
    <row r="609" spans="1:11" x14ac:dyDescent="0.25">
      <c r="A609" t="str">
        <f t="shared" si="19"/>
        <v>2014Total cardiovascular disease hospitalisation, 35+ yearsTnonMaori</v>
      </c>
      <c r="B609" s="7">
        <v>2014</v>
      </c>
      <c r="C609" s="7" t="s">
        <v>129</v>
      </c>
      <c r="D609" s="7" t="s">
        <v>76</v>
      </c>
      <c r="E609" s="7" t="s">
        <v>74</v>
      </c>
      <c r="F609" s="8">
        <v>1594.4571915238171</v>
      </c>
      <c r="G609" s="8">
        <v>1604.0816816134982</v>
      </c>
      <c r="H609" s="8">
        <v>1611.0457280553717</v>
      </c>
      <c r="I609" s="8"/>
      <c r="J609" s="8"/>
      <c r="K609" s="8"/>
    </row>
    <row r="610" spans="1:11" x14ac:dyDescent="0.25">
      <c r="A610" t="str">
        <f t="shared" si="19"/>
        <v>1996Total cardiovascular disease hospitalisation, 35+ yearsFMaori</v>
      </c>
      <c r="B610" s="7">
        <v>1996</v>
      </c>
      <c r="C610" s="7" t="s">
        <v>129</v>
      </c>
      <c r="D610" s="7" t="s">
        <v>73</v>
      </c>
      <c r="E610" s="7" t="s">
        <v>9</v>
      </c>
      <c r="F610" s="8">
        <v>2762.8926559249471</v>
      </c>
      <c r="G610" s="8">
        <v>2830.5916736321938</v>
      </c>
      <c r="H610" s="8">
        <v>2899.5303825932451</v>
      </c>
      <c r="I610" s="8">
        <v>1.8101622758364779</v>
      </c>
      <c r="J610" s="8">
        <v>1.856068286365901</v>
      </c>
      <c r="K610" s="8">
        <v>1.903138480809031</v>
      </c>
    </row>
    <row r="611" spans="1:11" x14ac:dyDescent="0.25">
      <c r="A611" t="str">
        <f t="shared" si="19"/>
        <v>1997Total cardiovascular disease hospitalisation, 35+ yearsFMaori</v>
      </c>
      <c r="B611" s="7">
        <v>1997</v>
      </c>
      <c r="C611" s="7" t="s">
        <v>129</v>
      </c>
      <c r="D611" s="7" t="s">
        <v>73</v>
      </c>
      <c r="E611" s="7" t="s">
        <v>9</v>
      </c>
      <c r="F611" s="8">
        <v>2837.6244427235133</v>
      </c>
      <c r="G611" s="8">
        <v>2904.7023763821398</v>
      </c>
      <c r="H611" s="8">
        <v>2972.9656454431383</v>
      </c>
      <c r="I611" s="8">
        <v>1.8015331351085853</v>
      </c>
      <c r="J611" s="8">
        <v>1.8455914370922759</v>
      </c>
      <c r="K611" s="8">
        <v>1.8907272290959152</v>
      </c>
    </row>
    <row r="612" spans="1:11" x14ac:dyDescent="0.25">
      <c r="A612" t="str">
        <f t="shared" si="19"/>
        <v>1998Total cardiovascular disease hospitalisation, 35+ yearsFMaori</v>
      </c>
      <c r="B612" s="7">
        <v>1998</v>
      </c>
      <c r="C612" s="7" t="s">
        <v>129</v>
      </c>
      <c r="D612" s="7" t="s">
        <v>73</v>
      </c>
      <c r="E612" s="7" t="s">
        <v>9</v>
      </c>
      <c r="F612" s="8">
        <v>2962.8359264822525</v>
      </c>
      <c r="G612" s="8">
        <v>3029.8518154107778</v>
      </c>
      <c r="H612" s="8">
        <v>3098.001229599683</v>
      </c>
      <c r="I612" s="8">
        <v>1.8355544953594969</v>
      </c>
      <c r="J612" s="8">
        <v>1.8785735289481758</v>
      </c>
      <c r="K612" s="8">
        <v>1.9226007795391733</v>
      </c>
    </row>
    <row r="613" spans="1:11" x14ac:dyDescent="0.25">
      <c r="A613" t="str">
        <f t="shared" si="19"/>
        <v>1999Total cardiovascular disease hospitalisation, 35+ yearsFMaori</v>
      </c>
      <c r="B613" s="7">
        <v>1999</v>
      </c>
      <c r="C613" s="7" t="s">
        <v>129</v>
      </c>
      <c r="D613" s="7" t="s">
        <v>73</v>
      </c>
      <c r="E613" s="7" t="s">
        <v>9</v>
      </c>
      <c r="F613" s="8">
        <v>2986.201502070644</v>
      </c>
      <c r="G613" s="8">
        <v>3051.8798323926317</v>
      </c>
      <c r="H613" s="8">
        <v>3118.638596309976</v>
      </c>
      <c r="I613" s="8">
        <v>1.8258378126599939</v>
      </c>
      <c r="J613" s="8">
        <v>1.8675102168338695</v>
      </c>
      <c r="K613" s="8">
        <v>1.9101337401365033</v>
      </c>
    </row>
    <row r="614" spans="1:11" x14ac:dyDescent="0.25">
      <c r="A614" t="str">
        <f t="shared" si="19"/>
        <v>2000Total cardiovascular disease hospitalisation, 35+ yearsFMaori</v>
      </c>
      <c r="B614" s="7">
        <v>2000</v>
      </c>
      <c r="C614" s="7" t="s">
        <v>129</v>
      </c>
      <c r="D614" s="7" t="s">
        <v>73</v>
      </c>
      <c r="E614" s="7" t="s">
        <v>9</v>
      </c>
      <c r="F614" s="8">
        <v>2987.1812753438335</v>
      </c>
      <c r="G614" s="8">
        <v>3051.3529634713545</v>
      </c>
      <c r="H614" s="8">
        <v>3116.5559202624404</v>
      </c>
      <c r="I614" s="8">
        <v>1.8661520845912656</v>
      </c>
      <c r="J614" s="8">
        <v>1.9078819432006424</v>
      </c>
      <c r="K614" s="8">
        <v>1.950544941779659</v>
      </c>
    </row>
    <row r="615" spans="1:11" x14ac:dyDescent="0.25">
      <c r="A615" t="str">
        <f t="shared" si="19"/>
        <v>2001Total cardiovascular disease hospitalisation, 35+ yearsFMaori</v>
      </c>
      <c r="B615" s="7">
        <v>2001</v>
      </c>
      <c r="C615" s="7" t="s">
        <v>129</v>
      </c>
      <c r="D615" s="7" t="s">
        <v>73</v>
      </c>
      <c r="E615" s="7" t="s">
        <v>9</v>
      </c>
      <c r="F615" s="8">
        <v>2884.108343432199</v>
      </c>
      <c r="G615" s="8">
        <v>2945.6955515469226</v>
      </c>
      <c r="H615" s="8">
        <v>3008.2666220930178</v>
      </c>
      <c r="I615" s="8">
        <v>1.901137221773715</v>
      </c>
      <c r="J615" s="8">
        <v>1.9435723853318918</v>
      </c>
      <c r="K615" s="8">
        <v>1.9869547414891011</v>
      </c>
    </row>
    <row r="616" spans="1:11" x14ac:dyDescent="0.25">
      <c r="A616" t="str">
        <f t="shared" si="19"/>
        <v>2002Total cardiovascular disease hospitalisation, 35+ yearsFMaori</v>
      </c>
      <c r="B616" s="7">
        <v>2002</v>
      </c>
      <c r="C616" s="7" t="s">
        <v>129</v>
      </c>
      <c r="D616" s="7" t="s">
        <v>73</v>
      </c>
      <c r="E616" s="7" t="s">
        <v>9</v>
      </c>
      <c r="F616" s="8">
        <v>2810.4074215726546</v>
      </c>
      <c r="G616" s="8">
        <v>2869.8301719200426</v>
      </c>
      <c r="H616" s="8">
        <v>2930.1929297828729</v>
      </c>
      <c r="I616" s="8">
        <v>1.9604785433159568</v>
      </c>
      <c r="J616" s="8">
        <v>2.0040243195296967</v>
      </c>
      <c r="K616" s="8">
        <v>2.0485373262354623</v>
      </c>
    </row>
    <row r="617" spans="1:11" x14ac:dyDescent="0.25">
      <c r="A617" t="str">
        <f t="shared" si="19"/>
        <v>2003Total cardiovascular disease hospitalisation, 35+ yearsFMaori</v>
      </c>
      <c r="B617" s="7">
        <v>2003</v>
      </c>
      <c r="C617" s="7" t="s">
        <v>129</v>
      </c>
      <c r="D617" s="7" t="s">
        <v>73</v>
      </c>
      <c r="E617" s="7" t="s">
        <v>9</v>
      </c>
      <c r="F617" s="8">
        <v>2729.4842182240345</v>
      </c>
      <c r="G617" s="8">
        <v>2786.6934954307521</v>
      </c>
      <c r="H617" s="8">
        <v>2844.7999408906098</v>
      </c>
      <c r="I617" s="8">
        <v>1.9836985690688202</v>
      </c>
      <c r="J617" s="8">
        <v>2.0275464761207238</v>
      </c>
      <c r="K617" s="8">
        <v>2.0723636024798404</v>
      </c>
    </row>
    <row r="618" spans="1:11" x14ac:dyDescent="0.25">
      <c r="A618" t="str">
        <f t="shared" si="19"/>
        <v>2004Total cardiovascular disease hospitalisation, 35+ yearsFMaori</v>
      </c>
      <c r="B618" s="7">
        <v>2004</v>
      </c>
      <c r="C618" s="7" t="s">
        <v>129</v>
      </c>
      <c r="D618" s="7" t="s">
        <v>73</v>
      </c>
      <c r="E618" s="7" t="s">
        <v>9</v>
      </c>
      <c r="F618" s="8">
        <v>2668.6101523181596</v>
      </c>
      <c r="G618" s="8">
        <v>2723.8724952651587</v>
      </c>
      <c r="H618" s="8">
        <v>2779.9911484832264</v>
      </c>
      <c r="I618" s="8">
        <v>1.9955658664863425</v>
      </c>
      <c r="J618" s="8">
        <v>2.0392705467162124</v>
      </c>
      <c r="K618" s="8">
        <v>2.0839323985965268</v>
      </c>
    </row>
    <row r="619" spans="1:11" x14ac:dyDescent="0.25">
      <c r="A619" t="str">
        <f t="shared" si="19"/>
        <v>2005Total cardiovascular disease hospitalisation, 35+ yearsFMaori</v>
      </c>
      <c r="B619" s="7">
        <v>2005</v>
      </c>
      <c r="C619" s="7" t="s">
        <v>129</v>
      </c>
      <c r="D619" s="7" t="s">
        <v>73</v>
      </c>
      <c r="E619" s="7" t="s">
        <v>9</v>
      </c>
      <c r="F619" s="8">
        <v>2584.42943613939</v>
      </c>
      <c r="G619" s="8">
        <v>2637.6683748408859</v>
      </c>
      <c r="H619" s="8">
        <v>2691.7279813165396</v>
      </c>
      <c r="I619" s="8">
        <v>1.9790626947326559</v>
      </c>
      <c r="J619" s="8">
        <v>2.02232035099592</v>
      </c>
      <c r="K619" s="8">
        <v>2.06652351789428</v>
      </c>
    </row>
    <row r="620" spans="1:11" x14ac:dyDescent="0.25">
      <c r="A620" t="str">
        <f t="shared" si="19"/>
        <v>2006Total cardiovascular disease hospitalisation, 35+ yearsFMaori</v>
      </c>
      <c r="B620" s="7">
        <v>2006</v>
      </c>
      <c r="C620" s="7" t="s">
        <v>129</v>
      </c>
      <c r="D620" s="7" t="s">
        <v>73</v>
      </c>
      <c r="E620" s="7" t="s">
        <v>9</v>
      </c>
      <c r="F620" s="8">
        <v>2523.9294762503728</v>
      </c>
      <c r="G620" s="8">
        <v>2575.3628339342595</v>
      </c>
      <c r="H620" s="8">
        <v>2627.5805556476894</v>
      </c>
      <c r="I620" s="8">
        <v>1.9800102957318411</v>
      </c>
      <c r="J620" s="8">
        <v>2.0230341446874101</v>
      </c>
      <c r="K620" s="8">
        <v>2.0669928633166075</v>
      </c>
    </row>
    <row r="621" spans="1:11" x14ac:dyDescent="0.25">
      <c r="A621" t="str">
        <f t="shared" si="19"/>
        <v>2007Total cardiovascular disease hospitalisation, 35+ yearsFMaori</v>
      </c>
      <c r="B621" s="7">
        <v>2007</v>
      </c>
      <c r="C621" s="7" t="s">
        <v>129</v>
      </c>
      <c r="D621" s="7" t="s">
        <v>73</v>
      </c>
      <c r="E621" s="7" t="s">
        <v>9</v>
      </c>
      <c r="F621" s="8">
        <v>2510.4643489992814</v>
      </c>
      <c r="G621" s="8">
        <v>2560.6212144862511</v>
      </c>
      <c r="H621" s="8">
        <v>2611.5280937313528</v>
      </c>
      <c r="I621" s="8">
        <v>1.9871167632334972</v>
      </c>
      <c r="J621" s="8">
        <v>2.0296846209883639</v>
      </c>
      <c r="K621" s="8">
        <v>2.0731643640170936</v>
      </c>
    </row>
    <row r="622" spans="1:11" x14ac:dyDescent="0.25">
      <c r="A622" t="str">
        <f t="shared" si="19"/>
        <v>2008Total cardiovascular disease hospitalisation, 35+ yearsFMaori</v>
      </c>
      <c r="B622" s="7">
        <v>2008</v>
      </c>
      <c r="C622" s="7" t="s">
        <v>129</v>
      </c>
      <c r="D622" s="7" t="s">
        <v>73</v>
      </c>
      <c r="E622" s="7" t="s">
        <v>9</v>
      </c>
      <c r="F622" s="8">
        <v>2534.3612413207238</v>
      </c>
      <c r="G622" s="8">
        <v>2583.5154871169279</v>
      </c>
      <c r="H622" s="8">
        <v>2633.383407183559</v>
      </c>
      <c r="I622" s="8">
        <v>2.0257891092200526</v>
      </c>
      <c r="J622" s="8">
        <v>2.0681667340849508</v>
      </c>
      <c r="K622" s="8">
        <v>2.1114308594651381</v>
      </c>
    </row>
    <row r="623" spans="1:11" x14ac:dyDescent="0.25">
      <c r="A623" t="str">
        <f t="shared" si="19"/>
        <v>2009Total cardiovascular disease hospitalisation, 35+ yearsFMaori</v>
      </c>
      <c r="B623" s="7">
        <v>2009</v>
      </c>
      <c r="C623" s="7" t="s">
        <v>129</v>
      </c>
      <c r="D623" s="7" t="s">
        <v>73</v>
      </c>
      <c r="E623" s="7" t="s">
        <v>9</v>
      </c>
      <c r="F623" s="8">
        <v>2523.9644872844237</v>
      </c>
      <c r="G623" s="8">
        <v>2571.8917550879914</v>
      </c>
      <c r="H623" s="8">
        <v>2620.500399175311</v>
      </c>
      <c r="I623" s="8">
        <v>2.0199779663628092</v>
      </c>
      <c r="J623" s="8">
        <v>2.0615714886183256</v>
      </c>
      <c r="K623" s="8">
        <v>2.1040214663017869</v>
      </c>
    </row>
    <row r="624" spans="1:11" x14ac:dyDescent="0.25">
      <c r="A624" t="str">
        <f t="shared" si="19"/>
        <v>2010Total cardiovascular disease hospitalisation, 35+ yearsFMaori</v>
      </c>
      <c r="B624" s="7">
        <v>2010</v>
      </c>
      <c r="C624" s="7" t="s">
        <v>129</v>
      </c>
      <c r="D624" s="7" t="s">
        <v>73</v>
      </c>
      <c r="E624" s="7" t="s">
        <v>9</v>
      </c>
      <c r="F624" s="8">
        <v>2460.771885785115</v>
      </c>
      <c r="G624" s="8">
        <v>2507.0495391676773</v>
      </c>
      <c r="H624" s="8">
        <v>2553.9788246880198</v>
      </c>
      <c r="I624" s="8">
        <v>1.9893701626650906</v>
      </c>
      <c r="J624" s="8">
        <v>2.030174899027438</v>
      </c>
      <c r="K624" s="8">
        <v>2.0718165970276186</v>
      </c>
    </row>
    <row r="625" spans="1:11" x14ac:dyDescent="0.25">
      <c r="A625" t="str">
        <f t="shared" ref="A625:A654" si="20">B625&amp;C625&amp;D625&amp;E625</f>
        <v>2011Total cardiovascular disease hospitalisation, 35+ yearsFMaori</v>
      </c>
      <c r="B625" s="7">
        <v>2011</v>
      </c>
      <c r="C625" s="7" t="s">
        <v>129</v>
      </c>
      <c r="D625" s="7" t="s">
        <v>73</v>
      </c>
      <c r="E625" s="7" t="s">
        <v>9</v>
      </c>
      <c r="F625" s="8">
        <v>2355.2309996384056</v>
      </c>
      <c r="G625" s="8">
        <v>2399.5318789785629</v>
      </c>
      <c r="H625" s="8">
        <v>2444.4566682330424</v>
      </c>
      <c r="I625" s="8">
        <v>1.939582431048164</v>
      </c>
      <c r="J625" s="8">
        <v>1.979631733929534</v>
      </c>
      <c r="K625" s="8">
        <v>2.0205079914355735</v>
      </c>
    </row>
    <row r="626" spans="1:11" x14ac:dyDescent="0.25">
      <c r="A626" t="str">
        <f t="shared" si="20"/>
        <v>2012Total cardiovascular disease hospitalisation, 35+ yearsFMaori</v>
      </c>
      <c r="B626" s="7">
        <v>2012</v>
      </c>
      <c r="C626" s="7" t="s">
        <v>129</v>
      </c>
      <c r="D626" s="7" t="s">
        <v>73</v>
      </c>
      <c r="E626" s="7" t="s">
        <v>9</v>
      </c>
      <c r="F626" s="8">
        <v>2270.8573811542765</v>
      </c>
      <c r="G626" s="8">
        <v>2313.472655577732</v>
      </c>
      <c r="H626" s="8">
        <v>2356.6867243123738</v>
      </c>
      <c r="I626" s="8">
        <v>1.899417532554988</v>
      </c>
      <c r="J626" s="8">
        <v>1.9388505239982909</v>
      </c>
      <c r="K626" s="8">
        <v>1.9791021668373592</v>
      </c>
    </row>
    <row r="627" spans="1:11" x14ac:dyDescent="0.25">
      <c r="A627" t="str">
        <f t="shared" si="20"/>
        <v>2013Total cardiovascular disease hospitalisation, 35+ yearsFMaori</v>
      </c>
      <c r="B627" s="7">
        <v>2013</v>
      </c>
      <c r="C627" s="7" t="s">
        <v>129</v>
      </c>
      <c r="D627" s="7" t="s">
        <v>73</v>
      </c>
      <c r="E627" s="7" t="s">
        <v>9</v>
      </c>
      <c r="F627" s="8">
        <v>2221.5255182357814</v>
      </c>
      <c r="G627" s="8">
        <v>2262.9222833116187</v>
      </c>
      <c r="H627" s="8">
        <v>2304.8966619817274</v>
      </c>
      <c r="I627" s="8">
        <v>1.890588742233078</v>
      </c>
      <c r="J627" s="8">
        <v>1.9299156126448724</v>
      </c>
      <c r="K627" s="8">
        <v>1.9700605365560013</v>
      </c>
    </row>
    <row r="628" spans="1:11" x14ac:dyDescent="0.25">
      <c r="A628" t="str">
        <f t="shared" si="20"/>
        <v>2014Total cardiovascular disease hospitalisation, 35+ yearsFMaori</v>
      </c>
      <c r="B628" s="7">
        <v>2014</v>
      </c>
      <c r="C628" s="7" t="s">
        <v>129</v>
      </c>
      <c r="D628" s="7" t="s">
        <v>73</v>
      </c>
      <c r="E628" s="7" t="s">
        <v>9</v>
      </c>
      <c r="F628" s="8">
        <v>2231.1697949447621</v>
      </c>
      <c r="G628" s="8">
        <v>2271.885974561133</v>
      </c>
      <c r="H628" s="8">
        <v>2313.1585870741878</v>
      </c>
      <c r="I628" s="8">
        <v>1.9175003836959261</v>
      </c>
      <c r="J628" s="8">
        <v>1.956947451894516</v>
      </c>
      <c r="K628" s="8">
        <v>1.9972060303293986</v>
      </c>
    </row>
    <row r="629" spans="1:11" x14ac:dyDescent="0.25">
      <c r="A629" t="str">
        <f t="shared" si="20"/>
        <v>1996Total cardiovascular disease hospitalisation, 35+ yearsFnonMaori</v>
      </c>
      <c r="B629" s="7">
        <v>1996</v>
      </c>
      <c r="C629" s="7" t="s">
        <v>129</v>
      </c>
      <c r="D629" s="7" t="s">
        <v>73</v>
      </c>
      <c r="E629" s="7" t="s">
        <v>74</v>
      </c>
      <c r="F629" s="8">
        <v>1514.0616456325283</v>
      </c>
      <c r="G629" s="8">
        <v>1525.047162555838</v>
      </c>
      <c r="H629" s="8">
        <v>1536.092588827235</v>
      </c>
      <c r="I629" s="8"/>
      <c r="J629" s="8"/>
      <c r="K629" s="8"/>
    </row>
    <row r="630" spans="1:11" x14ac:dyDescent="0.25">
      <c r="A630" t="str">
        <f t="shared" si="20"/>
        <v>1997Total cardiovascular disease hospitalisation, 35+ yearsFnonMaori</v>
      </c>
      <c r="B630" s="7">
        <v>1997</v>
      </c>
      <c r="C630" s="7" t="s">
        <v>129</v>
      </c>
      <c r="D630" s="7" t="s">
        <v>73</v>
      </c>
      <c r="E630" s="7" t="s">
        <v>74</v>
      </c>
      <c r="F630" s="8">
        <v>1562.8437303592923</v>
      </c>
      <c r="G630" s="8">
        <v>1573.8599117898434</v>
      </c>
      <c r="H630" s="8">
        <v>1584.9344610680143</v>
      </c>
      <c r="I630" s="8"/>
      <c r="J630" s="8"/>
      <c r="K630" s="8"/>
    </row>
    <row r="631" spans="1:11" x14ac:dyDescent="0.25">
      <c r="A631" t="str">
        <f t="shared" si="20"/>
        <v>1998Total cardiovascular disease hospitalisation, 35+ yearsFnonMaori</v>
      </c>
      <c r="B631" s="7">
        <v>1998</v>
      </c>
      <c r="C631" s="7" t="s">
        <v>129</v>
      </c>
      <c r="D631" s="7" t="s">
        <v>73</v>
      </c>
      <c r="E631" s="7" t="s">
        <v>74</v>
      </c>
      <c r="F631" s="8">
        <v>1601.8369789563935</v>
      </c>
      <c r="G631" s="8">
        <v>1612.8470718456304</v>
      </c>
      <c r="H631" s="8">
        <v>1623.9140521358809</v>
      </c>
      <c r="I631" s="8"/>
      <c r="J631" s="8"/>
      <c r="K631" s="8"/>
    </row>
    <row r="632" spans="1:11" x14ac:dyDescent="0.25">
      <c r="A632" t="str">
        <f t="shared" si="20"/>
        <v>1999Total cardiovascular disease hospitalisation, 35+ yearsFnonMaori</v>
      </c>
      <c r="B632" s="7">
        <v>1999</v>
      </c>
      <c r="C632" s="7" t="s">
        <v>129</v>
      </c>
      <c r="D632" s="7" t="s">
        <v>73</v>
      </c>
      <c r="E632" s="7" t="s">
        <v>74</v>
      </c>
      <c r="F632" s="8">
        <v>1623.2798564967943</v>
      </c>
      <c r="G632" s="8">
        <v>1634.1971277494338</v>
      </c>
      <c r="H632" s="8">
        <v>1645.1695951346969</v>
      </c>
      <c r="I632" s="8"/>
      <c r="J632" s="8"/>
      <c r="K632" s="8"/>
    </row>
    <row r="633" spans="1:11" x14ac:dyDescent="0.25">
      <c r="A633" t="str">
        <f t="shared" si="20"/>
        <v>2000Total cardiovascular disease hospitalisation, 35+ yearsFnonMaori</v>
      </c>
      <c r="B633" s="7">
        <v>2000</v>
      </c>
      <c r="C633" s="7" t="s">
        <v>129</v>
      </c>
      <c r="D633" s="7" t="s">
        <v>73</v>
      </c>
      <c r="E633" s="7" t="s">
        <v>74</v>
      </c>
      <c r="F633" s="8">
        <v>1588.724119859482</v>
      </c>
      <c r="G633" s="8">
        <v>1599.3405537202354</v>
      </c>
      <c r="H633" s="8">
        <v>1610.0103197081769</v>
      </c>
      <c r="I633" s="8"/>
      <c r="J633" s="8"/>
      <c r="K633" s="8"/>
    </row>
    <row r="634" spans="1:11" x14ac:dyDescent="0.25">
      <c r="A634" t="str">
        <f t="shared" si="20"/>
        <v>2001Total cardiovascular disease hospitalisation, 35+ yearsFnonMaori</v>
      </c>
      <c r="B634" s="7">
        <v>2001</v>
      </c>
      <c r="C634" s="7" t="s">
        <v>129</v>
      </c>
      <c r="D634" s="7" t="s">
        <v>73</v>
      </c>
      <c r="E634" s="7" t="s">
        <v>74</v>
      </c>
      <c r="F634" s="8">
        <v>1505.4523436467471</v>
      </c>
      <c r="G634" s="8">
        <v>1515.608872495842</v>
      </c>
      <c r="H634" s="8">
        <v>1525.8169116832148</v>
      </c>
      <c r="I634" s="8"/>
      <c r="J634" s="8"/>
      <c r="K634" s="8"/>
    </row>
    <row r="635" spans="1:11" x14ac:dyDescent="0.25">
      <c r="A635" t="str">
        <f t="shared" si="20"/>
        <v>2002Total cardiovascular disease hospitalisation, 35+ yearsFnonMaori</v>
      </c>
      <c r="B635" s="7">
        <v>2002</v>
      </c>
      <c r="C635" s="7" t="s">
        <v>129</v>
      </c>
      <c r="D635" s="7" t="s">
        <v>73</v>
      </c>
      <c r="E635" s="7" t="s">
        <v>74</v>
      </c>
      <c r="F635" s="8">
        <v>1422.3124916830184</v>
      </c>
      <c r="G635" s="8">
        <v>1432.0336055570087</v>
      </c>
      <c r="H635" s="8">
        <v>1441.804664782672</v>
      </c>
      <c r="I635" s="8"/>
      <c r="J635" s="8"/>
      <c r="K635" s="8"/>
    </row>
    <row r="636" spans="1:11" x14ac:dyDescent="0.25">
      <c r="A636" t="str">
        <f t="shared" si="20"/>
        <v>2003Total cardiovascular disease hospitalisation, 35+ yearsFnonMaori</v>
      </c>
      <c r="B636" s="7">
        <v>2003</v>
      </c>
      <c r="C636" s="7" t="s">
        <v>129</v>
      </c>
      <c r="D636" s="7" t="s">
        <v>73</v>
      </c>
      <c r="E636" s="7" t="s">
        <v>74</v>
      </c>
      <c r="F636" s="8">
        <v>1365.0154934396146</v>
      </c>
      <c r="G636" s="8">
        <v>1374.4165809518181</v>
      </c>
      <c r="H636" s="8">
        <v>1383.8663393288464</v>
      </c>
      <c r="I636" s="8"/>
      <c r="J636" s="8"/>
      <c r="K636" s="8"/>
    </row>
    <row r="637" spans="1:11" x14ac:dyDescent="0.25">
      <c r="A637" t="str">
        <f t="shared" si="20"/>
        <v>2004Total cardiovascular disease hospitalisation, 35+ yearsFnonMaori</v>
      </c>
      <c r="B637" s="7">
        <v>2004</v>
      </c>
      <c r="C637" s="7" t="s">
        <v>129</v>
      </c>
      <c r="D637" s="7" t="s">
        <v>73</v>
      </c>
      <c r="E637" s="7" t="s">
        <v>74</v>
      </c>
      <c r="F637" s="8">
        <v>1326.5866947172301</v>
      </c>
      <c r="G637" s="8">
        <v>1335.7092317404104</v>
      </c>
      <c r="H637" s="8">
        <v>1344.8789259189207</v>
      </c>
      <c r="I637" s="8"/>
      <c r="J637" s="8"/>
      <c r="K637" s="8"/>
    </row>
    <row r="638" spans="1:11" x14ac:dyDescent="0.25">
      <c r="A638" t="str">
        <f t="shared" si="20"/>
        <v>2005Total cardiovascular disease hospitalisation, 35+ yearsFnonMaori</v>
      </c>
      <c r="B638" s="7">
        <v>2005</v>
      </c>
      <c r="C638" s="7" t="s">
        <v>129</v>
      </c>
      <c r="D638" s="7" t="s">
        <v>73</v>
      </c>
      <c r="E638" s="7" t="s">
        <v>74</v>
      </c>
      <c r="F638" s="8">
        <v>1295.3709920979425</v>
      </c>
      <c r="G638" s="8">
        <v>1304.2782136578553</v>
      </c>
      <c r="H638" s="8">
        <v>1313.2314759670901</v>
      </c>
      <c r="I638" s="8"/>
      <c r="J638" s="8"/>
      <c r="K638" s="8"/>
    </row>
    <row r="639" spans="1:11" x14ac:dyDescent="0.25">
      <c r="A639" t="str">
        <f t="shared" si="20"/>
        <v>2006Total cardiovascular disease hospitalisation, 35+ yearsFnonMaori</v>
      </c>
      <c r="B639" s="7">
        <v>2006</v>
      </c>
      <c r="C639" s="7" t="s">
        <v>129</v>
      </c>
      <c r="D639" s="7" t="s">
        <v>73</v>
      </c>
      <c r="E639" s="7" t="s">
        <v>74</v>
      </c>
      <c r="F639" s="8">
        <v>1264.3429119267255</v>
      </c>
      <c r="G639" s="8">
        <v>1273.0199540612264</v>
      </c>
      <c r="H639" s="8">
        <v>1281.7417605680823</v>
      </c>
      <c r="I639" s="8"/>
      <c r="J639" s="8"/>
      <c r="K639" s="8"/>
    </row>
    <row r="640" spans="1:11" x14ac:dyDescent="0.25">
      <c r="A640" t="str">
        <f t="shared" si="20"/>
        <v>2007Total cardiovascular disease hospitalisation, 35+ yearsFnonMaori</v>
      </c>
      <c r="B640" s="7">
        <v>2007</v>
      </c>
      <c r="C640" s="7" t="s">
        <v>129</v>
      </c>
      <c r="D640" s="7" t="s">
        <v>73</v>
      </c>
      <c r="E640" s="7" t="s">
        <v>74</v>
      </c>
      <c r="F640" s="8">
        <v>1253.0256607944425</v>
      </c>
      <c r="G640" s="8">
        <v>1261.5857596828741</v>
      </c>
      <c r="H640" s="8">
        <v>1270.1898184107351</v>
      </c>
      <c r="I640" s="8"/>
      <c r="J640" s="8"/>
      <c r="K640" s="8"/>
    </row>
    <row r="641" spans="1:11" x14ac:dyDescent="0.25">
      <c r="A641" t="str">
        <f t="shared" si="20"/>
        <v>2008Total cardiovascular disease hospitalisation, 35+ yearsFnonMaori</v>
      </c>
      <c r="B641" s="7">
        <v>2008</v>
      </c>
      <c r="C641" s="7" t="s">
        <v>129</v>
      </c>
      <c r="D641" s="7" t="s">
        <v>73</v>
      </c>
      <c r="E641" s="7" t="s">
        <v>74</v>
      </c>
      <c r="F641" s="8">
        <v>1240.778916167327</v>
      </c>
      <c r="G641" s="8">
        <v>1249.1814342328598</v>
      </c>
      <c r="H641" s="8">
        <v>1257.6267274562335</v>
      </c>
      <c r="I641" s="8"/>
      <c r="J641" s="8"/>
      <c r="K641" s="8"/>
    </row>
    <row r="642" spans="1:11" x14ac:dyDescent="0.25">
      <c r="A642" t="str">
        <f t="shared" si="20"/>
        <v>2009Total cardiovascular disease hospitalisation, 35+ yearsFnonMaori</v>
      </c>
      <c r="B642" s="7">
        <v>2009</v>
      </c>
      <c r="C642" s="7" t="s">
        <v>129</v>
      </c>
      <c r="D642" s="7" t="s">
        <v>73</v>
      </c>
      <c r="E642" s="7" t="s">
        <v>74</v>
      </c>
      <c r="F642" s="8">
        <v>1239.2399909601045</v>
      </c>
      <c r="G642" s="8">
        <v>1247.5394471096827</v>
      </c>
      <c r="H642" s="8">
        <v>1255.8806883913517</v>
      </c>
      <c r="I642" s="8"/>
      <c r="J642" s="8"/>
      <c r="K642" s="8"/>
    </row>
    <row r="643" spans="1:11" x14ac:dyDescent="0.25">
      <c r="A643" t="str">
        <f t="shared" si="20"/>
        <v>2010Total cardiovascular disease hospitalisation, 35+ yearsFnonMaori</v>
      </c>
      <c r="B643" s="7">
        <v>2010</v>
      </c>
      <c r="C643" s="7" t="s">
        <v>129</v>
      </c>
      <c r="D643" s="7" t="s">
        <v>73</v>
      </c>
      <c r="E643" s="7" t="s">
        <v>74</v>
      </c>
      <c r="F643" s="8">
        <v>1226.7236498079328</v>
      </c>
      <c r="G643" s="8">
        <v>1234.8933780871232</v>
      </c>
      <c r="H643" s="8">
        <v>1243.1040090524534</v>
      </c>
      <c r="I643" s="8"/>
      <c r="J643" s="8"/>
      <c r="K643" s="8"/>
    </row>
    <row r="644" spans="1:11" x14ac:dyDescent="0.25">
      <c r="A644" t="str">
        <f t="shared" si="20"/>
        <v>2011Total cardiovascular disease hospitalisation, 35+ yearsFnonMaori</v>
      </c>
      <c r="B644" s="7">
        <v>2011</v>
      </c>
      <c r="C644" s="7" t="s">
        <v>129</v>
      </c>
      <c r="D644" s="7" t="s">
        <v>73</v>
      </c>
      <c r="E644" s="7" t="s">
        <v>74</v>
      </c>
      <c r="F644" s="8">
        <v>1204.0875672527684</v>
      </c>
      <c r="G644" s="8">
        <v>1212.1102313386009</v>
      </c>
      <c r="H644" s="8">
        <v>1220.1730802460459</v>
      </c>
      <c r="I644" s="8"/>
      <c r="J644" s="8"/>
      <c r="K644" s="8"/>
    </row>
    <row r="645" spans="1:11" x14ac:dyDescent="0.25">
      <c r="A645" t="str">
        <f t="shared" si="20"/>
        <v>2012Total cardiovascular disease hospitalisation, 35+ yearsFnonMaori</v>
      </c>
      <c r="B645" s="7">
        <v>2012</v>
      </c>
      <c r="C645" s="7" t="s">
        <v>129</v>
      </c>
      <c r="D645" s="7" t="s">
        <v>73</v>
      </c>
      <c r="E645" s="7" t="s">
        <v>74</v>
      </c>
      <c r="F645" s="8">
        <v>1185.2912026461393</v>
      </c>
      <c r="G645" s="8">
        <v>1193.2186761911364</v>
      </c>
      <c r="H645" s="8">
        <v>1201.1860084953244</v>
      </c>
      <c r="I645" s="8"/>
      <c r="J645" s="8"/>
      <c r="K645" s="8"/>
    </row>
    <row r="646" spans="1:11" x14ac:dyDescent="0.25">
      <c r="A646" t="str">
        <f t="shared" si="20"/>
        <v>2013Total cardiovascular disease hospitalisation, 35+ yearsFnonMaori</v>
      </c>
      <c r="B646" s="7">
        <v>2013</v>
      </c>
      <c r="C646" s="7" t="s">
        <v>129</v>
      </c>
      <c r="D646" s="7" t="s">
        <v>73</v>
      </c>
      <c r="E646" s="7" t="s">
        <v>74</v>
      </c>
      <c r="F646" s="8">
        <v>1164.7480245022034</v>
      </c>
      <c r="G646" s="8">
        <v>1172.5498609809026</v>
      </c>
      <c r="H646" s="8">
        <v>1180.3909836102007</v>
      </c>
      <c r="I646" s="8"/>
      <c r="J646" s="8"/>
      <c r="K646" s="8"/>
    </row>
    <row r="647" spans="1:11" x14ac:dyDescent="0.25">
      <c r="A647" t="str">
        <f t="shared" si="20"/>
        <v>2014Total cardiovascular disease hospitalisation, 35+ yearsFnonMaori</v>
      </c>
      <c r="B647" s="7">
        <v>2014</v>
      </c>
      <c r="C647" s="7" t="s">
        <v>129</v>
      </c>
      <c r="D647" s="7" t="s">
        <v>73</v>
      </c>
      <c r="E647" s="7" t="s">
        <v>74</v>
      </c>
      <c r="F647" s="8">
        <v>1153.1926913451566</v>
      </c>
      <c r="G647" s="8">
        <v>1160.9335612776549</v>
      </c>
      <c r="H647" s="8">
        <v>1168.7134931107071</v>
      </c>
      <c r="I647" s="8"/>
      <c r="J647" s="8"/>
      <c r="K647" s="8"/>
    </row>
    <row r="648" spans="1:11" x14ac:dyDescent="0.25">
      <c r="A648" t="str">
        <f t="shared" si="20"/>
        <v>1996Total cardiovascular disease hospitalisation, 35+ yearsMMaori</v>
      </c>
      <c r="B648" s="7">
        <v>1996</v>
      </c>
      <c r="C648" s="7" t="s">
        <v>129</v>
      </c>
      <c r="D648" s="7" t="s">
        <v>75</v>
      </c>
      <c r="E648" s="7" t="s">
        <v>9</v>
      </c>
      <c r="F648" s="8">
        <v>3263.3282461163822</v>
      </c>
      <c r="G648" s="8">
        <v>3340.8300993919461</v>
      </c>
      <c r="H648" s="8">
        <v>3419.7078447388894</v>
      </c>
      <c r="I648" s="8">
        <v>1.2268552464395512</v>
      </c>
      <c r="J648" s="8">
        <v>1.2562992016991432</v>
      </c>
      <c r="K648" s="8">
        <v>1.2864497981895118</v>
      </c>
    </row>
    <row r="649" spans="1:11" x14ac:dyDescent="0.25">
      <c r="A649" t="str">
        <f t="shared" si="20"/>
        <v>1997Total cardiovascular disease hospitalisation, 35+ yearsMMaori</v>
      </c>
      <c r="B649" s="7">
        <v>1997</v>
      </c>
      <c r="C649" s="7" t="s">
        <v>129</v>
      </c>
      <c r="D649" s="7" t="s">
        <v>75</v>
      </c>
      <c r="E649" s="7" t="s">
        <v>9</v>
      </c>
      <c r="F649" s="8">
        <v>3447.0460109697538</v>
      </c>
      <c r="G649" s="8">
        <v>3525.0090621300169</v>
      </c>
      <c r="H649" s="8">
        <v>3604.2907161900625</v>
      </c>
      <c r="I649" s="8">
        <v>1.2673527598921528</v>
      </c>
      <c r="J649" s="8">
        <v>1.2963129103691495</v>
      </c>
      <c r="K649" s="8">
        <v>1.3259348263325934</v>
      </c>
    </row>
    <row r="650" spans="1:11" x14ac:dyDescent="0.25">
      <c r="A650" t="str">
        <f t="shared" si="20"/>
        <v>1998Total cardiovascular disease hospitalisation, 35+ yearsMMaori</v>
      </c>
      <c r="B650" s="7">
        <v>1998</v>
      </c>
      <c r="C650" s="7" t="s">
        <v>129</v>
      </c>
      <c r="D650" s="7" t="s">
        <v>75</v>
      </c>
      <c r="E650" s="7" t="s">
        <v>9</v>
      </c>
      <c r="F650" s="8">
        <v>3639.3914491692422</v>
      </c>
      <c r="G650" s="8">
        <v>3717.815569079974</v>
      </c>
      <c r="H650" s="8">
        <v>3797.5038648074069</v>
      </c>
      <c r="I650" s="8">
        <v>1.3130442963373565</v>
      </c>
      <c r="J650" s="8">
        <v>1.3416234282631949</v>
      </c>
      <c r="K650" s="8">
        <v>1.3708246007278886</v>
      </c>
    </row>
    <row r="651" spans="1:11" x14ac:dyDescent="0.25">
      <c r="A651" t="str">
        <f t="shared" si="20"/>
        <v>1999Total cardiovascular disease hospitalisation, 35+ yearsMMaori</v>
      </c>
      <c r="B651" s="7">
        <v>1999</v>
      </c>
      <c r="C651" s="7" t="s">
        <v>129</v>
      </c>
      <c r="D651" s="7" t="s">
        <v>75</v>
      </c>
      <c r="E651" s="7" t="s">
        <v>9</v>
      </c>
      <c r="F651" s="8">
        <v>3695.8395812309841</v>
      </c>
      <c r="G651" s="8">
        <v>3773.1382414988407</v>
      </c>
      <c r="H651" s="8">
        <v>3851.646549196576</v>
      </c>
      <c r="I651" s="8">
        <v>1.3246319447156396</v>
      </c>
      <c r="J651" s="8">
        <v>1.3526475098693433</v>
      </c>
      <c r="K651" s="8">
        <v>1.3812555957560797</v>
      </c>
    </row>
    <row r="652" spans="1:11" x14ac:dyDescent="0.25">
      <c r="A652" t="str">
        <f t="shared" si="20"/>
        <v>2000Total cardiovascular disease hospitalisation, 35+ yearsMMaori</v>
      </c>
      <c r="B652" s="7">
        <v>2000</v>
      </c>
      <c r="C652" s="7" t="s">
        <v>129</v>
      </c>
      <c r="D652" s="7" t="s">
        <v>75</v>
      </c>
      <c r="E652" s="7" t="s">
        <v>9</v>
      </c>
      <c r="F652" s="8">
        <v>3669.7303618519932</v>
      </c>
      <c r="G652" s="8">
        <v>3745.0523808695125</v>
      </c>
      <c r="H652" s="8">
        <v>3821.5312944013281</v>
      </c>
      <c r="I652" s="8">
        <v>1.3436340813745309</v>
      </c>
      <c r="J652" s="8">
        <v>1.3715654984758079</v>
      </c>
      <c r="K652" s="8">
        <v>1.4000775528741736</v>
      </c>
    </row>
    <row r="653" spans="1:11" x14ac:dyDescent="0.25">
      <c r="A653" t="str">
        <f t="shared" si="20"/>
        <v>2001Total cardiovascular disease hospitalisation, 35+ yearsMMaori</v>
      </c>
      <c r="B653" s="7">
        <v>2001</v>
      </c>
      <c r="C653" s="7" t="s">
        <v>129</v>
      </c>
      <c r="D653" s="7" t="s">
        <v>75</v>
      </c>
      <c r="E653" s="7" t="s">
        <v>9</v>
      </c>
      <c r="F653" s="8">
        <v>3539.4999865661885</v>
      </c>
      <c r="G653" s="8">
        <v>3611.8992164862566</v>
      </c>
      <c r="H653" s="8">
        <v>3685.4066514772526</v>
      </c>
      <c r="I653" s="8">
        <v>1.3589600653290117</v>
      </c>
      <c r="J653" s="8">
        <v>1.3872025827166619</v>
      </c>
      <c r="K653" s="8">
        <v>1.4160320487636153</v>
      </c>
    </row>
    <row r="654" spans="1:11" x14ac:dyDescent="0.25">
      <c r="A654" t="str">
        <f t="shared" si="20"/>
        <v>2002Total cardiovascular disease hospitalisation, 35+ yearsMMaori</v>
      </c>
      <c r="B654" s="7">
        <v>2002</v>
      </c>
      <c r="C654" s="7" t="s">
        <v>129</v>
      </c>
      <c r="D654" s="7" t="s">
        <v>75</v>
      </c>
      <c r="E654" s="7" t="s">
        <v>9</v>
      </c>
      <c r="F654" s="8">
        <v>3467.3783789851318</v>
      </c>
      <c r="G654" s="8">
        <v>3537.5978704626768</v>
      </c>
      <c r="H654" s="8">
        <v>3608.8815968086842</v>
      </c>
      <c r="I654" s="8">
        <v>1.3957570465416618</v>
      </c>
      <c r="J654" s="8">
        <v>1.4245498251799118</v>
      </c>
      <c r="K654" s="8">
        <v>1.4539365639946591</v>
      </c>
    </row>
    <row r="655" spans="1:11" x14ac:dyDescent="0.25">
      <c r="A655" t="str">
        <f t="shared" ref="A655:A704" si="21">B655&amp;C655&amp;D655&amp;E655</f>
        <v>2003Total cardiovascular disease hospitalisation, 35+ yearsMMaori</v>
      </c>
      <c r="B655" s="7">
        <v>2003</v>
      </c>
      <c r="C655" s="7" t="s">
        <v>129</v>
      </c>
      <c r="D655" s="7" t="s">
        <v>75</v>
      </c>
      <c r="E655" s="7" t="s">
        <v>9</v>
      </c>
      <c r="F655" s="8">
        <v>3437.7769715351474</v>
      </c>
      <c r="G655" s="8">
        <v>3506.3275222460575</v>
      </c>
      <c r="H655" s="8">
        <v>3575.9011592864645</v>
      </c>
      <c r="I655" s="8">
        <v>1.4302763696735787</v>
      </c>
      <c r="J655" s="8">
        <v>1.4594380882092195</v>
      </c>
      <c r="K655" s="8">
        <v>1.4891943812242989</v>
      </c>
    </row>
    <row r="656" spans="1:11" x14ac:dyDescent="0.25">
      <c r="A656" t="str">
        <f t="shared" si="21"/>
        <v>2004Total cardiovascular disease hospitalisation, 35+ yearsMMaori</v>
      </c>
      <c r="B656" s="7">
        <v>2004</v>
      </c>
      <c r="C656" s="7" t="s">
        <v>129</v>
      </c>
      <c r="D656" s="7" t="s">
        <v>75</v>
      </c>
      <c r="E656" s="7" t="s">
        <v>9</v>
      </c>
      <c r="F656" s="8">
        <v>3425.96731863474</v>
      </c>
      <c r="G656" s="8">
        <v>3493.0353761258511</v>
      </c>
      <c r="H656" s="8">
        <v>3561.0862415615875</v>
      </c>
      <c r="I656" s="8">
        <v>1.461844748923677</v>
      </c>
      <c r="J656" s="8">
        <v>1.491213515209161</v>
      </c>
      <c r="K656" s="8">
        <v>1.5211723061424516</v>
      </c>
    </row>
    <row r="657" spans="1:11" x14ac:dyDescent="0.25">
      <c r="A657" t="str">
        <f t="shared" si="21"/>
        <v>2005Total cardiovascular disease hospitalisation, 35+ yearsMMaori</v>
      </c>
      <c r="B657" s="7">
        <v>2005</v>
      </c>
      <c r="C657" s="7" t="s">
        <v>129</v>
      </c>
      <c r="D657" s="7" t="s">
        <v>75</v>
      </c>
      <c r="E657" s="7" t="s">
        <v>9</v>
      </c>
      <c r="F657" s="8">
        <v>3387.5342143205394</v>
      </c>
      <c r="G657" s="8">
        <v>3452.9492118327421</v>
      </c>
      <c r="H657" s="8">
        <v>3519.3098575903</v>
      </c>
      <c r="I657" s="8">
        <v>1.4711308789030513</v>
      </c>
      <c r="J657" s="8">
        <v>1.5004168347501592</v>
      </c>
      <c r="K657" s="8">
        <v>1.5302857891748773</v>
      </c>
    </row>
    <row r="658" spans="1:11" x14ac:dyDescent="0.25">
      <c r="A658" t="str">
        <f t="shared" si="21"/>
        <v>2006Total cardiovascular disease hospitalisation, 35+ yearsMMaori</v>
      </c>
      <c r="B658" s="7">
        <v>2006</v>
      </c>
      <c r="C658" s="7" t="s">
        <v>129</v>
      </c>
      <c r="D658" s="7" t="s">
        <v>75</v>
      </c>
      <c r="E658" s="7" t="s">
        <v>9</v>
      </c>
      <c r="F658" s="8">
        <v>3305.2567920803576</v>
      </c>
      <c r="G658" s="8">
        <v>3368.6118793603337</v>
      </c>
      <c r="H658" s="8">
        <v>3432.8761195472921</v>
      </c>
      <c r="I658" s="8">
        <v>1.4646304691015861</v>
      </c>
      <c r="J658" s="8">
        <v>1.4936546298942575</v>
      </c>
      <c r="K658" s="8">
        <v>1.52325395413429</v>
      </c>
    </row>
    <row r="659" spans="1:11" x14ac:dyDescent="0.25">
      <c r="A659" t="str">
        <f t="shared" si="21"/>
        <v>2007Total cardiovascular disease hospitalisation, 35+ yearsMMaori</v>
      </c>
      <c r="B659" s="7">
        <v>2007</v>
      </c>
      <c r="C659" s="7" t="s">
        <v>129</v>
      </c>
      <c r="D659" s="7" t="s">
        <v>75</v>
      </c>
      <c r="E659" s="7" t="s">
        <v>9</v>
      </c>
      <c r="F659" s="8">
        <v>3306.1789546059645</v>
      </c>
      <c r="G659" s="8">
        <v>3368.366754854625</v>
      </c>
      <c r="H659" s="8">
        <v>3431.4303748545626</v>
      </c>
      <c r="I659" s="8">
        <v>1.4869214125728261</v>
      </c>
      <c r="J659" s="8">
        <v>1.5159640343350815</v>
      </c>
      <c r="K659" s="8">
        <v>1.5455739180062</v>
      </c>
    </row>
    <row r="660" spans="1:11" x14ac:dyDescent="0.25">
      <c r="A660" t="str">
        <f t="shared" si="21"/>
        <v>2008Total cardiovascular disease hospitalisation, 35+ yearsMMaori</v>
      </c>
      <c r="B660" s="7">
        <v>2008</v>
      </c>
      <c r="C660" s="7" t="s">
        <v>129</v>
      </c>
      <c r="D660" s="7" t="s">
        <v>75</v>
      </c>
      <c r="E660" s="7" t="s">
        <v>9</v>
      </c>
      <c r="F660" s="8">
        <v>3331.383059529694</v>
      </c>
      <c r="G660" s="8">
        <v>3392.5440146472843</v>
      </c>
      <c r="H660" s="8">
        <v>3454.5458215731601</v>
      </c>
      <c r="I660" s="8">
        <v>1.5231123795708412</v>
      </c>
      <c r="J660" s="8">
        <v>1.5522978705233015</v>
      </c>
      <c r="K660" s="8">
        <v>1.5820426064097279</v>
      </c>
    </row>
    <row r="661" spans="1:11" x14ac:dyDescent="0.25">
      <c r="A661" t="str">
        <f t="shared" si="21"/>
        <v>2009Total cardiovascular disease hospitalisation, 35+ yearsMMaori</v>
      </c>
      <c r="B661" s="7">
        <v>2009</v>
      </c>
      <c r="C661" s="7" t="s">
        <v>129</v>
      </c>
      <c r="D661" s="7" t="s">
        <v>75</v>
      </c>
      <c r="E661" s="7" t="s">
        <v>9</v>
      </c>
      <c r="F661" s="8">
        <v>3339.2689565892988</v>
      </c>
      <c r="G661" s="8">
        <v>3399.2448765575973</v>
      </c>
      <c r="H661" s="8">
        <v>3460.0275767717812</v>
      </c>
      <c r="I661" s="8">
        <v>1.5417998893852656</v>
      </c>
      <c r="J661" s="8">
        <v>1.57085062033853</v>
      </c>
      <c r="K661" s="8">
        <v>1.6004487277540247</v>
      </c>
    </row>
    <row r="662" spans="1:11" x14ac:dyDescent="0.25">
      <c r="A662" t="str">
        <f t="shared" si="21"/>
        <v>2010Total cardiovascular disease hospitalisation, 35+ yearsMMaori</v>
      </c>
      <c r="B662" s="7">
        <v>2010</v>
      </c>
      <c r="C662" s="7" t="s">
        <v>129</v>
      </c>
      <c r="D662" s="7" t="s">
        <v>75</v>
      </c>
      <c r="E662" s="7" t="s">
        <v>9</v>
      </c>
      <c r="F662" s="8">
        <v>3283.2081758487302</v>
      </c>
      <c r="G662" s="8">
        <v>3341.3988625997558</v>
      </c>
      <c r="H662" s="8">
        <v>3400.3620440009699</v>
      </c>
      <c r="I662" s="8">
        <v>1.517537416737919</v>
      </c>
      <c r="J662" s="8">
        <v>1.5458636725264245</v>
      </c>
      <c r="K662" s="8">
        <v>1.5747186643830795</v>
      </c>
    </row>
    <row r="663" spans="1:11" x14ac:dyDescent="0.25">
      <c r="A663" t="str">
        <f t="shared" si="21"/>
        <v>2011Total cardiovascular disease hospitalisation, 35+ yearsMMaori</v>
      </c>
      <c r="B663" s="7">
        <v>2011</v>
      </c>
      <c r="C663" s="7" t="s">
        <v>129</v>
      </c>
      <c r="D663" s="7" t="s">
        <v>75</v>
      </c>
      <c r="E663" s="7" t="s">
        <v>9</v>
      </c>
      <c r="F663" s="8">
        <v>3163.5031103120341</v>
      </c>
      <c r="G663" s="8">
        <v>3219.4346832734177</v>
      </c>
      <c r="H663" s="8">
        <v>3276.1069505157088</v>
      </c>
      <c r="I663" s="8">
        <v>1.4725083738994731</v>
      </c>
      <c r="J663" s="8">
        <v>1.5000307535835968</v>
      </c>
      <c r="K663" s="8">
        <v>1.5280675489389</v>
      </c>
    </row>
    <row r="664" spans="1:11" x14ac:dyDescent="0.25">
      <c r="A664" t="str">
        <f t="shared" si="21"/>
        <v>2012Total cardiovascular disease hospitalisation, 35+ yearsMMaori</v>
      </c>
      <c r="B664" s="7">
        <v>2012</v>
      </c>
      <c r="C664" s="7" t="s">
        <v>129</v>
      </c>
      <c r="D664" s="7" t="s">
        <v>75</v>
      </c>
      <c r="E664" s="7" t="s">
        <v>9</v>
      </c>
      <c r="F664" s="8">
        <v>3150.4552831155788</v>
      </c>
      <c r="G664" s="8">
        <v>3205.3615774773525</v>
      </c>
      <c r="H664" s="8">
        <v>3260.9846758726303</v>
      </c>
      <c r="I664" s="8">
        <v>1.4817385407794832</v>
      </c>
      <c r="J664" s="8">
        <v>1.5092535577412192</v>
      </c>
      <c r="K664" s="8">
        <v>1.5372795124545009</v>
      </c>
    </row>
    <row r="665" spans="1:11" x14ac:dyDescent="0.25">
      <c r="A665" t="str">
        <f t="shared" si="21"/>
        <v>2013Total cardiovascular disease hospitalisation, 35+ yearsMMaori</v>
      </c>
      <c r="B665" s="7">
        <v>2013</v>
      </c>
      <c r="C665" s="7" t="s">
        <v>129</v>
      </c>
      <c r="D665" s="7" t="s">
        <v>75</v>
      </c>
      <c r="E665" s="7" t="s">
        <v>9</v>
      </c>
      <c r="F665" s="8">
        <v>3146.2579885359833</v>
      </c>
      <c r="G665" s="8">
        <v>3200.2118437873746</v>
      </c>
      <c r="H665" s="8">
        <v>3254.8588380699525</v>
      </c>
      <c r="I665" s="8">
        <v>1.4993667398929191</v>
      </c>
      <c r="J665" s="8">
        <v>1.5269937300429079</v>
      </c>
      <c r="K665" s="8">
        <v>1.5551297688228551</v>
      </c>
    </row>
    <row r="666" spans="1:11" x14ac:dyDescent="0.25">
      <c r="A666" t="str">
        <f t="shared" si="21"/>
        <v>2014Total cardiovascular disease hospitalisation, 35+ yearsMMaori</v>
      </c>
      <c r="B666" s="7">
        <v>2014</v>
      </c>
      <c r="C666" s="7" t="s">
        <v>129</v>
      </c>
      <c r="D666" s="7" t="s">
        <v>75</v>
      </c>
      <c r="E666" s="7" t="s">
        <v>9</v>
      </c>
      <c r="F666" s="8">
        <v>3231.5733346279399</v>
      </c>
      <c r="G666" s="8">
        <v>3285.3410131184751</v>
      </c>
      <c r="H666" s="8">
        <v>3339.778995519102</v>
      </c>
      <c r="I666" s="8">
        <v>1.5500463647578098</v>
      </c>
      <c r="J666" s="8">
        <v>1.577999501265936</v>
      </c>
      <c r="K666" s="8">
        <v>1.6064567374309549</v>
      </c>
    </row>
    <row r="667" spans="1:11" x14ac:dyDescent="0.25">
      <c r="A667" t="str">
        <f t="shared" si="21"/>
        <v>1996Total cardiovascular disease hospitalisation, 35+ yearsMnonMaori</v>
      </c>
      <c r="B667" s="7">
        <v>1996</v>
      </c>
      <c r="C667" s="7" t="s">
        <v>129</v>
      </c>
      <c r="D667" s="7" t="s">
        <v>75</v>
      </c>
      <c r="E667" s="7" t="s">
        <v>74</v>
      </c>
      <c r="F667" s="8">
        <v>2642.345649605069</v>
      </c>
      <c r="G667" s="8">
        <v>2659.2630918442655</v>
      </c>
      <c r="H667" s="8">
        <v>2676.2619670679965</v>
      </c>
      <c r="I667" s="8"/>
      <c r="J667" s="8"/>
      <c r="K667" s="8"/>
    </row>
    <row r="668" spans="1:11" x14ac:dyDescent="0.25">
      <c r="A668" t="str">
        <f t="shared" si="21"/>
        <v>1997Total cardiovascular disease hospitalisation, 35+ yearsMnonMaori</v>
      </c>
      <c r="B668" s="7">
        <v>1997</v>
      </c>
      <c r="C668" s="7" t="s">
        <v>129</v>
      </c>
      <c r="D668" s="7" t="s">
        <v>75</v>
      </c>
      <c r="E668" s="7" t="s">
        <v>74</v>
      </c>
      <c r="F668" s="8">
        <v>2702.365414256612</v>
      </c>
      <c r="G668" s="8">
        <v>2719.2578535117759</v>
      </c>
      <c r="H668" s="8">
        <v>2736.2296859374519</v>
      </c>
      <c r="I668" s="8"/>
      <c r="J668" s="8"/>
      <c r="K668" s="8"/>
    </row>
    <row r="669" spans="1:11" x14ac:dyDescent="0.25">
      <c r="A669" t="str">
        <f t="shared" si="21"/>
        <v>1998Total cardiovascular disease hospitalisation, 35+ yearsMnonMaori</v>
      </c>
      <c r="B669" s="7">
        <v>1998</v>
      </c>
      <c r="C669" s="7" t="s">
        <v>129</v>
      </c>
      <c r="D669" s="7" t="s">
        <v>75</v>
      </c>
      <c r="E669" s="7" t="s">
        <v>74</v>
      </c>
      <c r="F669" s="8">
        <v>2754.2997302345439</v>
      </c>
      <c r="G669" s="8">
        <v>2771.1319665108194</v>
      </c>
      <c r="H669" s="8">
        <v>2788.041548303398</v>
      </c>
      <c r="I669" s="8"/>
      <c r="J669" s="8"/>
      <c r="K669" s="8"/>
    </row>
    <row r="670" spans="1:11" x14ac:dyDescent="0.25">
      <c r="A670" t="str">
        <f t="shared" si="21"/>
        <v>1999Total cardiovascular disease hospitalisation, 35+ yearsMnonMaori</v>
      </c>
      <c r="B670" s="7">
        <v>1999</v>
      </c>
      <c r="C670" s="7" t="s">
        <v>129</v>
      </c>
      <c r="D670" s="7" t="s">
        <v>75</v>
      </c>
      <c r="E670" s="7" t="s">
        <v>74</v>
      </c>
      <c r="F670" s="8">
        <v>2772.7742831742694</v>
      </c>
      <c r="G670" s="8">
        <v>2789.4467804574606</v>
      </c>
      <c r="H670" s="8">
        <v>2806.194659058574</v>
      </c>
      <c r="I670" s="8"/>
      <c r="J670" s="8"/>
      <c r="K670" s="8"/>
    </row>
    <row r="671" spans="1:11" x14ac:dyDescent="0.25">
      <c r="A671" t="str">
        <f t="shared" si="21"/>
        <v>2000Total cardiovascular disease hospitalisation, 35+ yearsMnonMaori</v>
      </c>
      <c r="B671" s="7">
        <v>2000</v>
      </c>
      <c r="C671" s="7" t="s">
        <v>129</v>
      </c>
      <c r="D671" s="7" t="s">
        <v>75</v>
      </c>
      <c r="E671" s="7" t="s">
        <v>74</v>
      </c>
      <c r="F671" s="8">
        <v>2714.2445969568448</v>
      </c>
      <c r="G671" s="8">
        <v>2730.4947412510091</v>
      </c>
      <c r="H671" s="8">
        <v>2746.8180409046449</v>
      </c>
      <c r="I671" s="8"/>
      <c r="J671" s="8"/>
      <c r="K671" s="8"/>
    </row>
    <row r="672" spans="1:11" x14ac:dyDescent="0.25">
      <c r="A672" t="str">
        <f t="shared" si="21"/>
        <v>2001Total cardiovascular disease hospitalisation, 35+ yearsMnonMaori</v>
      </c>
      <c r="B672" s="7">
        <v>2001</v>
      </c>
      <c r="C672" s="7" t="s">
        <v>129</v>
      </c>
      <c r="D672" s="7" t="s">
        <v>75</v>
      </c>
      <c r="E672" s="7" t="s">
        <v>74</v>
      </c>
      <c r="F672" s="8">
        <v>2588.0761331829012</v>
      </c>
      <c r="G672" s="8">
        <v>2603.7287282242551</v>
      </c>
      <c r="H672" s="8">
        <v>2619.4525048277196</v>
      </c>
      <c r="I672" s="8"/>
      <c r="J672" s="8"/>
      <c r="K672" s="8"/>
    </row>
    <row r="673" spans="1:11" x14ac:dyDescent="0.25">
      <c r="A673" t="str">
        <f t="shared" si="21"/>
        <v>2002Total cardiovascular disease hospitalisation, 35+ yearsMnonMaori</v>
      </c>
      <c r="B673" s="7">
        <v>2002</v>
      </c>
      <c r="C673" s="7" t="s">
        <v>129</v>
      </c>
      <c r="D673" s="7" t="s">
        <v>75</v>
      </c>
      <c r="E673" s="7" t="s">
        <v>74</v>
      </c>
      <c r="F673" s="8">
        <v>2468.2457831773972</v>
      </c>
      <c r="G673" s="8">
        <v>2483.3093289775952</v>
      </c>
      <c r="H673" s="8">
        <v>2498.4419989478356</v>
      </c>
      <c r="I673" s="8"/>
      <c r="J673" s="8"/>
      <c r="K673" s="8"/>
    </row>
    <row r="674" spans="1:11" x14ac:dyDescent="0.25">
      <c r="A674" t="str">
        <f t="shared" si="21"/>
        <v>2003Total cardiovascular disease hospitalisation, 35+ yearsMnonMaori</v>
      </c>
      <c r="B674" s="7">
        <v>2003</v>
      </c>
      <c r="C674" s="7" t="s">
        <v>129</v>
      </c>
      <c r="D674" s="7" t="s">
        <v>75</v>
      </c>
      <c r="E674" s="7" t="s">
        <v>74</v>
      </c>
      <c r="F674" s="8">
        <v>2387.8891313695849</v>
      </c>
      <c r="G674" s="8">
        <v>2402.5188533680393</v>
      </c>
      <c r="H674" s="8">
        <v>2417.2159689373639</v>
      </c>
      <c r="I674" s="8"/>
      <c r="J674" s="8"/>
      <c r="K674" s="8"/>
    </row>
    <row r="675" spans="1:11" x14ac:dyDescent="0.25">
      <c r="A675" t="str">
        <f t="shared" si="21"/>
        <v>2004Total cardiovascular disease hospitalisation, 35+ yearsMnonMaori</v>
      </c>
      <c r="B675" s="7">
        <v>2004</v>
      </c>
      <c r="C675" s="7" t="s">
        <v>129</v>
      </c>
      <c r="D675" s="7" t="s">
        <v>75</v>
      </c>
      <c r="E675" s="7" t="s">
        <v>74</v>
      </c>
      <c r="F675" s="8">
        <v>2328.1801517020758</v>
      </c>
      <c r="G675" s="8">
        <v>2342.4112915419159</v>
      </c>
      <c r="H675" s="8">
        <v>2356.7078385438731</v>
      </c>
      <c r="I675" s="8"/>
      <c r="J675" s="8"/>
      <c r="K675" s="8"/>
    </row>
    <row r="676" spans="1:11" x14ac:dyDescent="0.25">
      <c r="A676" t="str">
        <f t="shared" si="21"/>
        <v>2005Total cardiovascular disease hospitalisation, 35+ yearsMnonMaori</v>
      </c>
      <c r="B676" s="7">
        <v>2005</v>
      </c>
      <c r="C676" s="7" t="s">
        <v>129</v>
      </c>
      <c r="D676" s="7" t="s">
        <v>75</v>
      </c>
      <c r="E676" s="7" t="s">
        <v>74</v>
      </c>
      <c r="F676" s="8">
        <v>2287.399199815703</v>
      </c>
      <c r="G676" s="8">
        <v>2301.3266259490529</v>
      </c>
      <c r="H676" s="8">
        <v>2315.3178146391456</v>
      </c>
      <c r="I676" s="8"/>
      <c r="J676" s="8"/>
      <c r="K676" s="8"/>
    </row>
    <row r="677" spans="1:11" x14ac:dyDescent="0.25">
      <c r="A677" t="str">
        <f t="shared" si="21"/>
        <v>2006Total cardiovascular disease hospitalisation, 35+ yearsMnonMaori</v>
      </c>
      <c r="B677" s="7">
        <v>2006</v>
      </c>
      <c r="C677" s="7" t="s">
        <v>129</v>
      </c>
      <c r="D677" s="7" t="s">
        <v>75</v>
      </c>
      <c r="E677" s="7" t="s">
        <v>74</v>
      </c>
      <c r="F677" s="8">
        <v>2241.6970705780059</v>
      </c>
      <c r="G677" s="8">
        <v>2255.2816507513608</v>
      </c>
      <c r="H677" s="8">
        <v>2268.9281302117261</v>
      </c>
      <c r="I677" s="8"/>
      <c r="J677" s="8"/>
      <c r="K677" s="8"/>
    </row>
    <row r="678" spans="1:11" x14ac:dyDescent="0.25">
      <c r="A678" t="str">
        <f t="shared" si="21"/>
        <v>2007Total cardiovascular disease hospitalisation, 35+ yearsMnonMaori</v>
      </c>
      <c r="B678" s="7">
        <v>2007</v>
      </c>
      <c r="C678" s="7" t="s">
        <v>129</v>
      </c>
      <c r="D678" s="7" t="s">
        <v>75</v>
      </c>
      <c r="E678" s="7" t="s">
        <v>74</v>
      </c>
      <c r="F678" s="8">
        <v>2208.6138597249292</v>
      </c>
      <c r="G678" s="8">
        <v>2221.9305198305892</v>
      </c>
      <c r="H678" s="8">
        <v>2235.3075533013912</v>
      </c>
      <c r="I678" s="8"/>
      <c r="J678" s="8"/>
      <c r="K678" s="8"/>
    </row>
    <row r="679" spans="1:11" x14ac:dyDescent="0.25">
      <c r="A679" t="str">
        <f t="shared" si="21"/>
        <v>2008Total cardiovascular disease hospitalisation, 35+ yearsMnonMaori</v>
      </c>
      <c r="B679" s="7">
        <v>2008</v>
      </c>
      <c r="C679" s="7" t="s">
        <v>129</v>
      </c>
      <c r="D679" s="7" t="s">
        <v>75</v>
      </c>
      <c r="E679" s="7" t="s">
        <v>74</v>
      </c>
      <c r="F679" s="8">
        <v>2172.4791966152011</v>
      </c>
      <c r="G679" s="8">
        <v>2185.4980793754553</v>
      </c>
      <c r="H679" s="8">
        <v>2198.5756261360812</v>
      </c>
      <c r="I679" s="8"/>
      <c r="J679" s="8"/>
      <c r="K679" s="8"/>
    </row>
    <row r="680" spans="1:11" x14ac:dyDescent="0.25">
      <c r="A680" t="str">
        <f t="shared" si="21"/>
        <v>2009Total cardiovascular disease hospitalisation, 35+ yearsMnonMaori</v>
      </c>
      <c r="B680" s="7">
        <v>2009</v>
      </c>
      <c r="C680" s="7" t="s">
        <v>129</v>
      </c>
      <c r="D680" s="7" t="s">
        <v>75</v>
      </c>
      <c r="E680" s="7" t="s">
        <v>74</v>
      </c>
      <c r="F680" s="8">
        <v>2150.9679937421961</v>
      </c>
      <c r="G680" s="8">
        <v>2163.9517039659918</v>
      </c>
      <c r="H680" s="8">
        <v>2176.7814691931098</v>
      </c>
      <c r="I680" s="8"/>
      <c r="J680" s="8"/>
      <c r="K680" s="8"/>
    </row>
    <row r="681" spans="1:11" x14ac:dyDescent="0.25">
      <c r="A681" t="str">
        <f t="shared" si="21"/>
        <v>2010Total cardiovascular disease hospitalisation, 35+ yearsMnonMaori</v>
      </c>
      <c r="B681" s="7">
        <v>2010</v>
      </c>
      <c r="C681" s="7" t="s">
        <v>129</v>
      </c>
      <c r="D681" s="7" t="s">
        <v>75</v>
      </c>
      <c r="E681" s="7" t="s">
        <v>74</v>
      </c>
      <c r="F681" s="8">
        <v>2148.5403457318021</v>
      </c>
      <c r="G681" s="8">
        <v>2161.5094021446698</v>
      </c>
      <c r="H681" s="8">
        <v>2174.1623289605882</v>
      </c>
      <c r="I681" s="8"/>
      <c r="J681" s="8"/>
      <c r="K681" s="8"/>
    </row>
    <row r="682" spans="1:11" x14ac:dyDescent="0.25">
      <c r="A682" t="str">
        <f t="shared" si="21"/>
        <v>2011Total cardiovascular disease hospitalisation, 35+ yearsMnonMaori</v>
      </c>
      <c r="B682" s="7">
        <v>2011</v>
      </c>
      <c r="C682" s="7" t="s">
        <v>129</v>
      </c>
      <c r="D682" s="7" t="s">
        <v>75</v>
      </c>
      <c r="E682" s="7" t="s">
        <v>74</v>
      </c>
      <c r="F682" s="8">
        <v>2133.3683109687222</v>
      </c>
      <c r="G682" s="8">
        <v>2146.2457856828187</v>
      </c>
      <c r="H682" s="8">
        <v>2158.7063909289946</v>
      </c>
      <c r="I682" s="8"/>
      <c r="J682" s="8"/>
      <c r="K682" s="8"/>
    </row>
    <row r="683" spans="1:11" x14ac:dyDescent="0.25">
      <c r="A683" t="str">
        <f t="shared" si="21"/>
        <v>2012Total cardiovascular disease hospitalisation, 35+ yearsMnonMaori</v>
      </c>
      <c r="B683" s="7">
        <v>2012</v>
      </c>
      <c r="C683" s="7" t="s">
        <v>129</v>
      </c>
      <c r="D683" s="7" t="s">
        <v>75</v>
      </c>
      <c r="E683" s="7" t="s">
        <v>74</v>
      </c>
      <c r="F683" s="8">
        <v>2111.0630428335162</v>
      </c>
      <c r="G683" s="8">
        <v>2123.8058781021291</v>
      </c>
      <c r="H683" s="8">
        <v>2136.0690626182036</v>
      </c>
      <c r="I683" s="8"/>
      <c r="J683" s="8"/>
      <c r="K683" s="8"/>
    </row>
    <row r="684" spans="1:11" x14ac:dyDescent="0.25">
      <c r="A684" t="str">
        <f t="shared" si="21"/>
        <v>2013Total cardiovascular disease hospitalisation, 35+ yearsMnonMaori</v>
      </c>
      <c r="B684" s="7">
        <v>2013</v>
      </c>
      <c r="C684" s="7" t="s">
        <v>129</v>
      </c>
      <c r="D684" s="7" t="s">
        <v>75</v>
      </c>
      <c r="E684" s="7" t="s">
        <v>74</v>
      </c>
      <c r="F684" s="8">
        <v>2083.1850911629249</v>
      </c>
      <c r="G684" s="8">
        <v>2095.7596490572687</v>
      </c>
      <c r="H684" s="8">
        <v>2107.8100550073937</v>
      </c>
      <c r="I684" s="8"/>
      <c r="J684" s="8"/>
      <c r="K684" s="8"/>
    </row>
    <row r="685" spans="1:11" x14ac:dyDescent="0.25">
      <c r="A685" t="str">
        <f t="shared" si="21"/>
        <v>2014Total cardiovascular disease hospitalisation, 35+ yearsMnonMaori</v>
      </c>
      <c r="B685" s="7">
        <v>2014</v>
      </c>
      <c r="C685" s="7" t="s">
        <v>129</v>
      </c>
      <c r="D685" s="7" t="s">
        <v>75</v>
      </c>
      <c r="E685" s="7" t="s">
        <v>74</v>
      </c>
      <c r="F685" s="8">
        <v>2069.4740172097281</v>
      </c>
      <c r="G685" s="8">
        <v>2081.9658120822214</v>
      </c>
      <c r="H685" s="8">
        <v>2093.8495731729063</v>
      </c>
      <c r="I685" s="8"/>
      <c r="J685" s="8"/>
      <c r="K685" s="8"/>
    </row>
    <row r="686" spans="1:11" x14ac:dyDescent="0.25">
      <c r="A686" t="str">
        <f t="shared" si="21"/>
        <v>1996Chronic rheumatic heart disease hospitalisation, 15+ yearsTMaori</v>
      </c>
      <c r="B686" s="7">
        <v>1996</v>
      </c>
      <c r="C686" s="7" t="s">
        <v>132</v>
      </c>
      <c r="D686" s="7" t="s">
        <v>76</v>
      </c>
      <c r="E686" s="7" t="s">
        <v>9</v>
      </c>
      <c r="F686">
        <v>31.744700051485616</v>
      </c>
      <c r="G686">
        <v>35.403026455654199</v>
      </c>
      <c r="H686">
        <v>39.367308761489078</v>
      </c>
      <c r="I686">
        <v>3.7835539479192817</v>
      </c>
      <c r="J686">
        <v>4.3108920571400358</v>
      </c>
      <c r="K686">
        <v>4.9117286509243439</v>
      </c>
    </row>
    <row r="687" spans="1:11" x14ac:dyDescent="0.25">
      <c r="A687" t="str">
        <f t="shared" si="21"/>
        <v>1997Chronic rheumatic heart disease hospitalisation, 15+ yearsTMaori</v>
      </c>
      <c r="B687" s="7">
        <v>1997</v>
      </c>
      <c r="C687" s="7" t="s">
        <v>132</v>
      </c>
      <c r="D687" s="7" t="s">
        <v>76</v>
      </c>
      <c r="E687" s="7" t="s">
        <v>9</v>
      </c>
      <c r="F687">
        <v>31.186631445764032</v>
      </c>
      <c r="G687">
        <v>34.752391792386568</v>
      </c>
      <c r="H687">
        <v>38.614107108921942</v>
      </c>
      <c r="I687">
        <v>3.8979159882534606</v>
      </c>
      <c r="J687">
        <v>4.4412443808304731</v>
      </c>
      <c r="K687">
        <v>5.0603070229577423</v>
      </c>
    </row>
    <row r="688" spans="1:11" x14ac:dyDescent="0.25">
      <c r="A688" t="str">
        <f t="shared" si="21"/>
        <v>1998Chronic rheumatic heart disease hospitalisation, 15+ yearsTMaori</v>
      </c>
      <c r="B688" s="7">
        <v>1998</v>
      </c>
      <c r="C688" s="7" t="s">
        <v>132</v>
      </c>
      <c r="D688" s="7" t="s">
        <v>76</v>
      </c>
      <c r="E688" s="7" t="s">
        <v>9</v>
      </c>
      <c r="F688">
        <v>33.966556911404943</v>
      </c>
      <c r="G688">
        <v>37.616857000622346</v>
      </c>
      <c r="H688">
        <v>41.552549322096432</v>
      </c>
      <c r="I688">
        <v>4.3416405938555522</v>
      </c>
      <c r="J688">
        <v>4.9196324824775362</v>
      </c>
      <c r="K688">
        <v>5.5745710036203233</v>
      </c>
    </row>
    <row r="689" spans="1:11" x14ac:dyDescent="0.25">
      <c r="A689" t="str">
        <f t="shared" si="21"/>
        <v>1999Chronic rheumatic heart disease hospitalisation, 15+ yearsTMaori</v>
      </c>
      <c r="B689" s="7">
        <v>1999</v>
      </c>
      <c r="C689" s="7" t="s">
        <v>132</v>
      </c>
      <c r="D689" s="7" t="s">
        <v>76</v>
      </c>
      <c r="E689" s="7" t="s">
        <v>9</v>
      </c>
      <c r="F689">
        <v>38.003217152953773</v>
      </c>
      <c r="G689">
        <v>41.787784637580231</v>
      </c>
      <c r="H689">
        <v>45.84722936633996</v>
      </c>
      <c r="I689">
        <v>4.3189711869216829</v>
      </c>
      <c r="J689">
        <v>4.851155857135006</v>
      </c>
      <c r="K689">
        <v>5.4489164506301719</v>
      </c>
    </row>
    <row r="690" spans="1:11" x14ac:dyDescent="0.25">
      <c r="A690" t="str">
        <f t="shared" si="21"/>
        <v>2000Chronic rheumatic heart disease hospitalisation, 15+ yearsTMaori</v>
      </c>
      <c r="B690" s="7">
        <v>2000</v>
      </c>
      <c r="C690" s="7" t="s">
        <v>132</v>
      </c>
      <c r="D690" s="7" t="s">
        <v>76</v>
      </c>
      <c r="E690" s="7" t="s">
        <v>9</v>
      </c>
      <c r="F690">
        <v>41.742382186531181</v>
      </c>
      <c r="G690">
        <v>45.64051778849003</v>
      </c>
      <c r="H690">
        <v>49.804679067475327</v>
      </c>
      <c r="I690">
        <v>4.7314307097750783</v>
      </c>
      <c r="J690">
        <v>5.2865380982452157</v>
      </c>
      <c r="K690">
        <v>5.9067725553835082</v>
      </c>
    </row>
    <row r="691" spans="1:11" x14ac:dyDescent="0.25">
      <c r="A691" t="str">
        <f t="shared" si="21"/>
        <v>2001Chronic rheumatic heart disease hospitalisation, 15+ yearsTMaori</v>
      </c>
      <c r="B691" s="7">
        <v>2001</v>
      </c>
      <c r="C691" s="7" t="s">
        <v>132</v>
      </c>
      <c r="D691" s="7" t="s">
        <v>76</v>
      </c>
      <c r="E691" s="7" t="s">
        <v>9</v>
      </c>
      <c r="F691">
        <v>38.428767056072637</v>
      </c>
      <c r="G691">
        <v>42.11235230634427</v>
      </c>
      <c r="H691">
        <v>46.0537649019779</v>
      </c>
      <c r="I691">
        <v>4.4802684508777366</v>
      </c>
      <c r="J691">
        <v>5.0168228674122499</v>
      </c>
      <c r="K691">
        <v>5.6176347375032112</v>
      </c>
    </row>
    <row r="692" spans="1:11" x14ac:dyDescent="0.25">
      <c r="A692" t="str">
        <f t="shared" si="21"/>
        <v>2002Chronic rheumatic heart disease hospitalisation, 15+ yearsTMaori</v>
      </c>
      <c r="B692" s="7">
        <v>2002</v>
      </c>
      <c r="C692" s="7" t="s">
        <v>132</v>
      </c>
      <c r="D692" s="7" t="s">
        <v>76</v>
      </c>
      <c r="E692" s="7" t="s">
        <v>9</v>
      </c>
      <c r="F692">
        <v>34.752523051669158</v>
      </c>
      <c r="G692">
        <v>38.209220542204605</v>
      </c>
      <c r="H692">
        <v>41.916690348878305</v>
      </c>
      <c r="I692">
        <v>4.5205353002720772</v>
      </c>
      <c r="J692">
        <v>5.0898208266493388</v>
      </c>
      <c r="K692">
        <v>5.7307983074115434</v>
      </c>
    </row>
    <row r="693" spans="1:11" x14ac:dyDescent="0.25">
      <c r="A693" t="str">
        <f t="shared" si="21"/>
        <v>2003Chronic rheumatic heart disease hospitalisation, 15+ yearsTMaori</v>
      </c>
      <c r="B693" s="7">
        <v>2003</v>
      </c>
      <c r="C693" s="7" t="s">
        <v>132</v>
      </c>
      <c r="D693" s="7" t="s">
        <v>76</v>
      </c>
      <c r="E693" s="7" t="s">
        <v>9</v>
      </c>
      <c r="F693">
        <v>32.08236713523069</v>
      </c>
      <c r="G693">
        <v>35.348620833115397</v>
      </c>
      <c r="H693">
        <v>38.857229667661677</v>
      </c>
      <c r="I693">
        <v>4.4105711055022061</v>
      </c>
      <c r="J693">
        <v>4.9794691618500613</v>
      </c>
      <c r="K693">
        <v>5.6217466039451773</v>
      </c>
    </row>
    <row r="694" spans="1:11" x14ac:dyDescent="0.25">
      <c r="A694" t="str">
        <f t="shared" si="21"/>
        <v>2004Chronic rheumatic heart disease hospitalisation, 15+ yearsTMaori</v>
      </c>
      <c r="B694" s="7">
        <v>2004</v>
      </c>
      <c r="C694" s="7" t="s">
        <v>132</v>
      </c>
      <c r="D694" s="7" t="s">
        <v>76</v>
      </c>
      <c r="E694" s="7" t="s">
        <v>9</v>
      </c>
      <c r="F694">
        <v>31.210510372415754</v>
      </c>
      <c r="G694">
        <v>34.388001749129877</v>
      </c>
      <c r="H694">
        <v>37.801262122399052</v>
      </c>
      <c r="I694">
        <v>4.2527882975723115</v>
      </c>
      <c r="J694">
        <v>4.798020932968682</v>
      </c>
      <c r="K694">
        <v>5.413155619889924</v>
      </c>
    </row>
    <row r="695" spans="1:11" x14ac:dyDescent="0.25">
      <c r="A695" t="str">
        <f t="shared" si="21"/>
        <v>2005Chronic rheumatic heart disease hospitalisation, 15+ yearsTMaori</v>
      </c>
      <c r="B695" s="7">
        <v>2005</v>
      </c>
      <c r="C695" s="7" t="s">
        <v>132</v>
      </c>
      <c r="D695" s="7" t="s">
        <v>76</v>
      </c>
      <c r="E695" s="7" t="s">
        <v>9</v>
      </c>
      <c r="F695">
        <v>30.763367996097216</v>
      </c>
      <c r="G695">
        <v>33.86439632501046</v>
      </c>
      <c r="H695">
        <v>37.193320092096023</v>
      </c>
      <c r="I695">
        <v>3.9363859245848509</v>
      </c>
      <c r="J695">
        <v>4.4274363450310741</v>
      </c>
      <c r="K695">
        <v>4.979743593451003</v>
      </c>
    </row>
    <row r="696" spans="1:11" x14ac:dyDescent="0.25">
      <c r="A696" t="str">
        <f t="shared" si="21"/>
        <v>2006Chronic rheumatic heart disease hospitalisation, 15+ yearsTMaori</v>
      </c>
      <c r="B696" s="7">
        <v>2006</v>
      </c>
      <c r="C696" s="7" t="s">
        <v>132</v>
      </c>
      <c r="D696" s="7" t="s">
        <v>76</v>
      </c>
      <c r="E696" s="7" t="s">
        <v>9</v>
      </c>
      <c r="F696">
        <v>27.380530519377679</v>
      </c>
      <c r="G696">
        <v>30.25963379415855</v>
      </c>
      <c r="H696">
        <v>33.359145935916146</v>
      </c>
      <c r="I696">
        <v>3.2652207494793095</v>
      </c>
      <c r="J696">
        <v>3.6815224121163275</v>
      </c>
      <c r="K696">
        <v>4.1509007539769414</v>
      </c>
    </row>
    <row r="697" spans="1:11" x14ac:dyDescent="0.25">
      <c r="A697" t="str">
        <f t="shared" si="21"/>
        <v>2007Chronic rheumatic heart disease hospitalisation, 15+ yearsTMaori</v>
      </c>
      <c r="B697" s="7">
        <v>2007</v>
      </c>
      <c r="C697" s="7" t="s">
        <v>132</v>
      </c>
      <c r="D697" s="7" t="s">
        <v>76</v>
      </c>
      <c r="E697" s="7" t="s">
        <v>9</v>
      </c>
      <c r="F697">
        <v>29.894850286324587</v>
      </c>
      <c r="G697">
        <v>32.843741839872614</v>
      </c>
      <c r="H697">
        <v>36.004849623320531</v>
      </c>
      <c r="I697">
        <v>3.605477590860144</v>
      </c>
      <c r="J697">
        <v>4.0477402320597653</v>
      </c>
      <c r="K697">
        <v>4.5442526193392681</v>
      </c>
    </row>
    <row r="698" spans="1:11" x14ac:dyDescent="0.25">
      <c r="A698" t="str">
        <f t="shared" si="21"/>
        <v>2008Chronic rheumatic heart disease hospitalisation, 15+ yearsTMaori</v>
      </c>
      <c r="B698" s="7">
        <v>2008</v>
      </c>
      <c r="C698" s="7" t="s">
        <v>132</v>
      </c>
      <c r="D698" s="7" t="s">
        <v>76</v>
      </c>
      <c r="E698" s="7" t="s">
        <v>9</v>
      </c>
      <c r="F698">
        <v>28.116478299923031</v>
      </c>
      <c r="G698">
        <v>30.930013669394363</v>
      </c>
      <c r="H698">
        <v>33.948856034228186</v>
      </c>
      <c r="I698">
        <v>3.7322137451873352</v>
      </c>
      <c r="J698">
        <v>4.2051065352943278</v>
      </c>
      <c r="K698">
        <v>4.7379175418281099</v>
      </c>
    </row>
    <row r="699" spans="1:11" x14ac:dyDescent="0.25">
      <c r="A699" t="str">
        <f t="shared" si="21"/>
        <v>2009Chronic rheumatic heart disease hospitalisation, 15+ yearsTMaori</v>
      </c>
      <c r="B699" s="7">
        <v>2009</v>
      </c>
      <c r="C699" s="7" t="s">
        <v>132</v>
      </c>
      <c r="D699" s="7" t="s">
        <v>76</v>
      </c>
      <c r="E699" s="7" t="s">
        <v>9</v>
      </c>
      <c r="F699">
        <v>29.742665484404487</v>
      </c>
      <c r="G699">
        <v>32.590470773928899</v>
      </c>
      <c r="H699">
        <v>35.637389005848931</v>
      </c>
      <c r="I699">
        <v>3.883971537554062</v>
      </c>
      <c r="J699">
        <v>4.3647428307260707</v>
      </c>
      <c r="K699">
        <v>4.9050256404226964</v>
      </c>
    </row>
    <row r="700" spans="1:11" x14ac:dyDescent="0.25">
      <c r="A700" t="str">
        <f t="shared" si="21"/>
        <v>2010Chronic rheumatic heart disease hospitalisation, 15+ yearsTMaori</v>
      </c>
      <c r="B700" s="7">
        <v>2010</v>
      </c>
      <c r="C700" s="7" t="s">
        <v>132</v>
      </c>
      <c r="D700" s="7" t="s">
        <v>76</v>
      </c>
      <c r="E700" s="7" t="s">
        <v>9</v>
      </c>
      <c r="F700">
        <v>28.660420540904955</v>
      </c>
      <c r="G700">
        <v>31.410731161802218</v>
      </c>
      <c r="H700">
        <v>34.353754354802369</v>
      </c>
      <c r="I700">
        <v>3.8791252344281113</v>
      </c>
      <c r="J700">
        <v>4.3636486821091758</v>
      </c>
      <c r="K700">
        <v>4.9086916946831627</v>
      </c>
    </row>
    <row r="701" spans="1:11" x14ac:dyDescent="0.25">
      <c r="A701" t="str">
        <f t="shared" si="21"/>
        <v>2011Chronic rheumatic heart disease hospitalisation, 15+ yearsTMaori</v>
      </c>
      <c r="B701" s="7">
        <v>2011</v>
      </c>
      <c r="C701" s="7" t="s">
        <v>132</v>
      </c>
      <c r="D701" s="7" t="s">
        <v>76</v>
      </c>
      <c r="E701" s="7" t="s">
        <v>9</v>
      </c>
      <c r="F701">
        <v>29.003162632707667</v>
      </c>
      <c r="G701">
        <v>31.731966470642266</v>
      </c>
      <c r="H701">
        <v>34.648351291440861</v>
      </c>
      <c r="I701">
        <v>3.856868551925662</v>
      </c>
      <c r="J701">
        <v>4.3327099931110702</v>
      </c>
      <c r="K701">
        <v>4.8672584070908602</v>
      </c>
    </row>
    <row r="702" spans="1:11" x14ac:dyDescent="0.25">
      <c r="A702" t="str">
        <f t="shared" si="21"/>
        <v>2012Chronic rheumatic heart disease hospitalisation, 15+ yearsTMaori</v>
      </c>
      <c r="B702" s="7">
        <v>2012</v>
      </c>
      <c r="C702" s="7" t="s">
        <v>132</v>
      </c>
      <c r="D702" s="7" t="s">
        <v>76</v>
      </c>
      <c r="E702" s="7" t="s">
        <v>9</v>
      </c>
      <c r="F702">
        <v>29.120266700779183</v>
      </c>
      <c r="G702">
        <v>31.811281711970476</v>
      </c>
      <c r="H702">
        <v>34.68408226049209</v>
      </c>
      <c r="I702">
        <v>4.0813372272693726</v>
      </c>
      <c r="J702">
        <v>4.5820627686589459</v>
      </c>
      <c r="K702">
        <v>5.1442206430899207</v>
      </c>
    </row>
    <row r="703" spans="1:11" x14ac:dyDescent="0.25">
      <c r="A703" t="str">
        <f t="shared" si="21"/>
        <v>2013Chronic rheumatic heart disease hospitalisation, 15+ yearsTMaori</v>
      </c>
      <c r="B703" s="7">
        <v>2013</v>
      </c>
      <c r="C703" s="7" t="s">
        <v>132</v>
      </c>
      <c r="D703" s="7" t="s">
        <v>76</v>
      </c>
      <c r="E703" s="7" t="s">
        <v>9</v>
      </c>
      <c r="F703">
        <v>28.604918312318961</v>
      </c>
      <c r="G703">
        <v>31.237388860990379</v>
      </c>
      <c r="H703">
        <v>34.046977061026332</v>
      </c>
      <c r="I703">
        <v>3.6264638463369749</v>
      </c>
      <c r="J703">
        <v>4.0612264542816989</v>
      </c>
      <c r="K703">
        <v>4.5481110557926403</v>
      </c>
    </row>
    <row r="704" spans="1:11" x14ac:dyDescent="0.25">
      <c r="A704" t="str">
        <f t="shared" si="21"/>
        <v>2014Chronic rheumatic heart disease hospitalisation, 15+ yearsTMaori</v>
      </c>
      <c r="B704" s="7">
        <v>2014</v>
      </c>
      <c r="C704" s="7" t="s">
        <v>132</v>
      </c>
      <c r="D704" s="7" t="s">
        <v>76</v>
      </c>
      <c r="E704" s="7" t="s">
        <v>9</v>
      </c>
      <c r="F704">
        <v>28.101884687731509</v>
      </c>
      <c r="G704">
        <v>30.646411850476454</v>
      </c>
      <c r="H704">
        <v>33.359462482840421</v>
      </c>
      <c r="I704">
        <v>3.2523889085131925</v>
      </c>
      <c r="J704">
        <v>3.6292062700309611</v>
      </c>
      <c r="K704">
        <v>4.0496811792575995</v>
      </c>
    </row>
    <row r="705" spans="1:8" x14ac:dyDescent="0.25">
      <c r="A705" t="str">
        <f t="shared" ref="A705:A757" si="22">B705&amp;C705&amp;D705&amp;E705</f>
        <v>1996Chronic rheumatic heart disease hospitalisation, 15+ yearsTnonMaori</v>
      </c>
      <c r="B705" s="7">
        <v>1996</v>
      </c>
      <c r="C705" s="7" t="s">
        <v>132</v>
      </c>
      <c r="D705" s="7" t="s">
        <v>76</v>
      </c>
      <c r="E705" s="7" t="s">
        <v>74</v>
      </c>
      <c r="F705">
        <v>7.6754412851596907</v>
      </c>
      <c r="G705">
        <v>8.2124595063838228</v>
      </c>
      <c r="H705">
        <v>8.7771429102891787</v>
      </c>
    </row>
    <row r="706" spans="1:8" x14ac:dyDescent="0.25">
      <c r="A706" t="str">
        <f t="shared" si="22"/>
        <v>1997Chronic rheumatic heart disease hospitalisation, 15+ yearsTnonMaori</v>
      </c>
      <c r="B706" s="7">
        <v>1997</v>
      </c>
      <c r="C706" s="7" t="s">
        <v>132</v>
      </c>
      <c r="D706" s="7" t="s">
        <v>76</v>
      </c>
      <c r="E706" s="7" t="s">
        <v>74</v>
      </c>
      <c r="F706">
        <v>7.3082523094391059</v>
      </c>
      <c r="G706">
        <v>7.8249222092768926</v>
      </c>
      <c r="H706">
        <v>8.368480757831037</v>
      </c>
    </row>
    <row r="707" spans="1:8" x14ac:dyDescent="0.25">
      <c r="A707" t="str">
        <f t="shared" si="22"/>
        <v>1998Chronic rheumatic heart disease hospitalisation, 15+ yearsTnonMaori</v>
      </c>
      <c r="B707" s="7">
        <v>1998</v>
      </c>
      <c r="C707" s="7" t="s">
        <v>132</v>
      </c>
      <c r="D707" s="7" t="s">
        <v>76</v>
      </c>
      <c r="E707" s="7" t="s">
        <v>74</v>
      </c>
      <c r="F707">
        <v>7.152659047987</v>
      </c>
      <c r="G707">
        <v>7.6462738089895748</v>
      </c>
      <c r="H707">
        <v>8.1649786300146587</v>
      </c>
    </row>
    <row r="708" spans="1:8" x14ac:dyDescent="0.25">
      <c r="A708" t="str">
        <f t="shared" si="22"/>
        <v>1999Chronic rheumatic heart disease hospitalisation, 15+ yearsTnonMaori</v>
      </c>
      <c r="B708" s="7">
        <v>1999</v>
      </c>
      <c r="C708" s="7" t="s">
        <v>132</v>
      </c>
      <c r="D708" s="7" t="s">
        <v>76</v>
      </c>
      <c r="E708" s="7" t="s">
        <v>74</v>
      </c>
      <c r="F708">
        <v>8.1071506159140512</v>
      </c>
      <c r="G708">
        <v>8.6139851755369587</v>
      </c>
      <c r="H708">
        <v>9.144206555683553</v>
      </c>
    </row>
    <row r="709" spans="1:8" x14ac:dyDescent="0.25">
      <c r="A709" t="str">
        <f t="shared" si="22"/>
        <v>2000Chronic rheumatic heart disease hospitalisation, 15+ yearsTnonMaori</v>
      </c>
      <c r="B709" s="7">
        <v>2000</v>
      </c>
      <c r="C709" s="7" t="s">
        <v>132</v>
      </c>
      <c r="D709" s="7" t="s">
        <v>76</v>
      </c>
      <c r="E709" s="7" t="s">
        <v>74</v>
      </c>
      <c r="F709">
        <v>8.1400389177108359</v>
      </c>
      <c r="G709">
        <v>8.6333469919832204</v>
      </c>
      <c r="H709">
        <v>9.1487344476013153</v>
      </c>
    </row>
    <row r="710" spans="1:8" x14ac:dyDescent="0.25">
      <c r="A710" t="str">
        <f t="shared" si="22"/>
        <v>2001Chronic rheumatic heart disease hospitalisation, 15+ yearsTnonMaori</v>
      </c>
      <c r="B710" s="7">
        <v>2001</v>
      </c>
      <c r="C710" s="7" t="s">
        <v>132</v>
      </c>
      <c r="D710" s="7" t="s">
        <v>76</v>
      </c>
      <c r="E710" s="7" t="s">
        <v>74</v>
      </c>
      <c r="F710">
        <v>7.9095420725146157</v>
      </c>
      <c r="G710">
        <v>8.3942274661306566</v>
      </c>
      <c r="H710">
        <v>8.9008434397163683</v>
      </c>
    </row>
    <row r="711" spans="1:8" x14ac:dyDescent="0.25">
      <c r="A711" t="str">
        <f t="shared" si="22"/>
        <v>2002Chronic rheumatic heart disease hospitalisation, 15+ yearsTnonMaori</v>
      </c>
      <c r="B711" s="7">
        <v>2002</v>
      </c>
      <c r="C711" s="7" t="s">
        <v>132</v>
      </c>
      <c r="D711" s="7" t="s">
        <v>76</v>
      </c>
      <c r="E711" s="7" t="s">
        <v>74</v>
      </c>
      <c r="F711">
        <v>7.0477270221974919</v>
      </c>
      <c r="G711">
        <v>7.5069873466170671</v>
      </c>
      <c r="H711">
        <v>7.9883176967811735</v>
      </c>
    </row>
    <row r="712" spans="1:8" x14ac:dyDescent="0.25">
      <c r="A712" t="str">
        <f t="shared" si="22"/>
        <v>2003Chronic rheumatic heart disease hospitalisation, 15+ yearsTnonMaori</v>
      </c>
      <c r="B712" s="7">
        <v>2003</v>
      </c>
      <c r="C712" s="7" t="s">
        <v>132</v>
      </c>
      <c r="D712" s="7" t="s">
        <v>76</v>
      </c>
      <c r="E712" s="7" t="s">
        <v>74</v>
      </c>
      <c r="F712">
        <v>6.6588849252116598</v>
      </c>
      <c r="G712">
        <v>7.0988733305021716</v>
      </c>
      <c r="H712">
        <v>7.5602949239710924</v>
      </c>
    </row>
    <row r="713" spans="1:8" x14ac:dyDescent="0.25">
      <c r="A713" t="str">
        <f t="shared" si="22"/>
        <v>2004Chronic rheumatic heart disease hospitalisation, 15+ yearsTnonMaori</v>
      </c>
      <c r="B713" s="7">
        <v>2004</v>
      </c>
      <c r="C713" s="7" t="s">
        <v>132</v>
      </c>
      <c r="D713" s="7" t="s">
        <v>76</v>
      </c>
      <c r="E713" s="7" t="s">
        <v>74</v>
      </c>
      <c r="F713">
        <v>6.7333481740689241</v>
      </c>
      <c r="G713">
        <v>7.1671220758624274</v>
      </c>
      <c r="H713">
        <v>7.6215086540399675</v>
      </c>
    </row>
    <row r="714" spans="1:8" x14ac:dyDescent="0.25">
      <c r="A714" t="str">
        <f t="shared" si="22"/>
        <v>2005Chronic rheumatic heart disease hospitalisation, 15+ yearsTnonMaori</v>
      </c>
      <c r="B714" s="7">
        <v>2005</v>
      </c>
      <c r="C714" s="7" t="s">
        <v>132</v>
      </c>
      <c r="D714" s="7" t="s">
        <v>76</v>
      </c>
      <c r="E714" s="7" t="s">
        <v>74</v>
      </c>
      <c r="F714">
        <v>7.2113334527419664</v>
      </c>
      <c r="G714">
        <v>7.6487596175191941</v>
      </c>
      <c r="H714">
        <v>8.1057815842840508</v>
      </c>
    </row>
    <row r="715" spans="1:8" x14ac:dyDescent="0.25">
      <c r="A715" t="str">
        <f t="shared" si="22"/>
        <v>2006Chronic rheumatic heart disease hospitalisation, 15+ yearsTnonMaori</v>
      </c>
      <c r="B715" s="7">
        <v>2006</v>
      </c>
      <c r="C715" s="7" t="s">
        <v>132</v>
      </c>
      <c r="D715" s="7" t="s">
        <v>76</v>
      </c>
      <c r="E715" s="7" t="s">
        <v>74</v>
      </c>
      <c r="F715">
        <v>7.7641561643381811</v>
      </c>
      <c r="G715">
        <v>8.2193262479050784</v>
      </c>
      <c r="H715">
        <v>8.6942164397022612</v>
      </c>
    </row>
    <row r="716" spans="1:8" x14ac:dyDescent="0.25">
      <c r="A716" t="str">
        <f t="shared" si="22"/>
        <v>2007Chronic rheumatic heart disease hospitalisation, 15+ yearsTnonMaori</v>
      </c>
      <c r="B716" s="7">
        <v>2007</v>
      </c>
      <c r="C716" s="7" t="s">
        <v>132</v>
      </c>
      <c r="D716" s="7" t="s">
        <v>76</v>
      </c>
      <c r="E716" s="7" t="s">
        <v>74</v>
      </c>
      <c r="F716">
        <v>7.6690521642669411</v>
      </c>
      <c r="G716">
        <v>8.1140932858627348</v>
      </c>
      <c r="H716">
        <v>8.5782240845681663</v>
      </c>
    </row>
    <row r="717" spans="1:8" x14ac:dyDescent="0.25">
      <c r="A717" t="str">
        <f t="shared" si="22"/>
        <v>2008Chronic rheumatic heart disease hospitalisation, 15+ yearsTnonMaori</v>
      </c>
      <c r="B717" s="7">
        <v>2008</v>
      </c>
      <c r="C717" s="7" t="s">
        <v>132</v>
      </c>
      <c r="D717" s="7" t="s">
        <v>76</v>
      </c>
      <c r="E717" s="7" t="s">
        <v>74</v>
      </c>
      <c r="F717">
        <v>6.9321337439766175</v>
      </c>
      <c r="G717">
        <v>7.355346032209261</v>
      </c>
      <c r="H717">
        <v>7.7976376594124561</v>
      </c>
    </row>
    <row r="718" spans="1:8" x14ac:dyDescent="0.25">
      <c r="A718" t="str">
        <f t="shared" si="22"/>
        <v>2009Chronic rheumatic heart disease hospitalisation, 15+ yearsTnonMaori</v>
      </c>
      <c r="B718" s="7">
        <v>2009</v>
      </c>
      <c r="C718" s="7" t="s">
        <v>132</v>
      </c>
      <c r="D718" s="7" t="s">
        <v>76</v>
      </c>
      <c r="E718" s="7" t="s">
        <v>74</v>
      </c>
      <c r="F718">
        <v>7.0363804777584029</v>
      </c>
      <c r="G718">
        <v>7.4667562415143509</v>
      </c>
      <c r="H718">
        <v>7.9165696660011182</v>
      </c>
    </row>
    <row r="719" spans="1:8" x14ac:dyDescent="0.25">
      <c r="A719" t="str">
        <f t="shared" si="22"/>
        <v>2010Chronic rheumatic heart disease hospitalisation, 15+ yearsTnonMaori</v>
      </c>
      <c r="B719" s="7">
        <v>2010</v>
      </c>
      <c r="C719" s="7" t="s">
        <v>132</v>
      </c>
      <c r="D719" s="7" t="s">
        <v>76</v>
      </c>
      <c r="E719" s="7" t="s">
        <v>74</v>
      </c>
      <c r="F719">
        <v>6.7826416832452372</v>
      </c>
      <c r="G719">
        <v>7.1982722373103138</v>
      </c>
      <c r="H719">
        <v>7.6327088441754523</v>
      </c>
    </row>
    <row r="720" spans="1:8" x14ac:dyDescent="0.25">
      <c r="A720" t="str">
        <f t="shared" si="22"/>
        <v>2011Chronic rheumatic heart disease hospitalisation, 15+ yearsTnonMaori</v>
      </c>
      <c r="B720" s="7">
        <v>2011</v>
      </c>
      <c r="C720" s="7" t="s">
        <v>132</v>
      </c>
      <c r="D720" s="7" t="s">
        <v>76</v>
      </c>
      <c r="E720" s="7" t="s">
        <v>74</v>
      </c>
      <c r="F720">
        <v>6.9120231344425909</v>
      </c>
      <c r="G720">
        <v>7.3238150074885038</v>
      </c>
      <c r="H720">
        <v>7.7537316355919517</v>
      </c>
    </row>
    <row r="721" spans="1:11" x14ac:dyDescent="0.25">
      <c r="A721" t="str">
        <f t="shared" si="22"/>
        <v>2012Chronic rheumatic heart disease hospitalisation, 15+ yearsTnonMaori</v>
      </c>
      <c r="B721" s="7">
        <v>2012</v>
      </c>
      <c r="C721" s="7" t="s">
        <v>132</v>
      </c>
      <c r="D721" s="7" t="s">
        <v>76</v>
      </c>
      <c r="E721" s="7" t="s">
        <v>74</v>
      </c>
      <c r="F721">
        <v>6.5547923479685695</v>
      </c>
      <c r="G721">
        <v>6.9425678603876548</v>
      </c>
      <c r="H721">
        <v>7.3472938717234886</v>
      </c>
    </row>
    <row r="722" spans="1:11" x14ac:dyDescent="0.25">
      <c r="A722" t="str">
        <f t="shared" si="22"/>
        <v>2013Chronic rheumatic heart disease hospitalisation, 15+ yearsTnonMaori</v>
      </c>
      <c r="B722" s="7">
        <v>2013</v>
      </c>
      <c r="C722" s="7" t="s">
        <v>132</v>
      </c>
      <c r="D722" s="7" t="s">
        <v>76</v>
      </c>
      <c r="E722" s="7" t="s">
        <v>74</v>
      </c>
      <c r="F722">
        <v>7.2843520298705817</v>
      </c>
      <c r="G722">
        <v>7.6916146421870177</v>
      </c>
      <c r="H722">
        <v>8.1157194212656574</v>
      </c>
    </row>
    <row r="723" spans="1:11" x14ac:dyDescent="0.25">
      <c r="A723" t="str">
        <f t="shared" si="22"/>
        <v>2014Chronic rheumatic heart disease hospitalisation, 15+ yearsTnonMaori</v>
      </c>
      <c r="B723" s="7">
        <v>2014</v>
      </c>
      <c r="C723" s="7" t="s">
        <v>132</v>
      </c>
      <c r="D723" s="7" t="s">
        <v>76</v>
      </c>
      <c r="E723" s="7" t="s">
        <v>74</v>
      </c>
      <c r="F723">
        <v>8.0255619753543073</v>
      </c>
      <c r="G723">
        <v>8.4443841353263736</v>
      </c>
      <c r="H723">
        <v>8.8793927049649781</v>
      </c>
    </row>
    <row r="724" spans="1:11" x14ac:dyDescent="0.25">
      <c r="A724" t="str">
        <f t="shared" si="22"/>
        <v>1996Chronic rheumatic heart disease hospitalisation, 15+ yearsFMaori</v>
      </c>
      <c r="B724" s="7">
        <v>1996</v>
      </c>
      <c r="C724" s="7" t="s">
        <v>132</v>
      </c>
      <c r="D724" s="7" t="s">
        <v>73</v>
      </c>
      <c r="E724" s="7" t="s">
        <v>9</v>
      </c>
      <c r="F724">
        <v>39.321305426075604</v>
      </c>
      <c r="G724">
        <v>45.03907721551176</v>
      </c>
      <c r="H724">
        <v>51.35453012493047</v>
      </c>
      <c r="I724">
        <v>3.7326896945461874</v>
      </c>
      <c r="J724">
        <v>4.3892848314298538</v>
      </c>
      <c r="K724">
        <v>5.1613776949017174</v>
      </c>
    </row>
    <row r="725" spans="1:11" x14ac:dyDescent="0.25">
      <c r="A725" t="str">
        <f t="shared" si="22"/>
        <v>1997Chronic rheumatic heart disease hospitalisation, 15+ yearsFMaori</v>
      </c>
      <c r="B725" s="7">
        <v>1997</v>
      </c>
      <c r="C725" s="7" t="s">
        <v>132</v>
      </c>
      <c r="D725" s="7" t="s">
        <v>73</v>
      </c>
      <c r="E725" s="7" t="s">
        <v>9</v>
      </c>
      <c r="F725">
        <v>37.480423741090874</v>
      </c>
      <c r="G725">
        <v>42.957741456110782</v>
      </c>
      <c r="H725">
        <v>49.01033570017244</v>
      </c>
      <c r="I725">
        <v>3.7818388586596066</v>
      </c>
      <c r="J725">
        <v>4.4553937288668175</v>
      </c>
      <c r="K725">
        <v>5.2489103901855216</v>
      </c>
    </row>
    <row r="726" spans="1:11" x14ac:dyDescent="0.25">
      <c r="A726" t="str">
        <f t="shared" si="22"/>
        <v>1998Chronic rheumatic heart disease hospitalisation, 15+ yearsFMaori</v>
      </c>
      <c r="B726" s="7">
        <v>1998</v>
      </c>
      <c r="C726" s="7" t="s">
        <v>132</v>
      </c>
      <c r="D726" s="7" t="s">
        <v>73</v>
      </c>
      <c r="E726" s="7" t="s">
        <v>9</v>
      </c>
      <c r="F726">
        <v>39.509704260709825</v>
      </c>
      <c r="G726">
        <v>45.013891931237737</v>
      </c>
      <c r="H726">
        <v>51.07035425065947</v>
      </c>
      <c r="I726">
        <v>4.1017648642392111</v>
      </c>
      <c r="J726">
        <v>4.8060354018522551</v>
      </c>
      <c r="K726">
        <v>5.6312287633146276</v>
      </c>
    </row>
    <row r="727" spans="1:11" x14ac:dyDescent="0.25">
      <c r="A727" t="str">
        <f t="shared" si="22"/>
        <v>1999Chronic rheumatic heart disease hospitalisation, 15+ yearsFMaori</v>
      </c>
      <c r="B727" s="7">
        <v>1999</v>
      </c>
      <c r="C727" s="7" t="s">
        <v>132</v>
      </c>
      <c r="D727" s="7" t="s">
        <v>73</v>
      </c>
      <c r="E727" s="7" t="s">
        <v>9</v>
      </c>
      <c r="F727">
        <v>47.99130899728307</v>
      </c>
      <c r="G727">
        <v>53.920945954492254</v>
      </c>
      <c r="H727">
        <v>60.380877582704869</v>
      </c>
      <c r="I727">
        <v>4.5553221762947977</v>
      </c>
      <c r="J727">
        <v>5.2646818891477478</v>
      </c>
      <c r="K727">
        <v>6.0845038663027378</v>
      </c>
    </row>
    <row r="728" spans="1:11" x14ac:dyDescent="0.25">
      <c r="A728" t="str">
        <f t="shared" si="22"/>
        <v>2000Chronic rheumatic heart disease hospitalisation, 15+ yearsFMaori</v>
      </c>
      <c r="B728" s="7">
        <v>2000</v>
      </c>
      <c r="C728" s="7" t="s">
        <v>132</v>
      </c>
      <c r="D728" s="7" t="s">
        <v>73</v>
      </c>
      <c r="E728" s="7" t="s">
        <v>9</v>
      </c>
      <c r="F728">
        <v>53.391991641754231</v>
      </c>
      <c r="G728">
        <v>59.535234278090677</v>
      </c>
      <c r="H728">
        <v>66.191467660568421</v>
      </c>
      <c r="I728">
        <v>4.9332924800378288</v>
      </c>
      <c r="J728">
        <v>5.6591691944694071</v>
      </c>
      <c r="K728">
        <v>6.4918502402245464</v>
      </c>
    </row>
    <row r="729" spans="1:11" x14ac:dyDescent="0.25">
      <c r="A729" t="str">
        <f t="shared" si="22"/>
        <v>2001Chronic rheumatic heart disease hospitalisation, 15+ yearsFMaori</v>
      </c>
      <c r="B729" s="7">
        <v>2001</v>
      </c>
      <c r="C729" s="7" t="s">
        <v>132</v>
      </c>
      <c r="D729" s="7" t="s">
        <v>73</v>
      </c>
      <c r="E729" s="7" t="s">
        <v>9</v>
      </c>
      <c r="F729">
        <v>49.181291170849441</v>
      </c>
      <c r="G729">
        <v>54.989160070868415</v>
      </c>
      <c r="H729">
        <v>61.294316092937564</v>
      </c>
      <c r="I729">
        <v>4.7072203863769424</v>
      </c>
      <c r="J729">
        <v>5.4174436703270477</v>
      </c>
      <c r="K729">
        <v>6.2348251222959457</v>
      </c>
    </row>
    <row r="730" spans="1:11" x14ac:dyDescent="0.25">
      <c r="A730" t="str">
        <f t="shared" si="22"/>
        <v>2002Chronic rheumatic heart disease hospitalisation, 15+ yearsFMaori</v>
      </c>
      <c r="B730" s="7">
        <v>2002</v>
      </c>
      <c r="C730" s="7" t="s">
        <v>132</v>
      </c>
      <c r="D730" s="7" t="s">
        <v>73</v>
      </c>
      <c r="E730" s="7" t="s">
        <v>9</v>
      </c>
      <c r="F730">
        <v>41.21276930381778</v>
      </c>
      <c r="G730">
        <v>46.459556726327364</v>
      </c>
      <c r="H730">
        <v>52.189252724940246</v>
      </c>
      <c r="I730">
        <v>4.3598671014197841</v>
      </c>
      <c r="J730">
        <v>5.0658208529941042</v>
      </c>
      <c r="K730">
        <v>5.8860832951245099</v>
      </c>
    </row>
    <row r="731" spans="1:11" x14ac:dyDescent="0.25">
      <c r="A731" t="str">
        <f t="shared" si="22"/>
        <v>2003Chronic rheumatic heart disease hospitalisation, 15+ yearsFMaori</v>
      </c>
      <c r="B731" s="7">
        <v>2003</v>
      </c>
      <c r="C731" s="7" t="s">
        <v>132</v>
      </c>
      <c r="D731" s="7" t="s">
        <v>73</v>
      </c>
      <c r="E731" s="7" t="s">
        <v>9</v>
      </c>
      <c r="F731">
        <v>38.377817032141557</v>
      </c>
      <c r="G731">
        <v>43.340654566479635</v>
      </c>
      <c r="H731">
        <v>48.767168947943659</v>
      </c>
      <c r="I731">
        <v>4.5727749089394534</v>
      </c>
      <c r="J731">
        <v>5.3386412252227515</v>
      </c>
      <c r="K731">
        <v>6.2327778426028049</v>
      </c>
    </row>
    <row r="732" spans="1:11" x14ac:dyDescent="0.25">
      <c r="A732" t="str">
        <f t="shared" si="22"/>
        <v>2004Chronic rheumatic heart disease hospitalisation, 15+ yearsFMaori</v>
      </c>
      <c r="B732" s="7">
        <v>2004</v>
      </c>
      <c r="C732" s="7" t="s">
        <v>132</v>
      </c>
      <c r="D732" s="7" t="s">
        <v>73</v>
      </c>
      <c r="E732" s="7" t="s">
        <v>9</v>
      </c>
      <c r="F732">
        <v>36.130482352984487</v>
      </c>
      <c r="G732">
        <v>40.868909247254592</v>
      </c>
      <c r="H732">
        <v>46.056060713713009</v>
      </c>
      <c r="I732">
        <v>4.4060443808376935</v>
      </c>
      <c r="J732">
        <v>5.1487150515649054</v>
      </c>
      <c r="K732">
        <v>6.0165682391903115</v>
      </c>
    </row>
    <row r="733" spans="1:11" x14ac:dyDescent="0.25">
      <c r="A733" t="str">
        <f t="shared" si="22"/>
        <v>2005Chronic rheumatic heart disease hospitalisation, 15+ yearsFMaori</v>
      </c>
      <c r="B733" s="7">
        <v>2005</v>
      </c>
      <c r="C733" s="7" t="s">
        <v>132</v>
      </c>
      <c r="D733" s="7" t="s">
        <v>73</v>
      </c>
      <c r="E733" s="7" t="s">
        <v>9</v>
      </c>
      <c r="F733">
        <v>36.497764331799765</v>
      </c>
      <c r="G733">
        <v>41.18964200193404</v>
      </c>
      <c r="H733">
        <v>46.317399658608146</v>
      </c>
      <c r="I733">
        <v>4.1812489210739781</v>
      </c>
      <c r="J733">
        <v>4.8613275879836868</v>
      </c>
      <c r="K733">
        <v>5.6520208109545287</v>
      </c>
    </row>
    <row r="734" spans="1:11" x14ac:dyDescent="0.25">
      <c r="A734" t="str">
        <f t="shared" si="22"/>
        <v>2006Chronic rheumatic heart disease hospitalisation, 15+ yearsFMaori</v>
      </c>
      <c r="B734" s="7">
        <v>2006</v>
      </c>
      <c r="C734" s="7" t="s">
        <v>132</v>
      </c>
      <c r="D734" s="7" t="s">
        <v>73</v>
      </c>
      <c r="E734" s="7" t="s">
        <v>9</v>
      </c>
      <c r="F734">
        <v>32.621233992299956</v>
      </c>
      <c r="G734">
        <v>36.989261399603024</v>
      </c>
      <c r="H734">
        <v>41.779257056233938</v>
      </c>
      <c r="I734">
        <v>3.5389560556932915</v>
      </c>
      <c r="J734">
        <v>4.1258648677995486</v>
      </c>
      <c r="K734">
        <v>4.8101080204025815</v>
      </c>
    </row>
    <row r="735" spans="1:11" x14ac:dyDescent="0.25">
      <c r="A735" t="str">
        <f t="shared" si="22"/>
        <v>2007Chronic rheumatic heart disease hospitalisation, 15+ yearsFMaori</v>
      </c>
      <c r="B735" s="7">
        <v>2007</v>
      </c>
      <c r="C735" s="7" t="s">
        <v>132</v>
      </c>
      <c r="D735" s="7" t="s">
        <v>73</v>
      </c>
      <c r="E735" s="7" t="s">
        <v>9</v>
      </c>
      <c r="F735">
        <v>37.36375094530397</v>
      </c>
      <c r="G735">
        <v>41.938873676305292</v>
      </c>
      <c r="H735">
        <v>46.919626895718018</v>
      </c>
      <c r="I735">
        <v>4.1299176401444599</v>
      </c>
      <c r="J735">
        <v>4.7814788199432599</v>
      </c>
      <c r="K735">
        <v>5.5358342944500674</v>
      </c>
    </row>
    <row r="736" spans="1:11" x14ac:dyDescent="0.25">
      <c r="A736" t="str">
        <f t="shared" si="22"/>
        <v>2008Chronic rheumatic heart disease hospitalisation, 15+ yearsFMaori</v>
      </c>
      <c r="B736" s="7">
        <v>2008</v>
      </c>
      <c r="C736" s="7" t="s">
        <v>132</v>
      </c>
      <c r="D736" s="7" t="s">
        <v>73</v>
      </c>
      <c r="E736" s="7" t="s">
        <v>9</v>
      </c>
      <c r="F736">
        <v>33.445723094441192</v>
      </c>
      <c r="G736">
        <v>37.679306527801863</v>
      </c>
      <c r="H736">
        <v>42.300401983057476</v>
      </c>
      <c r="I736">
        <v>4.1216676920801198</v>
      </c>
      <c r="J736">
        <v>4.8036380744857379</v>
      </c>
      <c r="K736">
        <v>5.5984471516197392</v>
      </c>
    </row>
    <row r="737" spans="1:11" x14ac:dyDescent="0.25">
      <c r="A737" t="str">
        <f t="shared" si="22"/>
        <v>2009Chronic rheumatic heart disease hospitalisation, 15+ yearsFMaori</v>
      </c>
      <c r="B737" s="7">
        <v>2009</v>
      </c>
      <c r="C737" s="7" t="s">
        <v>132</v>
      </c>
      <c r="D737" s="7" t="s">
        <v>73</v>
      </c>
      <c r="E737" s="7" t="s">
        <v>9</v>
      </c>
      <c r="F737">
        <v>36.669984671542686</v>
      </c>
      <c r="G737">
        <v>41.014886788326741</v>
      </c>
      <c r="H737">
        <v>45.733011953655264</v>
      </c>
      <c r="I737">
        <v>4.2614176861273494</v>
      </c>
      <c r="J737">
        <v>4.937132893184554</v>
      </c>
      <c r="K737">
        <v>5.7199934388774771</v>
      </c>
    </row>
    <row r="738" spans="1:11" x14ac:dyDescent="0.25">
      <c r="A738" t="str">
        <f t="shared" si="22"/>
        <v>2010Chronic rheumatic heart disease hospitalisation, 15+ yearsFMaori</v>
      </c>
      <c r="B738" s="7">
        <v>2010</v>
      </c>
      <c r="C738" s="7" t="s">
        <v>132</v>
      </c>
      <c r="D738" s="7" t="s">
        <v>73</v>
      </c>
      <c r="E738" s="7" t="s">
        <v>9</v>
      </c>
      <c r="F738">
        <v>34.794680484318285</v>
      </c>
      <c r="G738">
        <v>38.945321279985421</v>
      </c>
      <c r="H738">
        <v>43.454823170188817</v>
      </c>
      <c r="I738">
        <v>4.150099387809723</v>
      </c>
      <c r="J738">
        <v>4.8132589457726391</v>
      </c>
      <c r="K738">
        <v>5.5823871946563939</v>
      </c>
    </row>
    <row r="739" spans="1:11" x14ac:dyDescent="0.25">
      <c r="A739" t="str">
        <f t="shared" si="22"/>
        <v>2011Chronic rheumatic heart disease hospitalisation, 15+ yearsFMaori</v>
      </c>
      <c r="B739" s="7">
        <v>2011</v>
      </c>
      <c r="C739" s="7" t="s">
        <v>132</v>
      </c>
      <c r="D739" s="7" t="s">
        <v>73</v>
      </c>
      <c r="E739" s="7" t="s">
        <v>9</v>
      </c>
      <c r="F739">
        <v>35.755053554316554</v>
      </c>
      <c r="G739">
        <v>39.915418825505249</v>
      </c>
      <c r="H739">
        <v>44.42697016181031</v>
      </c>
      <c r="I739">
        <v>4.0298998786257005</v>
      </c>
      <c r="J739">
        <v>4.6575318873379956</v>
      </c>
      <c r="K739">
        <v>5.3829137037935464</v>
      </c>
    </row>
    <row r="740" spans="1:11" x14ac:dyDescent="0.25">
      <c r="A740" t="str">
        <f t="shared" si="22"/>
        <v>2012Chronic rheumatic heart disease hospitalisation, 15+ yearsFMaori</v>
      </c>
      <c r="B740" s="7">
        <v>2012</v>
      </c>
      <c r="C740" s="7" t="s">
        <v>132</v>
      </c>
      <c r="D740" s="7" t="s">
        <v>73</v>
      </c>
      <c r="E740" s="7" t="s">
        <v>9</v>
      </c>
      <c r="F740">
        <v>33.458470820999523</v>
      </c>
      <c r="G740">
        <v>37.422851553542728</v>
      </c>
      <c r="H740">
        <v>41.727768901830416</v>
      </c>
      <c r="I740">
        <v>4.1087206322133936</v>
      </c>
      <c r="J740">
        <v>4.7620640413368189</v>
      </c>
      <c r="K740">
        <v>5.5192980890445149</v>
      </c>
    </row>
    <row r="741" spans="1:11" x14ac:dyDescent="0.25">
      <c r="A741" t="str">
        <f t="shared" si="22"/>
        <v>2013Chronic rheumatic heart disease hospitalisation, 15+ yearsFMaori</v>
      </c>
      <c r="B741" s="7">
        <v>2013</v>
      </c>
      <c r="C741" s="7" t="s">
        <v>132</v>
      </c>
      <c r="D741" s="7" t="s">
        <v>73</v>
      </c>
      <c r="E741" s="7" t="s">
        <v>9</v>
      </c>
      <c r="F741">
        <v>31.721831796047361</v>
      </c>
      <c r="G741">
        <v>35.538470696113777</v>
      </c>
      <c r="H741">
        <v>39.687824254821052</v>
      </c>
      <c r="I741">
        <v>3.4088221858958132</v>
      </c>
      <c r="J741">
        <v>3.9464726933471157</v>
      </c>
      <c r="K741">
        <v>4.5689231851914656</v>
      </c>
    </row>
    <row r="742" spans="1:11" x14ac:dyDescent="0.25">
      <c r="A742" t="str">
        <f t="shared" si="22"/>
        <v>2014Chronic rheumatic heart disease hospitalisation, 15+ yearsFMaori</v>
      </c>
      <c r="B742" s="7">
        <v>2014</v>
      </c>
      <c r="C742" s="7" t="s">
        <v>132</v>
      </c>
      <c r="D742" s="7" t="s">
        <v>73</v>
      </c>
      <c r="E742" s="7" t="s">
        <v>9</v>
      </c>
      <c r="F742">
        <v>31.575102270768639</v>
      </c>
      <c r="G742">
        <v>35.297638456193063</v>
      </c>
      <c r="H742">
        <v>39.338399129059361</v>
      </c>
      <c r="I742">
        <v>3.4615670641135812</v>
      </c>
      <c r="J742">
        <v>4.0041387158212602</v>
      </c>
      <c r="K742">
        <v>4.6317539306852646</v>
      </c>
    </row>
    <row r="743" spans="1:11" x14ac:dyDescent="0.25">
      <c r="A743" t="str">
        <f t="shared" si="22"/>
        <v>1996Chronic rheumatic heart disease hospitalisation, 15+ yearsFnonMaori</v>
      </c>
      <c r="B743" s="7">
        <v>1996</v>
      </c>
      <c r="C743" s="7" t="s">
        <v>132</v>
      </c>
      <c r="D743" s="7" t="s">
        <v>73</v>
      </c>
      <c r="E743" s="7" t="s">
        <v>74</v>
      </c>
      <c r="F743">
        <v>9.4273050207231481</v>
      </c>
      <c r="G743">
        <v>10.26114251984869</v>
      </c>
      <c r="H743">
        <v>11.148962009312003</v>
      </c>
    </row>
    <row r="744" spans="1:11" x14ac:dyDescent="0.25">
      <c r="A744" t="str">
        <f t="shared" si="22"/>
        <v>1997Chronic rheumatic heart disease hospitalisation, 15+ yearsFnonMaori</v>
      </c>
      <c r="B744" s="7">
        <v>1997</v>
      </c>
      <c r="C744" s="7" t="s">
        <v>132</v>
      </c>
      <c r="D744" s="7" t="s">
        <v>73</v>
      </c>
      <c r="E744" s="7" t="s">
        <v>74</v>
      </c>
      <c r="F744">
        <v>8.846282962362622</v>
      </c>
      <c r="G744">
        <v>9.6417385466484085</v>
      </c>
      <c r="H744">
        <v>10.489522827171319</v>
      </c>
    </row>
    <row r="745" spans="1:11" x14ac:dyDescent="0.25">
      <c r="A745" t="str">
        <f t="shared" si="22"/>
        <v>1998Chronic rheumatic heart disease hospitalisation, 15+ yearsFnonMaori</v>
      </c>
      <c r="B745" s="7">
        <v>1998</v>
      </c>
      <c r="C745" s="7" t="s">
        <v>132</v>
      </c>
      <c r="D745" s="7" t="s">
        <v>73</v>
      </c>
      <c r="E745" s="7" t="s">
        <v>74</v>
      </c>
      <c r="F745">
        <v>8.6109482978518592</v>
      </c>
      <c r="G745">
        <v>9.3661174268273797</v>
      </c>
      <c r="H745">
        <v>10.169772473342347</v>
      </c>
    </row>
    <row r="746" spans="1:11" x14ac:dyDescent="0.25">
      <c r="A746" t="str">
        <f t="shared" si="22"/>
        <v>1999Chronic rheumatic heart disease hospitalisation, 15+ yearsFnonMaori</v>
      </c>
      <c r="B746" s="7">
        <v>1999</v>
      </c>
      <c r="C746" s="7" t="s">
        <v>132</v>
      </c>
      <c r="D746" s="7" t="s">
        <v>73</v>
      </c>
      <c r="E746" s="7" t="s">
        <v>74</v>
      </c>
      <c r="F746">
        <v>9.4737217289562459</v>
      </c>
      <c r="G746">
        <v>10.242014064637253</v>
      </c>
      <c r="H746">
        <v>11.056018549969336</v>
      </c>
    </row>
    <row r="747" spans="1:11" x14ac:dyDescent="0.25">
      <c r="A747" t="str">
        <f t="shared" si="22"/>
        <v>2000Chronic rheumatic heart disease hospitalisation, 15+ yearsFnonMaori</v>
      </c>
      <c r="B747" s="7">
        <v>2000</v>
      </c>
      <c r="C747" s="7" t="s">
        <v>132</v>
      </c>
      <c r="D747" s="7" t="s">
        <v>73</v>
      </c>
      <c r="E747" s="7" t="s">
        <v>74</v>
      </c>
      <c r="F747">
        <v>9.762014457809487</v>
      </c>
      <c r="G747">
        <v>10.52013683144043</v>
      </c>
      <c r="H747">
        <v>11.321502532321887</v>
      </c>
    </row>
    <row r="748" spans="1:11" x14ac:dyDescent="0.25">
      <c r="A748" t="str">
        <f t="shared" si="22"/>
        <v>2001Chronic rheumatic heart disease hospitalisation, 15+ yearsFnonMaori</v>
      </c>
      <c r="B748" s="7">
        <v>2001</v>
      </c>
      <c r="C748" s="7" t="s">
        <v>132</v>
      </c>
      <c r="D748" s="7" t="s">
        <v>73</v>
      </c>
      <c r="E748" s="7" t="s">
        <v>74</v>
      </c>
      <c r="F748">
        <v>9.40385920575266</v>
      </c>
      <c r="G748">
        <v>10.15038889505403</v>
      </c>
      <c r="H748">
        <v>10.940422326955465</v>
      </c>
    </row>
    <row r="749" spans="1:11" x14ac:dyDescent="0.25">
      <c r="A749" t="str">
        <f t="shared" si="22"/>
        <v>2002Chronic rheumatic heart disease hospitalisation, 15+ yearsFnonMaori</v>
      </c>
      <c r="B749" s="7">
        <v>2002</v>
      </c>
      <c r="C749" s="7" t="s">
        <v>132</v>
      </c>
      <c r="D749" s="7" t="s">
        <v>73</v>
      </c>
      <c r="E749" s="7" t="s">
        <v>74</v>
      </c>
      <c r="F749">
        <v>8.4645066473257149</v>
      </c>
      <c r="G749">
        <v>9.171180362382513</v>
      </c>
      <c r="H749">
        <v>9.9211056354583178</v>
      </c>
    </row>
    <row r="750" spans="1:11" x14ac:dyDescent="0.25">
      <c r="A750" t="str">
        <f t="shared" si="22"/>
        <v>2003Chronic rheumatic heart disease hospitalisation, 15+ yearsFnonMaori</v>
      </c>
      <c r="B750" s="7">
        <v>2003</v>
      </c>
      <c r="C750" s="7" t="s">
        <v>132</v>
      </c>
      <c r="D750" s="7" t="s">
        <v>73</v>
      </c>
      <c r="E750" s="7" t="s">
        <v>74</v>
      </c>
      <c r="F750">
        <v>7.4654219477249475</v>
      </c>
      <c r="G750">
        <v>8.1182931645067171</v>
      </c>
      <c r="H750">
        <v>8.8129679259225107</v>
      </c>
    </row>
    <row r="751" spans="1:11" x14ac:dyDescent="0.25">
      <c r="A751" t="str">
        <f t="shared" si="22"/>
        <v>2004Chronic rheumatic heart disease hospitalisation, 15+ yearsFnonMaori</v>
      </c>
      <c r="B751" s="7">
        <v>2004</v>
      </c>
      <c r="C751" s="7" t="s">
        <v>132</v>
      </c>
      <c r="D751" s="7" t="s">
        <v>73</v>
      </c>
      <c r="E751" s="7" t="s">
        <v>74</v>
      </c>
      <c r="F751">
        <v>7.3089870887366528</v>
      </c>
      <c r="G751">
        <v>7.9376910234783438</v>
      </c>
      <c r="H751">
        <v>8.6060088547892502</v>
      </c>
    </row>
    <row r="752" spans="1:11" x14ac:dyDescent="0.25">
      <c r="A752" t="str">
        <f t="shared" si="22"/>
        <v>2005Chronic rheumatic heart disease hospitalisation, 15+ yearsFnonMaori</v>
      </c>
      <c r="B752" s="7">
        <v>2005</v>
      </c>
      <c r="C752" s="7" t="s">
        <v>132</v>
      </c>
      <c r="D752" s="7" t="s">
        <v>73</v>
      </c>
      <c r="E752" s="7" t="s">
        <v>74</v>
      </c>
      <c r="F752">
        <v>7.8325376664946393</v>
      </c>
      <c r="G752">
        <v>8.4729204638970028</v>
      </c>
      <c r="H752">
        <v>9.151707890676839</v>
      </c>
    </row>
    <row r="753" spans="1:11" x14ac:dyDescent="0.25">
      <c r="A753" t="str">
        <f t="shared" si="22"/>
        <v>2006Chronic rheumatic heart disease hospitalisation, 15+ yearsFnonMaori</v>
      </c>
      <c r="B753" s="7">
        <v>2006</v>
      </c>
      <c r="C753" s="7" t="s">
        <v>132</v>
      </c>
      <c r="D753" s="7" t="s">
        <v>73</v>
      </c>
      <c r="E753" s="7" t="s">
        <v>74</v>
      </c>
      <c r="F753">
        <v>8.3058502393826696</v>
      </c>
      <c r="G753">
        <v>8.9652139817488852</v>
      </c>
      <c r="H753">
        <v>9.6630019032720735</v>
      </c>
    </row>
    <row r="754" spans="1:11" x14ac:dyDescent="0.25">
      <c r="A754" t="str">
        <f t="shared" si="22"/>
        <v>2007Chronic rheumatic heart disease hospitalisation, 15+ yearsFnonMaori</v>
      </c>
      <c r="B754" s="7">
        <v>2007</v>
      </c>
      <c r="C754" s="7" t="s">
        <v>132</v>
      </c>
      <c r="D754" s="7" t="s">
        <v>73</v>
      </c>
      <c r="E754" s="7" t="s">
        <v>74</v>
      </c>
      <c r="F754">
        <v>8.1310497681299783</v>
      </c>
      <c r="G754">
        <v>8.7711093692145568</v>
      </c>
      <c r="H754">
        <v>9.4481625325895475</v>
      </c>
    </row>
    <row r="755" spans="1:11" x14ac:dyDescent="0.25">
      <c r="A755" t="str">
        <f t="shared" si="22"/>
        <v>2008Chronic rheumatic heart disease hospitalisation, 15+ yearsFnonMaori</v>
      </c>
      <c r="B755" s="7">
        <v>2008</v>
      </c>
      <c r="C755" s="7" t="s">
        <v>132</v>
      </c>
      <c r="D755" s="7" t="s">
        <v>73</v>
      </c>
      <c r="E755" s="7" t="s">
        <v>74</v>
      </c>
      <c r="F755">
        <v>7.2404577449809748</v>
      </c>
      <c r="G755">
        <v>7.8439103744999965</v>
      </c>
      <c r="H755">
        <v>8.4842357702643323</v>
      </c>
    </row>
    <row r="756" spans="1:11" x14ac:dyDescent="0.25">
      <c r="A756" t="str">
        <f t="shared" si="22"/>
        <v>2009Chronic rheumatic heart disease hospitalisation, 15+ yearsFnonMaori</v>
      </c>
      <c r="B756" s="7">
        <v>2009</v>
      </c>
      <c r="C756" s="7" t="s">
        <v>132</v>
      </c>
      <c r="D756" s="7" t="s">
        <v>73</v>
      </c>
      <c r="E756" s="7" t="s">
        <v>74</v>
      </c>
      <c r="F756">
        <v>7.6757144222310778</v>
      </c>
      <c r="G756">
        <v>8.3074301777344477</v>
      </c>
      <c r="H756">
        <v>8.9772749632141924</v>
      </c>
    </row>
    <row r="757" spans="1:11" x14ac:dyDescent="0.25">
      <c r="A757" t="str">
        <f t="shared" si="22"/>
        <v>2010Chronic rheumatic heart disease hospitalisation, 15+ yearsFnonMaori</v>
      </c>
      <c r="B757" s="7">
        <v>2010</v>
      </c>
      <c r="C757" s="7" t="s">
        <v>132</v>
      </c>
      <c r="D757" s="7" t="s">
        <v>73</v>
      </c>
      <c r="E757" s="7" t="s">
        <v>74</v>
      </c>
      <c r="F757">
        <v>7.4755082512399431</v>
      </c>
      <c r="G757">
        <v>8.0912582760979621</v>
      </c>
      <c r="H757">
        <v>8.7442037447554117</v>
      </c>
    </row>
    <row r="758" spans="1:11" x14ac:dyDescent="0.25">
      <c r="A758" t="str">
        <f t="shared" ref="A758:A799" si="23">B758&amp;C758&amp;D758&amp;E758</f>
        <v>2011Chronic rheumatic heart disease hospitalisation, 15+ yearsFnonMaori</v>
      </c>
      <c r="B758" s="7">
        <v>2011</v>
      </c>
      <c r="C758" s="7" t="s">
        <v>132</v>
      </c>
      <c r="D758" s="7" t="s">
        <v>73</v>
      </c>
      <c r="E758" s="7" t="s">
        <v>74</v>
      </c>
      <c r="F758">
        <v>7.9473214558479306</v>
      </c>
      <c r="G758">
        <v>8.5700795595237107</v>
      </c>
      <c r="H758">
        <v>9.2286720445656307</v>
      </c>
    </row>
    <row r="759" spans="1:11" x14ac:dyDescent="0.25">
      <c r="A759" t="str">
        <f t="shared" si="23"/>
        <v>2012Chronic rheumatic heart disease hospitalisation, 15+ yearsFnonMaori</v>
      </c>
      <c r="B759" s="7">
        <v>2012</v>
      </c>
      <c r="C759" s="7" t="s">
        <v>132</v>
      </c>
      <c r="D759" s="7" t="s">
        <v>73</v>
      </c>
      <c r="E759" s="7" t="s">
        <v>74</v>
      </c>
      <c r="F759">
        <v>7.2842589096104913</v>
      </c>
      <c r="G759">
        <v>7.8585359685833387</v>
      </c>
      <c r="H759">
        <v>8.4660539215021462</v>
      </c>
    </row>
    <row r="760" spans="1:11" x14ac:dyDescent="0.25">
      <c r="A760" t="str">
        <f t="shared" si="23"/>
        <v>2013Chronic rheumatic heart disease hospitalisation, 15+ yearsFnonMaori</v>
      </c>
      <c r="B760" s="7">
        <v>2013</v>
      </c>
      <c r="C760" s="7" t="s">
        <v>132</v>
      </c>
      <c r="D760" s="7" t="s">
        <v>73</v>
      </c>
      <c r="E760" s="7" t="s">
        <v>74</v>
      </c>
      <c r="F760">
        <v>8.3822023367878149</v>
      </c>
      <c r="G760">
        <v>9.0051226646072617</v>
      </c>
      <c r="H760">
        <v>9.6620803202932741</v>
      </c>
    </row>
    <row r="761" spans="1:11" x14ac:dyDescent="0.25">
      <c r="A761" t="str">
        <f t="shared" si="23"/>
        <v>2014Chronic rheumatic heart disease hospitalisation, 15+ yearsFnonMaori</v>
      </c>
      <c r="B761" s="7">
        <v>2014</v>
      </c>
      <c r="C761" s="7" t="s">
        <v>132</v>
      </c>
      <c r="D761" s="7" t="s">
        <v>73</v>
      </c>
      <c r="E761" s="7" t="s">
        <v>74</v>
      </c>
      <c r="F761">
        <v>8.2074225516028623</v>
      </c>
      <c r="G761">
        <v>8.8152886204276797</v>
      </c>
      <c r="H761">
        <v>9.4562596352452246</v>
      </c>
    </row>
    <row r="762" spans="1:11" x14ac:dyDescent="0.25">
      <c r="A762" t="str">
        <f t="shared" si="23"/>
        <v>1996Chronic rheumatic heart disease hospitalisation, 15+ yearsMMaori</v>
      </c>
      <c r="B762" s="7">
        <v>1996</v>
      </c>
      <c r="C762" s="7" t="s">
        <v>132</v>
      </c>
      <c r="D762" s="7" t="s">
        <v>75</v>
      </c>
      <c r="E762" s="7" t="s">
        <v>9</v>
      </c>
      <c r="F762">
        <v>20.863420278207144</v>
      </c>
      <c r="G762">
        <v>25.205695359304087</v>
      </c>
      <c r="H762">
        <v>30.185213923291936</v>
      </c>
      <c r="I762">
        <v>3.3090154769252629</v>
      </c>
      <c r="J762">
        <v>4.1249635681772174</v>
      </c>
      <c r="K762">
        <v>5.142110865737008</v>
      </c>
    </row>
    <row r="763" spans="1:11" x14ac:dyDescent="0.25">
      <c r="A763" t="str">
        <f t="shared" si="23"/>
        <v>1997Chronic rheumatic heart disease hospitalisation, 15+ yearsMMaori</v>
      </c>
      <c r="B763" s="7">
        <v>1997</v>
      </c>
      <c r="C763" s="7" t="s">
        <v>132</v>
      </c>
      <c r="D763" s="7" t="s">
        <v>75</v>
      </c>
      <c r="E763" s="7" t="s">
        <v>9</v>
      </c>
      <c r="F763">
        <v>21.655659064650969</v>
      </c>
      <c r="G763">
        <v>26.016203988810972</v>
      </c>
      <c r="H763">
        <v>30.997132566110512</v>
      </c>
      <c r="I763">
        <v>3.5157676196303895</v>
      </c>
      <c r="J763">
        <v>4.363757226437988</v>
      </c>
      <c r="K763">
        <v>5.4162786598767507</v>
      </c>
    </row>
    <row r="764" spans="1:11" x14ac:dyDescent="0.25">
      <c r="A764" t="str">
        <f t="shared" si="23"/>
        <v>1998Chronic rheumatic heart disease hospitalisation, 15+ yearsMMaori</v>
      </c>
      <c r="B764" s="7">
        <v>1998</v>
      </c>
      <c r="C764" s="7" t="s">
        <v>132</v>
      </c>
      <c r="D764" s="7" t="s">
        <v>75</v>
      </c>
      <c r="E764" s="7" t="s">
        <v>9</v>
      </c>
      <c r="F764">
        <v>25.020524673901505</v>
      </c>
      <c r="G764">
        <v>29.614248187912892</v>
      </c>
      <c r="H764">
        <v>34.807130112260204</v>
      </c>
      <c r="I764">
        <v>4.1247883600783188</v>
      </c>
      <c r="J764">
        <v>5.0565438827574125</v>
      </c>
      <c r="K764">
        <v>6.1987752597725834</v>
      </c>
    </row>
    <row r="765" spans="1:11" x14ac:dyDescent="0.25">
      <c r="A765" t="str">
        <f t="shared" si="23"/>
        <v>1999Chronic rheumatic heart disease hospitalisation, 15+ yearsMMaori</v>
      </c>
      <c r="B765" s="7">
        <v>1999</v>
      </c>
      <c r="C765" s="7" t="s">
        <v>132</v>
      </c>
      <c r="D765" s="7" t="s">
        <v>75</v>
      </c>
      <c r="E765" s="7" t="s">
        <v>9</v>
      </c>
      <c r="F765">
        <v>24.149561226325606</v>
      </c>
      <c r="G765">
        <v>28.58337741140927</v>
      </c>
      <c r="H765">
        <v>33.595495326902615</v>
      </c>
      <c r="I765">
        <v>3.3737603240450382</v>
      </c>
      <c r="J765">
        <v>4.1054873548645121</v>
      </c>
      <c r="K765">
        <v>4.9959169597275173</v>
      </c>
    </row>
    <row r="766" spans="1:11" x14ac:dyDescent="0.25">
      <c r="A766" t="str">
        <f t="shared" si="23"/>
        <v>2000Chronic rheumatic heart disease hospitalisation, 15+ yearsMMaori</v>
      </c>
      <c r="B766" s="7">
        <v>2000</v>
      </c>
      <c r="C766" s="7" t="s">
        <v>132</v>
      </c>
      <c r="D766" s="7" t="s">
        <v>75</v>
      </c>
      <c r="E766" s="7" t="s">
        <v>9</v>
      </c>
      <c r="F766">
        <v>26.055662853669226</v>
      </c>
      <c r="G766">
        <v>30.583989363051113</v>
      </c>
      <c r="H766">
        <v>35.673094732153579</v>
      </c>
      <c r="I766">
        <v>3.789141128598386</v>
      </c>
      <c r="J766">
        <v>4.5803635872950776</v>
      </c>
      <c r="K766">
        <v>5.5368036923921835</v>
      </c>
    </row>
    <row r="767" spans="1:11" x14ac:dyDescent="0.25">
      <c r="A767" t="str">
        <f t="shared" si="23"/>
        <v>2001Chronic rheumatic heart disease hospitalisation, 15+ yearsMMaori</v>
      </c>
      <c r="B767" s="7">
        <v>2001</v>
      </c>
      <c r="C767" s="7" t="s">
        <v>132</v>
      </c>
      <c r="D767" s="7" t="s">
        <v>75</v>
      </c>
      <c r="E767" s="7" t="s">
        <v>9</v>
      </c>
      <c r="F767">
        <v>23.840950990999623</v>
      </c>
      <c r="G767">
        <v>28.104421839675727</v>
      </c>
      <c r="H767">
        <v>32.910327792883741</v>
      </c>
      <c r="I767">
        <v>3.5259544630722033</v>
      </c>
      <c r="J767">
        <v>4.2736569619665401</v>
      </c>
      <c r="K767">
        <v>5.1799148343655359</v>
      </c>
    </row>
    <row r="768" spans="1:11" x14ac:dyDescent="0.25">
      <c r="A768" t="str">
        <f t="shared" si="23"/>
        <v>2002Chronic rheumatic heart disease hospitalisation, 15+ yearsMMaori</v>
      </c>
      <c r="B768" s="7">
        <v>2002</v>
      </c>
      <c r="C768" s="7" t="s">
        <v>132</v>
      </c>
      <c r="D768" s="7" t="s">
        <v>75</v>
      </c>
      <c r="E768" s="7" t="s">
        <v>9</v>
      </c>
      <c r="F768">
        <v>24.838557500330989</v>
      </c>
      <c r="G768">
        <v>29.125646155039799</v>
      </c>
      <c r="H768">
        <v>33.940179687701487</v>
      </c>
      <c r="I768">
        <v>4.1843986582146906</v>
      </c>
      <c r="J768">
        <v>5.0795114761263207</v>
      </c>
      <c r="K768">
        <v>6.1661038881767052</v>
      </c>
    </row>
    <row r="769" spans="1:11" x14ac:dyDescent="0.25">
      <c r="A769" t="str">
        <f t="shared" si="23"/>
        <v>2003Chronic rheumatic heart disease hospitalisation, 15+ yearsMMaori</v>
      </c>
      <c r="B769" s="7">
        <v>2003</v>
      </c>
      <c r="C769" s="7" t="s">
        <v>132</v>
      </c>
      <c r="D769" s="7" t="s">
        <v>75</v>
      </c>
      <c r="E769" s="7" t="s">
        <v>9</v>
      </c>
      <c r="F769">
        <v>22.356870542837218</v>
      </c>
      <c r="G769">
        <v>26.369686099131101</v>
      </c>
      <c r="H769">
        <v>30.894824904479577</v>
      </c>
      <c r="I769">
        <v>3.5997252441012373</v>
      </c>
      <c r="J769">
        <v>4.3815869130236971</v>
      </c>
      <c r="K769">
        <v>5.3332692287668966</v>
      </c>
    </row>
    <row r="770" spans="1:11" x14ac:dyDescent="0.25">
      <c r="A770" t="str">
        <f t="shared" si="23"/>
        <v>2004Chronic rheumatic heart disease hospitalisation, 15+ yearsMMaori</v>
      </c>
      <c r="B770" s="7">
        <v>2004</v>
      </c>
      <c r="C770" s="7" t="s">
        <v>132</v>
      </c>
      <c r="D770" s="7" t="s">
        <v>75</v>
      </c>
      <c r="E770" s="7" t="s">
        <v>9</v>
      </c>
      <c r="F770">
        <v>23.076564479245224</v>
      </c>
      <c r="G770">
        <v>27.115303767884122</v>
      </c>
      <c r="H770">
        <v>31.657515138312011</v>
      </c>
      <c r="I770">
        <v>3.5382864858893637</v>
      </c>
      <c r="J770">
        <v>4.2863938200737026</v>
      </c>
      <c r="K770">
        <v>5.1926750572736209</v>
      </c>
    </row>
    <row r="771" spans="1:11" x14ac:dyDescent="0.25">
      <c r="A771" t="str">
        <f t="shared" si="23"/>
        <v>2005Chronic rheumatic heart disease hospitalisation, 15+ yearsMMaori</v>
      </c>
      <c r="B771" s="7">
        <v>2005</v>
      </c>
      <c r="C771" s="7" t="s">
        <v>132</v>
      </c>
      <c r="D771" s="7" t="s">
        <v>75</v>
      </c>
      <c r="E771" s="7" t="s">
        <v>9</v>
      </c>
      <c r="F771">
        <v>21.818357545334386</v>
      </c>
      <c r="G771">
        <v>25.664066053226438</v>
      </c>
      <c r="H771">
        <v>29.992409700183796</v>
      </c>
      <c r="I771">
        <v>3.1280598294439019</v>
      </c>
      <c r="J771">
        <v>3.7799526844018545</v>
      </c>
      <c r="K771">
        <v>4.5677010912086278</v>
      </c>
    </row>
    <row r="772" spans="1:11" x14ac:dyDescent="0.25">
      <c r="A772" t="str">
        <f t="shared" si="23"/>
        <v>2006Chronic rheumatic heart disease hospitalisation, 15+ yearsMMaori</v>
      </c>
      <c r="B772" s="7">
        <v>2006</v>
      </c>
      <c r="C772" s="7" t="s">
        <v>132</v>
      </c>
      <c r="D772" s="7" t="s">
        <v>75</v>
      </c>
      <c r="E772" s="7" t="s">
        <v>9</v>
      </c>
      <c r="F772">
        <v>19.202899676015186</v>
      </c>
      <c r="G772">
        <v>22.755997357780974</v>
      </c>
      <c r="H772">
        <v>26.775931895059781</v>
      </c>
      <c r="I772">
        <v>2.5241662611136615</v>
      </c>
      <c r="J772">
        <v>3.0645346504720146</v>
      </c>
      <c r="K772">
        <v>3.7205840077270347</v>
      </c>
    </row>
    <row r="773" spans="1:11" x14ac:dyDescent="0.25">
      <c r="A773" t="str">
        <f t="shared" si="23"/>
        <v>2007Chronic rheumatic heart disease hospitalisation, 15+ yearsMMaori</v>
      </c>
      <c r="B773" s="7">
        <v>2007</v>
      </c>
      <c r="C773" s="7" t="s">
        <v>132</v>
      </c>
      <c r="D773" s="7" t="s">
        <v>75</v>
      </c>
      <c r="E773" s="7" t="s">
        <v>9</v>
      </c>
      <c r="F773">
        <v>19.160035453291286</v>
      </c>
      <c r="G773">
        <v>22.637777391316824</v>
      </c>
      <c r="H773">
        <v>26.564249487706746</v>
      </c>
      <c r="I773">
        <v>2.5169953812526069</v>
      </c>
      <c r="J773">
        <v>3.0495842893889717</v>
      </c>
      <c r="K773">
        <v>3.6948674627522853</v>
      </c>
    </row>
    <row r="774" spans="1:11" x14ac:dyDescent="0.25">
      <c r="A774" t="str">
        <f t="shared" si="23"/>
        <v>2008Chronic rheumatic heart disease hospitalisation, 15+ yearsMMaori</v>
      </c>
      <c r="B774" s="7">
        <v>2008</v>
      </c>
      <c r="C774" s="7" t="s">
        <v>132</v>
      </c>
      <c r="D774" s="7" t="s">
        <v>75</v>
      </c>
      <c r="E774" s="7" t="s">
        <v>9</v>
      </c>
      <c r="F774">
        <v>19.87986407864901</v>
      </c>
      <c r="G774">
        <v>23.409167766679698</v>
      </c>
      <c r="H774">
        <v>27.384418105361583</v>
      </c>
      <c r="I774">
        <v>2.8262813610650062</v>
      </c>
      <c r="J774">
        <v>3.4269738092282789</v>
      </c>
      <c r="K774">
        <v>4.1553362842513044</v>
      </c>
    </row>
    <row r="775" spans="1:11" x14ac:dyDescent="0.25">
      <c r="A775" t="str">
        <f t="shared" si="23"/>
        <v>2009Chronic rheumatic heart disease hospitalisation, 15+ yearsMMaori</v>
      </c>
      <c r="B775" s="7">
        <v>2009</v>
      </c>
      <c r="C775" s="7" t="s">
        <v>132</v>
      </c>
      <c r="D775" s="7" t="s">
        <v>75</v>
      </c>
      <c r="E775" s="7" t="s">
        <v>9</v>
      </c>
      <c r="F775">
        <v>19.625910590117879</v>
      </c>
      <c r="G775">
        <v>23.097589108599973</v>
      </c>
      <c r="H775">
        <v>27.006440170376415</v>
      </c>
      <c r="I775">
        <v>2.8912349798789085</v>
      </c>
      <c r="J775">
        <v>3.512010745974087</v>
      </c>
      <c r="K775">
        <v>4.2660729984506647</v>
      </c>
    </row>
    <row r="776" spans="1:11" x14ac:dyDescent="0.25">
      <c r="A776" t="str">
        <f t="shared" si="23"/>
        <v>2010Chronic rheumatic heart disease hospitalisation, 15+ yearsMMaori</v>
      </c>
      <c r="B776" s="7">
        <v>2010</v>
      </c>
      <c r="C776" s="7" t="s">
        <v>132</v>
      </c>
      <c r="D776" s="7" t="s">
        <v>75</v>
      </c>
      <c r="E776" s="7" t="s">
        <v>9</v>
      </c>
      <c r="F776">
        <v>19.424992419002262</v>
      </c>
      <c r="G776">
        <v>22.836687467858496</v>
      </c>
      <c r="H776">
        <v>26.675110923335161</v>
      </c>
      <c r="I776">
        <v>3.0098183935537905</v>
      </c>
      <c r="J776">
        <v>3.6594487716380852</v>
      </c>
      <c r="K776">
        <v>4.4492934659860426</v>
      </c>
    </row>
    <row r="777" spans="1:11" x14ac:dyDescent="0.25">
      <c r="A777" t="str">
        <f t="shared" si="23"/>
        <v>2011Chronic rheumatic heart disease hospitalisation, 15+ yearsMMaori</v>
      </c>
      <c r="B777" s="7">
        <v>2011</v>
      </c>
      <c r="C777" s="7" t="s">
        <v>132</v>
      </c>
      <c r="D777" s="7" t="s">
        <v>75</v>
      </c>
      <c r="E777" s="7" t="s">
        <v>9</v>
      </c>
      <c r="F777">
        <v>19.071648593669956</v>
      </c>
      <c r="G777">
        <v>22.386193013029054</v>
      </c>
      <c r="H777">
        <v>26.111203955977036</v>
      </c>
      <c r="I777">
        <v>3.0753803868646843</v>
      </c>
      <c r="J777">
        <v>3.7431804802471418</v>
      </c>
      <c r="K777">
        <v>4.5559892908036934</v>
      </c>
    </row>
    <row r="778" spans="1:11" x14ac:dyDescent="0.25">
      <c r="A778" t="str">
        <f t="shared" si="23"/>
        <v>2012Chronic rheumatic heart disease hospitalisation, 15+ yearsMMaori</v>
      </c>
      <c r="B778" s="7">
        <v>2012</v>
      </c>
      <c r="C778" s="7" t="s">
        <v>132</v>
      </c>
      <c r="D778" s="7" t="s">
        <v>75</v>
      </c>
      <c r="E778" s="7" t="s">
        <v>9</v>
      </c>
      <c r="F778">
        <v>21.956708109160044</v>
      </c>
      <c r="G778">
        <v>25.446491212320133</v>
      </c>
      <c r="H778">
        <v>29.333323181733963</v>
      </c>
      <c r="I778">
        <v>3.5444342547882073</v>
      </c>
      <c r="J778">
        <v>4.2713683937504099</v>
      </c>
      <c r="K778">
        <v>5.1473907099512939</v>
      </c>
    </row>
    <row r="779" spans="1:11" x14ac:dyDescent="0.25">
      <c r="A779" t="str">
        <f t="shared" si="23"/>
        <v>2013Chronic rheumatic heart disease hospitalisation, 15+ yearsMMaori</v>
      </c>
      <c r="B779" s="7">
        <v>2013</v>
      </c>
      <c r="C779" s="7" t="s">
        <v>132</v>
      </c>
      <c r="D779" s="7" t="s">
        <v>75</v>
      </c>
      <c r="E779" s="7" t="s">
        <v>9</v>
      </c>
      <c r="F779">
        <v>22.871549654818786</v>
      </c>
      <c r="G779">
        <v>26.375205137321895</v>
      </c>
      <c r="H779">
        <v>30.263751740498595</v>
      </c>
      <c r="I779">
        <v>3.4982619583969821</v>
      </c>
      <c r="J779">
        <v>4.1824670887646747</v>
      </c>
      <c r="K779">
        <v>5.0004920033534397</v>
      </c>
    </row>
    <row r="780" spans="1:11" x14ac:dyDescent="0.25">
      <c r="A780" t="str">
        <f t="shared" si="23"/>
        <v>2014Chronic rheumatic heart disease hospitalisation, 15+ yearsMMaori</v>
      </c>
      <c r="B780" s="7">
        <v>2014</v>
      </c>
      <c r="C780" s="7" t="s">
        <v>132</v>
      </c>
      <c r="D780" s="7" t="s">
        <v>75</v>
      </c>
      <c r="E780" s="7" t="s">
        <v>9</v>
      </c>
      <c r="F780">
        <v>22.082080779517035</v>
      </c>
      <c r="G780">
        <v>25.428326604302978</v>
      </c>
      <c r="H780">
        <v>29.138395083313053</v>
      </c>
      <c r="I780">
        <v>2.6554961582072614</v>
      </c>
      <c r="J780">
        <v>3.143172218078798</v>
      </c>
      <c r="K780">
        <v>3.7204089194284928</v>
      </c>
    </row>
    <row r="781" spans="1:11" x14ac:dyDescent="0.25">
      <c r="A781" t="str">
        <f t="shared" si="23"/>
        <v>1996Chronic rheumatic heart disease hospitalisation, 15+ yearsMnonMaori</v>
      </c>
      <c r="B781" s="7">
        <v>1996</v>
      </c>
      <c r="C781" s="7" t="s">
        <v>132</v>
      </c>
      <c r="D781" s="7" t="s">
        <v>75</v>
      </c>
      <c r="E781" s="7" t="s">
        <v>74</v>
      </c>
      <c r="F781">
        <v>5.4502024728234284</v>
      </c>
      <c r="G781">
        <v>6.1105255701548522</v>
      </c>
      <c r="H781">
        <v>6.8287986291585154</v>
      </c>
    </row>
    <row r="782" spans="1:11" x14ac:dyDescent="0.25">
      <c r="A782" t="str">
        <f t="shared" si="23"/>
        <v>1997Chronic rheumatic heart disease hospitalisation, 15+ yearsMnonMaori</v>
      </c>
      <c r="B782" s="7">
        <v>1997</v>
      </c>
      <c r="C782" s="7" t="s">
        <v>132</v>
      </c>
      <c r="D782" s="7" t="s">
        <v>75</v>
      </c>
      <c r="E782" s="7" t="s">
        <v>74</v>
      </c>
      <c r="F782">
        <v>5.317621464458635</v>
      </c>
      <c r="G782">
        <v>5.9618816168761217</v>
      </c>
      <c r="H782">
        <v>6.6626820467584231</v>
      </c>
    </row>
    <row r="783" spans="1:11" x14ac:dyDescent="0.25">
      <c r="A783" t="str">
        <f t="shared" si="23"/>
        <v>1998Chronic rheumatic heart disease hospitalisation, 15+ yearsMnonMaori</v>
      </c>
      <c r="B783" s="7">
        <v>1998</v>
      </c>
      <c r="C783" s="7" t="s">
        <v>132</v>
      </c>
      <c r="D783" s="7" t="s">
        <v>75</v>
      </c>
      <c r="E783" s="7" t="s">
        <v>74</v>
      </c>
      <c r="F783">
        <v>5.2371273839103702</v>
      </c>
      <c r="G783">
        <v>5.8566184482045429</v>
      </c>
      <c r="H783">
        <v>6.5292375018801341</v>
      </c>
    </row>
    <row r="784" spans="1:11" x14ac:dyDescent="0.25">
      <c r="A784" t="str">
        <f t="shared" si="23"/>
        <v>1999Chronic rheumatic heart disease hospitalisation, 15+ yearsMnonMaori</v>
      </c>
      <c r="B784" s="7">
        <v>1999</v>
      </c>
      <c r="C784" s="7" t="s">
        <v>132</v>
      </c>
      <c r="D784" s="7" t="s">
        <v>75</v>
      </c>
      <c r="E784" s="7" t="s">
        <v>74</v>
      </c>
      <c r="F784">
        <v>6.3122307493239171</v>
      </c>
      <c r="G784">
        <v>6.9622373522942116</v>
      </c>
      <c r="H784">
        <v>7.661009147534557</v>
      </c>
    </row>
    <row r="785" spans="1:8" x14ac:dyDescent="0.25">
      <c r="A785" t="str">
        <f t="shared" si="23"/>
        <v>2000Chronic rheumatic heart disease hospitalisation, 15+ yearsMnonMaori</v>
      </c>
      <c r="B785" s="7">
        <v>2000</v>
      </c>
      <c r="C785" s="7" t="s">
        <v>132</v>
      </c>
      <c r="D785" s="7" t="s">
        <v>75</v>
      </c>
      <c r="E785" s="7" t="s">
        <v>74</v>
      </c>
      <c r="F785">
        <v>6.0609165142731127</v>
      </c>
      <c r="G785">
        <v>6.6771968600668261</v>
      </c>
      <c r="H785">
        <v>7.3391497034974895</v>
      </c>
    </row>
    <row r="786" spans="1:8" x14ac:dyDescent="0.25">
      <c r="A786" t="str">
        <f t="shared" si="23"/>
        <v>2001Chronic rheumatic heart disease hospitalisation, 15+ yearsMnonMaori</v>
      </c>
      <c r="B786" s="7">
        <v>2001</v>
      </c>
      <c r="C786" s="7" t="s">
        <v>132</v>
      </c>
      <c r="D786" s="7" t="s">
        <v>75</v>
      </c>
      <c r="E786" s="7" t="s">
        <v>74</v>
      </c>
      <c r="F786">
        <v>5.9726549948402141</v>
      </c>
      <c r="G786">
        <v>6.5761997487845543</v>
      </c>
      <c r="H786">
        <v>7.2242050840629197</v>
      </c>
    </row>
    <row r="787" spans="1:8" x14ac:dyDescent="0.25">
      <c r="A787" t="str">
        <f t="shared" si="23"/>
        <v>2002Chronic rheumatic heart disease hospitalisation, 15+ yearsMnonMaori</v>
      </c>
      <c r="B787" s="7">
        <v>2002</v>
      </c>
      <c r="C787" s="7" t="s">
        <v>132</v>
      </c>
      <c r="D787" s="7" t="s">
        <v>75</v>
      </c>
      <c r="E787" s="7" t="s">
        <v>74</v>
      </c>
      <c r="F787">
        <v>5.1667418524976254</v>
      </c>
      <c r="G787">
        <v>5.7339463237616837</v>
      </c>
      <c r="H787">
        <v>6.3464176163915962</v>
      </c>
    </row>
    <row r="788" spans="1:8" x14ac:dyDescent="0.25">
      <c r="A788" t="str">
        <f t="shared" si="23"/>
        <v>2003Chronic rheumatic heart disease hospitalisation, 15+ yearsMnonMaori</v>
      </c>
      <c r="B788" s="7">
        <v>2003</v>
      </c>
      <c r="C788" s="7" t="s">
        <v>132</v>
      </c>
      <c r="D788" s="7" t="s">
        <v>75</v>
      </c>
      <c r="E788" s="7" t="s">
        <v>74</v>
      </c>
      <c r="F788">
        <v>5.4421885744301415</v>
      </c>
      <c r="G788">
        <v>6.0182957961533612</v>
      </c>
      <c r="H788">
        <v>6.6387936835608166</v>
      </c>
    </row>
    <row r="789" spans="1:8" x14ac:dyDescent="0.25">
      <c r="A789" t="str">
        <f t="shared" si="23"/>
        <v>2004Chronic rheumatic heart disease hospitalisation, 15+ yearsMnonMaori</v>
      </c>
      <c r="B789" s="7">
        <v>2004</v>
      </c>
      <c r="C789" s="7" t="s">
        <v>132</v>
      </c>
      <c r="D789" s="7" t="s">
        <v>75</v>
      </c>
      <c r="E789" s="7" t="s">
        <v>74</v>
      </c>
      <c r="F789">
        <v>5.7413805591438702</v>
      </c>
      <c r="G789">
        <v>6.325901190156598</v>
      </c>
      <c r="H789">
        <v>6.9537930931260448</v>
      </c>
    </row>
    <row r="790" spans="1:8" x14ac:dyDescent="0.25">
      <c r="A790" t="str">
        <f t="shared" si="23"/>
        <v>2005Chronic rheumatic heart disease hospitalisation, 15+ yearsMnonMaori</v>
      </c>
      <c r="B790" s="7">
        <v>2005</v>
      </c>
      <c r="C790" s="7" t="s">
        <v>132</v>
      </c>
      <c r="D790" s="7" t="s">
        <v>75</v>
      </c>
      <c r="E790" s="7" t="s">
        <v>74</v>
      </c>
      <c r="F790">
        <v>6.2039225546099921</v>
      </c>
      <c r="G790">
        <v>6.7895204506475348</v>
      </c>
      <c r="H790">
        <v>7.4154996001878235</v>
      </c>
    </row>
    <row r="791" spans="1:8" x14ac:dyDescent="0.25">
      <c r="A791" t="str">
        <f t="shared" si="23"/>
        <v>2006Chronic rheumatic heart disease hospitalisation, 15+ yearsMnonMaori</v>
      </c>
      <c r="B791" s="7">
        <v>2006</v>
      </c>
      <c r="C791" s="7" t="s">
        <v>132</v>
      </c>
      <c r="D791" s="7" t="s">
        <v>75</v>
      </c>
      <c r="E791" s="7" t="s">
        <v>74</v>
      </c>
      <c r="F791">
        <v>6.8090598591383928</v>
      </c>
      <c r="G791">
        <v>7.4255963639621383</v>
      </c>
      <c r="H791">
        <v>8.0829659447541502</v>
      </c>
    </row>
    <row r="792" spans="1:8" x14ac:dyDescent="0.25">
      <c r="A792" t="str">
        <f t="shared" si="23"/>
        <v>2007Chronic rheumatic heart disease hospitalisation, 15+ yearsMnonMaori</v>
      </c>
      <c r="B792" s="7">
        <v>2007</v>
      </c>
      <c r="C792" s="7" t="s">
        <v>132</v>
      </c>
      <c r="D792" s="7" t="s">
        <v>75</v>
      </c>
      <c r="E792" s="7" t="s">
        <v>74</v>
      </c>
      <c r="F792">
        <v>6.814103650184653</v>
      </c>
      <c r="G792">
        <v>7.4232338716083257</v>
      </c>
      <c r="H792">
        <v>8.0722072562602261</v>
      </c>
    </row>
    <row r="793" spans="1:8" x14ac:dyDescent="0.25">
      <c r="A793" t="str">
        <f t="shared" si="23"/>
        <v>2008Chronic rheumatic heart disease hospitalisation, 15+ yearsMnonMaori</v>
      </c>
      <c r="B793" s="7">
        <v>2008</v>
      </c>
      <c r="C793" s="7" t="s">
        <v>132</v>
      </c>
      <c r="D793" s="7" t="s">
        <v>75</v>
      </c>
      <c r="E793" s="7" t="s">
        <v>74</v>
      </c>
      <c r="F793">
        <v>6.246869893763165</v>
      </c>
      <c r="G793">
        <v>6.8308569221167215</v>
      </c>
      <c r="H793">
        <v>7.4547388210466634</v>
      </c>
    </row>
    <row r="794" spans="1:8" x14ac:dyDescent="0.25">
      <c r="A794" t="str">
        <f t="shared" si="23"/>
        <v>2009Chronic rheumatic heart disease hospitalisation, 15+ yearsMnonMaori</v>
      </c>
      <c r="B794" s="7">
        <v>2009</v>
      </c>
      <c r="C794" s="7" t="s">
        <v>132</v>
      </c>
      <c r="D794" s="7" t="s">
        <v>75</v>
      </c>
      <c r="E794" s="7" t="s">
        <v>74</v>
      </c>
      <c r="F794">
        <v>6.0037994436845983</v>
      </c>
      <c r="G794">
        <v>6.5767421512241571</v>
      </c>
      <c r="H794">
        <v>7.1896148457178004</v>
      </c>
    </row>
    <row r="795" spans="1:8" x14ac:dyDescent="0.25">
      <c r="A795" t="str">
        <f t="shared" si="23"/>
        <v>2010Chronic rheumatic heart disease hospitalisation, 15+ yearsMnonMaori</v>
      </c>
      <c r="B795" s="7">
        <v>2010</v>
      </c>
      <c r="C795" s="7" t="s">
        <v>132</v>
      </c>
      <c r="D795" s="7" t="s">
        <v>75</v>
      </c>
      <c r="E795" s="7" t="s">
        <v>74</v>
      </c>
      <c r="F795">
        <v>5.6951699598398395</v>
      </c>
      <c r="G795">
        <v>6.2404719652998644</v>
      </c>
      <c r="H795">
        <v>6.8239004140250854</v>
      </c>
    </row>
    <row r="796" spans="1:8" x14ac:dyDescent="0.25">
      <c r="A796" t="str">
        <f t="shared" si="23"/>
        <v>2011Chronic rheumatic heart disease hospitalisation, 15+ yearsMnonMaori</v>
      </c>
      <c r="B796" s="7">
        <v>2011</v>
      </c>
      <c r="C796" s="7" t="s">
        <v>132</v>
      </c>
      <c r="D796" s="7" t="s">
        <v>75</v>
      </c>
      <c r="E796" s="7" t="s">
        <v>74</v>
      </c>
      <c r="F796">
        <v>5.4574080408303454</v>
      </c>
      <c r="G796">
        <v>5.9805272898706221</v>
      </c>
      <c r="H796">
        <v>6.5402615316758617</v>
      </c>
    </row>
    <row r="797" spans="1:8" x14ac:dyDescent="0.25">
      <c r="A797" t="str">
        <f t="shared" si="23"/>
        <v>2012Chronic rheumatic heart disease hospitalisation, 15+ yearsMnonMaori</v>
      </c>
      <c r="B797" s="7">
        <v>2012</v>
      </c>
      <c r="C797" s="7" t="s">
        <v>132</v>
      </c>
      <c r="D797" s="7" t="s">
        <v>75</v>
      </c>
      <c r="E797" s="7" t="s">
        <v>74</v>
      </c>
      <c r="F797">
        <v>5.448632843930632</v>
      </c>
      <c r="G797">
        <v>5.9574564557699574</v>
      </c>
      <c r="H797">
        <v>6.5010043973012968</v>
      </c>
    </row>
    <row r="798" spans="1:8" x14ac:dyDescent="0.25">
      <c r="A798" t="str">
        <f t="shared" si="23"/>
        <v>2013Chronic rheumatic heart disease hospitalisation, 15+ yearsMnonMaori</v>
      </c>
      <c r="B798" s="7">
        <v>2013</v>
      </c>
      <c r="C798" s="7" t="s">
        <v>132</v>
      </c>
      <c r="D798" s="7" t="s">
        <v>75</v>
      </c>
      <c r="E798" s="7" t="s">
        <v>74</v>
      </c>
      <c r="F798">
        <v>5.7941375074562513</v>
      </c>
      <c r="G798">
        <v>6.3061357274450245</v>
      </c>
      <c r="H798">
        <v>6.8512496105144809</v>
      </c>
    </row>
    <row r="799" spans="1:8" x14ac:dyDescent="0.25">
      <c r="A799" t="str">
        <f t="shared" si="23"/>
        <v>2014Chronic rheumatic heart disease hospitalisation, 15+ yearsMnonMaori</v>
      </c>
      <c r="B799" s="7">
        <v>2014</v>
      </c>
      <c r="C799" s="7" t="s">
        <v>132</v>
      </c>
      <c r="D799" s="7" t="s">
        <v>75</v>
      </c>
      <c r="E799" s="7" t="s">
        <v>74</v>
      </c>
      <c r="F799">
        <v>7.5186950762349971</v>
      </c>
      <c r="G799">
        <v>8.0900201579936155</v>
      </c>
      <c r="H799">
        <v>8.6932487384511301</v>
      </c>
    </row>
  </sheetData>
  <autoFilter ref="A1:K799" xr:uid="{00000000-0009-0000-0000-000003000000}"/>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D35" sqref="D35:F35"/>
    </sheetView>
  </sheetViews>
  <sheetFormatPr defaultRowHeight="13.2" x14ac:dyDescent="0.25"/>
  <cols>
    <col min="10" max="10" width="20.6640625" customWidth="1"/>
  </cols>
  <sheetData>
    <row r="1" spans="1:10" x14ac:dyDescent="0.25">
      <c r="A1">
        <v>1</v>
      </c>
      <c r="C1" s="6" t="s">
        <v>129</v>
      </c>
      <c r="J1" s="1"/>
    </row>
    <row r="2" spans="1:10" x14ac:dyDescent="0.25">
      <c r="A2">
        <v>2</v>
      </c>
      <c r="C2" s="1" t="s">
        <v>130</v>
      </c>
      <c r="J2" s="3"/>
    </row>
    <row r="3" spans="1:10" x14ac:dyDescent="0.25">
      <c r="A3">
        <v>3</v>
      </c>
      <c r="C3" s="1" t="s">
        <v>131</v>
      </c>
      <c r="J3" s="3"/>
    </row>
    <row r="4" spans="1:10" x14ac:dyDescent="0.25">
      <c r="A4">
        <v>4</v>
      </c>
      <c r="C4" s="1" t="s">
        <v>132</v>
      </c>
      <c r="J4" s="2"/>
    </row>
    <row r="5" spans="1:10" x14ac:dyDescent="0.25">
      <c r="A5">
        <v>5</v>
      </c>
      <c r="C5" s="1" t="s">
        <v>133</v>
      </c>
      <c r="J5" s="2"/>
    </row>
    <row r="6" spans="1:10" x14ac:dyDescent="0.25">
      <c r="A6">
        <v>6</v>
      </c>
      <c r="C6" s="1" t="s">
        <v>134</v>
      </c>
      <c r="J6" s="2"/>
    </row>
    <row r="7" spans="1:10" x14ac:dyDescent="0.25">
      <c r="A7">
        <v>7</v>
      </c>
      <c r="C7" s="1" t="s">
        <v>143</v>
      </c>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2019-08-06T00:38:33Z</dcterms:modified>
</cp:coreProperties>
</file>