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6 Infectious Disease\"/>
    </mc:Choice>
  </mc:AlternateContent>
  <xr:revisionPtr revIDLastSave="0" documentId="13_ncr:1_{23CBCC2C-68EC-4896-BC6B-5C5BBAA08C8D}" xr6:coauthVersionLast="41" xr6:coauthVersionMax="41" xr10:uidLastSave="{00000000-0000-0000-0000-000000000000}"/>
  <bookViews>
    <workbookView xWindow="-108" yWindow="-108" windowWidth="20376" windowHeight="12240" xr2:uid="{00000000-000D-0000-FFFF-FFFF00000000}"/>
  </bookViews>
  <sheets>
    <sheet name="Notes" sheetId="4" r:id="rId1"/>
    <sheet name="TB" sheetId="7" r:id="rId2"/>
    <sheet name="ARF" sheetId="5" r:id="rId3"/>
    <sheet name="Mening" sheetId="6" r:id="rId4"/>
    <sheet name="HIV-AIDS" sheetId="8" r:id="rId5"/>
    <sheet name="Ref"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 i="8" l="1"/>
  <c r="L8" i="8"/>
  <c r="E47" i="5" l="1"/>
  <c r="E48" i="5"/>
  <c r="E49" i="5"/>
  <c r="E50" i="5"/>
  <c r="E51" i="5"/>
  <c r="E52" i="5"/>
  <c r="E53" i="5"/>
  <c r="E54" i="5"/>
  <c r="E55" i="5"/>
  <c r="E56" i="5"/>
  <c r="E57" i="5"/>
  <c r="E58" i="5"/>
  <c r="E59" i="5"/>
  <c r="E60" i="5"/>
  <c r="E61" i="5"/>
  <c r="E62" i="5"/>
  <c r="E63" i="5"/>
  <c r="E64" i="5"/>
  <c r="B38" i="7"/>
  <c r="Q38" i="7" s="1"/>
  <c r="R47" i="7"/>
  <c r="R48" i="7"/>
  <c r="R49" i="7"/>
  <c r="R50" i="7"/>
  <c r="R51" i="7"/>
  <c r="R52" i="7"/>
  <c r="R53" i="7"/>
  <c r="R54" i="7"/>
  <c r="R55" i="7"/>
  <c r="R56" i="7"/>
  <c r="R57" i="7"/>
  <c r="R58" i="7"/>
  <c r="R59" i="7"/>
  <c r="R60" i="7"/>
  <c r="R61" i="7"/>
  <c r="R62" i="7"/>
  <c r="R63" i="7"/>
  <c r="R64" i="7"/>
  <c r="R46" i="7"/>
  <c r="H47" i="7"/>
  <c r="H48" i="7"/>
  <c r="H49" i="7"/>
  <c r="H50" i="7"/>
  <c r="H51" i="7"/>
  <c r="H52" i="7"/>
  <c r="H53" i="7"/>
  <c r="H54" i="7"/>
  <c r="H55" i="7"/>
  <c r="H56" i="7"/>
  <c r="H57" i="7"/>
  <c r="H58" i="7"/>
  <c r="H59" i="7"/>
  <c r="H60" i="7"/>
  <c r="H61" i="7"/>
  <c r="H62" i="7"/>
  <c r="H63" i="7"/>
  <c r="H64" i="7"/>
  <c r="H46" i="7"/>
  <c r="G47" i="7"/>
  <c r="G48" i="7"/>
  <c r="G49" i="7"/>
  <c r="G50" i="7"/>
  <c r="G51" i="7"/>
  <c r="G52" i="7"/>
  <c r="G53" i="7"/>
  <c r="G54" i="7"/>
  <c r="G55" i="7"/>
  <c r="G56" i="7"/>
  <c r="G57" i="7"/>
  <c r="G58" i="7"/>
  <c r="G59" i="7"/>
  <c r="G60" i="7"/>
  <c r="G61" i="7"/>
  <c r="G62" i="7"/>
  <c r="G63" i="7"/>
  <c r="G64" i="7"/>
  <c r="G46" i="7"/>
  <c r="F47" i="7"/>
  <c r="F48" i="7"/>
  <c r="F49" i="7"/>
  <c r="F50" i="7"/>
  <c r="F51" i="7"/>
  <c r="F52" i="7"/>
  <c r="F53" i="7"/>
  <c r="F54" i="7"/>
  <c r="F55" i="7"/>
  <c r="F56" i="7"/>
  <c r="F57" i="7"/>
  <c r="F58" i="7"/>
  <c r="F59" i="7"/>
  <c r="F60" i="7"/>
  <c r="F61" i="7"/>
  <c r="F62" i="7"/>
  <c r="F63" i="7"/>
  <c r="F64" i="7"/>
  <c r="F46" i="7"/>
  <c r="R50" i="6"/>
  <c r="R51" i="6"/>
  <c r="R52" i="6"/>
  <c r="R53" i="6"/>
  <c r="R54" i="6"/>
  <c r="R55" i="6"/>
  <c r="R56" i="6"/>
  <c r="R57" i="6"/>
  <c r="R58" i="6"/>
  <c r="R59" i="6"/>
  <c r="R60" i="6"/>
  <c r="R61" i="6"/>
  <c r="R62" i="6"/>
  <c r="R63" i="6"/>
  <c r="R64" i="6"/>
  <c r="R65" i="6"/>
  <c r="R66" i="6"/>
  <c r="R67" i="6"/>
  <c r="R49" i="6"/>
  <c r="H50" i="6"/>
  <c r="H51" i="6"/>
  <c r="H52" i="6"/>
  <c r="H53" i="6"/>
  <c r="H54" i="6"/>
  <c r="H55" i="6"/>
  <c r="H56" i="6"/>
  <c r="H57" i="6"/>
  <c r="H58" i="6"/>
  <c r="H59" i="6"/>
  <c r="H60" i="6"/>
  <c r="H61" i="6"/>
  <c r="H62" i="6"/>
  <c r="H63" i="6"/>
  <c r="H64" i="6"/>
  <c r="H65" i="6"/>
  <c r="H66" i="6"/>
  <c r="H67" i="6"/>
  <c r="H49" i="6"/>
  <c r="G50" i="6"/>
  <c r="G51" i="6"/>
  <c r="G52" i="6"/>
  <c r="G53" i="6"/>
  <c r="G54" i="6"/>
  <c r="G55" i="6"/>
  <c r="G56" i="6"/>
  <c r="G57" i="6"/>
  <c r="G58" i="6"/>
  <c r="G59" i="6"/>
  <c r="G60" i="6"/>
  <c r="G61" i="6"/>
  <c r="G62" i="6"/>
  <c r="G63" i="6"/>
  <c r="G64" i="6"/>
  <c r="G65" i="6"/>
  <c r="G66" i="6"/>
  <c r="G67" i="6"/>
  <c r="G49" i="6"/>
  <c r="F50" i="6"/>
  <c r="F51" i="6"/>
  <c r="F52" i="6"/>
  <c r="F53" i="6"/>
  <c r="F54" i="6"/>
  <c r="F55" i="6"/>
  <c r="F56" i="6"/>
  <c r="F57" i="6"/>
  <c r="F58" i="6"/>
  <c r="F59" i="6"/>
  <c r="F60" i="6"/>
  <c r="F61" i="6"/>
  <c r="F62" i="6"/>
  <c r="F63" i="6"/>
  <c r="F64" i="6"/>
  <c r="F65" i="6"/>
  <c r="F66" i="6"/>
  <c r="F67" i="6"/>
  <c r="F49" i="6"/>
  <c r="E50" i="6"/>
  <c r="E51" i="6"/>
  <c r="E52" i="6"/>
  <c r="E53" i="6"/>
  <c r="E54" i="6"/>
  <c r="E55" i="6"/>
  <c r="E56" i="6"/>
  <c r="E57" i="6"/>
  <c r="E58" i="6"/>
  <c r="E59" i="6"/>
  <c r="E60" i="6"/>
  <c r="E61" i="6"/>
  <c r="E62" i="6"/>
  <c r="E63" i="6"/>
  <c r="E64" i="6"/>
  <c r="E65" i="6"/>
  <c r="E66" i="6"/>
  <c r="E67" i="6"/>
  <c r="E49" i="6"/>
  <c r="D50" i="6"/>
  <c r="D51" i="6"/>
  <c r="D52" i="6"/>
  <c r="D53" i="6"/>
  <c r="D54" i="6"/>
  <c r="D55" i="6"/>
  <c r="D56" i="6"/>
  <c r="D57" i="6"/>
  <c r="D58" i="6"/>
  <c r="D59" i="6"/>
  <c r="D60" i="6"/>
  <c r="D61" i="6"/>
  <c r="D62" i="6"/>
  <c r="D63" i="6"/>
  <c r="D64" i="6"/>
  <c r="D65" i="6"/>
  <c r="D66" i="6"/>
  <c r="D67" i="6"/>
  <c r="D49" i="6"/>
  <c r="C50" i="6"/>
  <c r="C51" i="6"/>
  <c r="C52" i="6"/>
  <c r="C53" i="6"/>
  <c r="C54" i="6"/>
  <c r="C55" i="6"/>
  <c r="C56" i="6"/>
  <c r="C57" i="6"/>
  <c r="C58" i="6"/>
  <c r="C59" i="6"/>
  <c r="C60" i="6"/>
  <c r="C61" i="6"/>
  <c r="C62" i="6"/>
  <c r="C63" i="6"/>
  <c r="C64" i="6"/>
  <c r="C65" i="6"/>
  <c r="C66" i="6"/>
  <c r="C67" i="6"/>
  <c r="C49" i="6"/>
  <c r="K65" i="8" l="1"/>
  <c r="L65" i="8" s="1"/>
  <c r="I65" i="8"/>
  <c r="J65" i="8" s="1"/>
  <c r="N65" i="8" s="1"/>
  <c r="G64" i="8"/>
  <c r="K47" i="8"/>
  <c r="F48" i="8"/>
  <c r="F49" i="8"/>
  <c r="F50" i="8"/>
  <c r="F51" i="8"/>
  <c r="F52" i="8"/>
  <c r="H52" i="8" s="1"/>
  <c r="F53" i="8"/>
  <c r="F54" i="8"/>
  <c r="F55" i="8"/>
  <c r="F56" i="8"/>
  <c r="F57" i="8"/>
  <c r="F58" i="8"/>
  <c r="F59" i="8"/>
  <c r="F60" i="8"/>
  <c r="H60" i="8" s="1"/>
  <c r="F61" i="8"/>
  <c r="F62" i="8"/>
  <c r="F63" i="8"/>
  <c r="F64" i="8"/>
  <c r="H64" i="8" s="1"/>
  <c r="F65" i="8"/>
  <c r="F66" i="8"/>
  <c r="F67" i="8"/>
  <c r="F68" i="8"/>
  <c r="F47" i="8"/>
  <c r="D48" i="8"/>
  <c r="D49" i="8"/>
  <c r="D50" i="8"/>
  <c r="H50" i="8" s="1"/>
  <c r="D51" i="8"/>
  <c r="D52" i="8"/>
  <c r="D53" i="8"/>
  <c r="D54" i="8"/>
  <c r="D55" i="8"/>
  <c r="D56" i="8"/>
  <c r="D57" i="8"/>
  <c r="D58" i="8"/>
  <c r="H58" i="8" s="1"/>
  <c r="D59" i="8"/>
  <c r="D60" i="8"/>
  <c r="D61" i="8"/>
  <c r="D62" i="8"/>
  <c r="H62" i="8" s="1"/>
  <c r="D63" i="8"/>
  <c r="D64" i="8"/>
  <c r="D65" i="8"/>
  <c r="D66" i="8"/>
  <c r="H66" i="8" s="1"/>
  <c r="D67" i="8"/>
  <c r="D68" i="8"/>
  <c r="D47" i="8"/>
  <c r="H68" i="8"/>
  <c r="G68" i="8"/>
  <c r="G67" i="8"/>
  <c r="G66" i="8"/>
  <c r="G65" i="8"/>
  <c r="G63" i="8"/>
  <c r="G62" i="8"/>
  <c r="G61" i="8"/>
  <c r="G60" i="8"/>
  <c r="G59" i="8"/>
  <c r="G58" i="8"/>
  <c r="G57" i="8"/>
  <c r="H56" i="8"/>
  <c r="G56" i="8"/>
  <c r="G55" i="8"/>
  <c r="H54" i="8"/>
  <c r="G54" i="8"/>
  <c r="G53" i="8"/>
  <c r="G52" i="8"/>
  <c r="G51" i="8"/>
  <c r="G50" i="8"/>
  <c r="G49" i="8"/>
  <c r="H48" i="8"/>
  <c r="G48" i="8"/>
  <c r="G47" i="8"/>
  <c r="J68" i="8"/>
  <c r="N68" i="8" s="1"/>
  <c r="L54" i="8"/>
  <c r="L62" i="8"/>
  <c r="L47" i="8"/>
  <c r="K48" i="8"/>
  <c r="L48" i="8" s="1"/>
  <c r="K49" i="8"/>
  <c r="L49" i="8" s="1"/>
  <c r="K50" i="8"/>
  <c r="L50" i="8" s="1"/>
  <c r="K51" i="8"/>
  <c r="L51" i="8" s="1"/>
  <c r="K52" i="8"/>
  <c r="L52" i="8" s="1"/>
  <c r="K53" i="8"/>
  <c r="L53" i="8" s="1"/>
  <c r="K54" i="8"/>
  <c r="K55" i="8"/>
  <c r="L55" i="8" s="1"/>
  <c r="K56" i="8"/>
  <c r="L56" i="8" s="1"/>
  <c r="K57" i="8"/>
  <c r="L57" i="8" s="1"/>
  <c r="K58" i="8"/>
  <c r="L58" i="8" s="1"/>
  <c r="K59" i="8"/>
  <c r="L59" i="8" s="1"/>
  <c r="K60" i="8"/>
  <c r="L60" i="8" s="1"/>
  <c r="K61" i="8"/>
  <c r="L61" i="8" s="1"/>
  <c r="K62" i="8"/>
  <c r="K63" i="8"/>
  <c r="L63" i="8" s="1"/>
  <c r="K64" i="8"/>
  <c r="L64" i="8" s="1"/>
  <c r="K66" i="8"/>
  <c r="L66" i="8" s="1"/>
  <c r="K67" i="8"/>
  <c r="L67" i="8" s="1"/>
  <c r="K68" i="8"/>
  <c r="L68" i="8" s="1"/>
  <c r="I48" i="8"/>
  <c r="J48" i="8" s="1"/>
  <c r="N48" i="8" s="1"/>
  <c r="I49" i="8"/>
  <c r="J49" i="8" s="1"/>
  <c r="I50" i="8"/>
  <c r="J50" i="8" s="1"/>
  <c r="I51" i="8"/>
  <c r="M51" i="8" s="1"/>
  <c r="I52" i="8"/>
  <c r="J52" i="8" s="1"/>
  <c r="N52" i="8" s="1"/>
  <c r="I53" i="8"/>
  <c r="J53" i="8" s="1"/>
  <c r="I54" i="8"/>
  <c r="J54" i="8" s="1"/>
  <c r="N54" i="8" s="1"/>
  <c r="I55" i="8"/>
  <c r="M55" i="8" s="1"/>
  <c r="I56" i="8"/>
  <c r="M56" i="8" s="1"/>
  <c r="I57" i="8"/>
  <c r="J57" i="8" s="1"/>
  <c r="I58" i="8"/>
  <c r="J58" i="8" s="1"/>
  <c r="I59" i="8"/>
  <c r="M59" i="8" s="1"/>
  <c r="I60" i="8"/>
  <c r="J60" i="8" s="1"/>
  <c r="N60" i="8" s="1"/>
  <c r="I61" i="8"/>
  <c r="J61" i="8" s="1"/>
  <c r="I62" i="8"/>
  <c r="J62" i="8" s="1"/>
  <c r="N62" i="8" s="1"/>
  <c r="I63" i="8"/>
  <c r="M63" i="8" s="1"/>
  <c r="I64" i="8"/>
  <c r="M64" i="8" s="1"/>
  <c r="I66" i="8"/>
  <c r="J66" i="8" s="1"/>
  <c r="I67" i="8"/>
  <c r="M67" i="8" s="1"/>
  <c r="I68" i="8"/>
  <c r="M68" i="8" s="1"/>
  <c r="I47" i="8"/>
  <c r="J47" i="8" s="1"/>
  <c r="N47" i="8" s="1"/>
  <c r="I8" i="8"/>
  <c r="G9" i="8"/>
  <c r="G10" i="8"/>
  <c r="G11" i="8"/>
  <c r="G12" i="8"/>
  <c r="G13" i="8"/>
  <c r="G14" i="8"/>
  <c r="G15" i="8"/>
  <c r="G16" i="8"/>
  <c r="G17" i="8"/>
  <c r="G18" i="8"/>
  <c r="G19" i="8"/>
  <c r="G20" i="8"/>
  <c r="G21" i="8"/>
  <c r="G22" i="8"/>
  <c r="G23" i="8"/>
  <c r="G24" i="8"/>
  <c r="G25" i="8"/>
  <c r="G26" i="8"/>
  <c r="G27" i="8"/>
  <c r="G28" i="8"/>
  <c r="G29" i="8"/>
  <c r="G8" i="8"/>
  <c r="F9" i="8"/>
  <c r="F10" i="8"/>
  <c r="F11" i="8"/>
  <c r="F12" i="8"/>
  <c r="F13" i="8"/>
  <c r="F14" i="8"/>
  <c r="F15" i="8"/>
  <c r="F16" i="8"/>
  <c r="F17" i="8"/>
  <c r="F18" i="8"/>
  <c r="F19" i="8"/>
  <c r="F20" i="8"/>
  <c r="F21" i="8"/>
  <c r="F22" i="8"/>
  <c r="F23" i="8"/>
  <c r="F24" i="8"/>
  <c r="F25" i="8"/>
  <c r="F26" i="8"/>
  <c r="F27" i="8"/>
  <c r="F28" i="8"/>
  <c r="F29" i="8"/>
  <c r="F8" i="8"/>
  <c r="D9" i="8"/>
  <c r="D10" i="8"/>
  <c r="D11" i="8"/>
  <c r="H11" i="8" s="1"/>
  <c r="D12" i="8"/>
  <c r="D13" i="8"/>
  <c r="D14" i="8"/>
  <c r="D15" i="8"/>
  <c r="H15" i="8" s="1"/>
  <c r="D16" i="8"/>
  <c r="D17" i="8"/>
  <c r="D18" i="8"/>
  <c r="D19" i="8"/>
  <c r="H19" i="8" s="1"/>
  <c r="D20" i="8"/>
  <c r="D21" i="8"/>
  <c r="D22" i="8"/>
  <c r="D23" i="8"/>
  <c r="H23" i="8" s="1"/>
  <c r="D24" i="8"/>
  <c r="D25" i="8"/>
  <c r="D26" i="8"/>
  <c r="D27" i="8"/>
  <c r="H27" i="8" s="1"/>
  <c r="D28" i="8"/>
  <c r="D29" i="8"/>
  <c r="D8" i="8"/>
  <c r="K9" i="8"/>
  <c r="L9" i="8" s="1"/>
  <c r="K10" i="8"/>
  <c r="L10" i="8" s="1"/>
  <c r="K11" i="8"/>
  <c r="K12" i="8"/>
  <c r="L12" i="8" s="1"/>
  <c r="K13" i="8"/>
  <c r="L13" i="8" s="1"/>
  <c r="K14" i="8"/>
  <c r="L14" i="8" s="1"/>
  <c r="K15" i="8"/>
  <c r="L15" i="8" s="1"/>
  <c r="K16" i="8"/>
  <c r="L16" i="8" s="1"/>
  <c r="K17" i="8"/>
  <c r="L17" i="8" s="1"/>
  <c r="K18" i="8"/>
  <c r="L18" i="8" s="1"/>
  <c r="K19" i="8"/>
  <c r="L19" i="8" s="1"/>
  <c r="K20" i="8"/>
  <c r="L20" i="8" s="1"/>
  <c r="K21" i="8"/>
  <c r="L21" i="8" s="1"/>
  <c r="K22" i="8"/>
  <c r="L22" i="8" s="1"/>
  <c r="K23" i="8"/>
  <c r="L23" i="8" s="1"/>
  <c r="K24" i="8"/>
  <c r="L24" i="8" s="1"/>
  <c r="K25" i="8"/>
  <c r="L25" i="8" s="1"/>
  <c r="K26" i="8"/>
  <c r="L26" i="8" s="1"/>
  <c r="K27" i="8"/>
  <c r="L27" i="8" s="1"/>
  <c r="K28" i="8"/>
  <c r="L28" i="8" s="1"/>
  <c r="K29" i="8"/>
  <c r="L29" i="8" s="1"/>
  <c r="I9" i="8"/>
  <c r="I10" i="8"/>
  <c r="J10" i="8" s="1"/>
  <c r="I11" i="8"/>
  <c r="J11" i="8" s="1"/>
  <c r="I12" i="8"/>
  <c r="J12" i="8" s="1"/>
  <c r="I13" i="8"/>
  <c r="J13" i="8" s="1"/>
  <c r="I14" i="8"/>
  <c r="J14" i="8" s="1"/>
  <c r="I15" i="8"/>
  <c r="J15" i="8" s="1"/>
  <c r="I16" i="8"/>
  <c r="J16" i="8" s="1"/>
  <c r="I17" i="8"/>
  <c r="J17" i="8" s="1"/>
  <c r="I18" i="8"/>
  <c r="J18" i="8" s="1"/>
  <c r="I19" i="8"/>
  <c r="J19" i="8" s="1"/>
  <c r="I20" i="8"/>
  <c r="J20" i="8" s="1"/>
  <c r="I21" i="8"/>
  <c r="J21" i="8" s="1"/>
  <c r="I22" i="8"/>
  <c r="J22" i="8" s="1"/>
  <c r="I23" i="8"/>
  <c r="J23" i="8" s="1"/>
  <c r="I24" i="8"/>
  <c r="J24" i="8" s="1"/>
  <c r="I25" i="8"/>
  <c r="J25" i="8" s="1"/>
  <c r="I26" i="8"/>
  <c r="J26" i="8" s="1"/>
  <c r="I27" i="8"/>
  <c r="J27" i="8" s="1"/>
  <c r="I28" i="8"/>
  <c r="J28" i="8" s="1"/>
  <c r="I29" i="8"/>
  <c r="J29" i="8" s="1"/>
  <c r="DF21" i="6"/>
  <c r="DF22" i="6"/>
  <c r="DF23" i="6"/>
  <c r="DF24" i="6"/>
  <c r="DF25" i="6"/>
  <c r="DF26" i="6"/>
  <c r="DF27" i="6"/>
  <c r="DF28" i="6"/>
  <c r="DF29" i="6"/>
  <c r="DF30" i="6"/>
  <c r="DF31" i="6"/>
  <c r="DF32" i="6"/>
  <c r="DF33" i="6"/>
  <c r="DF34" i="6"/>
  <c r="DF35" i="6"/>
  <c r="DF36" i="6"/>
  <c r="DF37" i="6"/>
  <c r="DF38" i="6"/>
  <c r="DF20" i="6"/>
  <c r="DR21" i="6"/>
  <c r="DR22" i="6"/>
  <c r="DR23" i="6"/>
  <c r="DR24" i="6"/>
  <c r="DR25" i="6"/>
  <c r="DR26" i="6"/>
  <c r="DR27" i="6"/>
  <c r="DR28" i="6"/>
  <c r="DR29" i="6"/>
  <c r="DR30" i="6"/>
  <c r="DR31" i="6"/>
  <c r="DR32" i="6"/>
  <c r="DR33" i="6"/>
  <c r="DR34" i="6"/>
  <c r="DR35" i="6"/>
  <c r="DR36" i="6"/>
  <c r="DR37" i="6"/>
  <c r="DR38" i="6"/>
  <c r="DR20" i="6"/>
  <c r="M58" i="8" l="1"/>
  <c r="M50" i="8"/>
  <c r="N27" i="8"/>
  <c r="N23" i="8"/>
  <c r="N19" i="8"/>
  <c r="N15" i="8"/>
  <c r="M66" i="8"/>
  <c r="M57" i="8"/>
  <c r="M49" i="8"/>
  <c r="J67" i="8"/>
  <c r="N67" i="8" s="1"/>
  <c r="N58" i="8"/>
  <c r="N50" i="8"/>
  <c r="M62" i="8"/>
  <c r="M54" i="8"/>
  <c r="H67" i="8"/>
  <c r="H63" i="8"/>
  <c r="H59" i="8"/>
  <c r="H55" i="8"/>
  <c r="H47" i="8"/>
  <c r="N66" i="8"/>
  <c r="N61" i="8"/>
  <c r="N57" i="8"/>
  <c r="N53" i="8"/>
  <c r="N49" i="8"/>
  <c r="M61" i="8"/>
  <c r="M53" i="8"/>
  <c r="J64" i="8"/>
  <c r="N64" i="8" s="1"/>
  <c r="J56" i="8"/>
  <c r="N56" i="8" s="1"/>
  <c r="M47" i="8"/>
  <c r="J59" i="8"/>
  <c r="N59" i="8" s="1"/>
  <c r="M60" i="8"/>
  <c r="M52" i="8"/>
  <c r="M48" i="8"/>
  <c r="H65" i="8"/>
  <c r="H61" i="8"/>
  <c r="H57" i="8"/>
  <c r="H53" i="8"/>
  <c r="H49" i="8"/>
  <c r="M65" i="8"/>
  <c r="J63" i="8"/>
  <c r="N63" i="8" s="1"/>
  <c r="J55" i="8"/>
  <c r="N55" i="8" s="1"/>
  <c r="J51" i="8"/>
  <c r="N51" i="8" s="1"/>
  <c r="H51" i="8"/>
  <c r="H29" i="8"/>
  <c r="H25" i="8"/>
  <c r="H21" i="8"/>
  <c r="H17" i="8"/>
  <c r="H13" i="8"/>
  <c r="H9" i="8"/>
  <c r="N28" i="8"/>
  <c r="N16" i="8"/>
  <c r="N12" i="8"/>
  <c r="H28" i="8"/>
  <c r="H24" i="8"/>
  <c r="H20" i="8"/>
  <c r="H16" i="8"/>
  <c r="H12" i="8"/>
  <c r="H8" i="8"/>
  <c r="H26" i="8"/>
  <c r="H22" i="8"/>
  <c r="H18" i="8"/>
  <c r="H14" i="8"/>
  <c r="H10" i="8"/>
  <c r="N26" i="8"/>
  <c r="N22" i="8"/>
  <c r="N18" i="8"/>
  <c r="N14" i="8"/>
  <c r="N10" i="8"/>
  <c r="M8" i="8"/>
  <c r="N24" i="8"/>
  <c r="N20" i="8"/>
  <c r="N29" i="8"/>
  <c r="N25" i="8"/>
  <c r="N21" i="8"/>
  <c r="N17" i="8"/>
  <c r="N13" i="8"/>
  <c r="M9" i="8"/>
  <c r="M10" i="8"/>
  <c r="M22" i="8"/>
  <c r="M18" i="8"/>
  <c r="M26" i="8"/>
  <c r="J8" i="8"/>
  <c r="N8" i="8" s="1"/>
  <c r="M14" i="8"/>
  <c r="M29" i="8"/>
  <c r="M25" i="8"/>
  <c r="M21" i="8"/>
  <c r="M17" i="8"/>
  <c r="M13" i="8"/>
  <c r="M28" i="8"/>
  <c r="M24" i="8"/>
  <c r="M20" i="8"/>
  <c r="M16" i="8"/>
  <c r="M12" i="8"/>
  <c r="M27" i="8"/>
  <c r="M23" i="8"/>
  <c r="M19" i="8"/>
  <c r="M15" i="8"/>
  <c r="M11" i="8"/>
  <c r="J9" i="8"/>
  <c r="N9" i="8" s="1"/>
  <c r="L11" i="8"/>
  <c r="N11" i="8" s="1"/>
  <c r="C47" i="5" l="1"/>
  <c r="C48" i="5"/>
  <c r="C49" i="5"/>
  <c r="C50" i="5"/>
  <c r="C51" i="5"/>
  <c r="C52" i="5"/>
  <c r="C53" i="5"/>
  <c r="C54" i="5"/>
  <c r="C55" i="5"/>
  <c r="C56" i="5"/>
  <c r="C57" i="5"/>
  <c r="C58" i="5"/>
  <c r="C59" i="5"/>
  <c r="C60" i="5"/>
  <c r="C61" i="5"/>
  <c r="C62" i="5"/>
  <c r="C63" i="5"/>
  <c r="C64" i="5"/>
  <c r="C46" i="5"/>
  <c r="R46" i="5" l="1"/>
  <c r="R47" i="5"/>
  <c r="R48" i="5"/>
  <c r="R49" i="5"/>
  <c r="R50" i="5"/>
  <c r="R51" i="5"/>
  <c r="R52" i="5"/>
  <c r="R53" i="5"/>
  <c r="R54" i="5"/>
  <c r="R55" i="5"/>
  <c r="R56" i="5"/>
  <c r="R57" i="5"/>
  <c r="R58" i="5"/>
  <c r="R59" i="5"/>
  <c r="R60" i="5"/>
  <c r="R61" i="5"/>
  <c r="R62" i="5"/>
  <c r="R63" i="5"/>
  <c r="R64" i="5"/>
  <c r="H47" i="5"/>
  <c r="H48" i="5"/>
  <c r="H49" i="5"/>
  <c r="H50" i="5"/>
  <c r="H51" i="5"/>
  <c r="H52" i="5"/>
  <c r="H53" i="5"/>
  <c r="H54" i="5"/>
  <c r="H55" i="5"/>
  <c r="H56" i="5"/>
  <c r="H57" i="5"/>
  <c r="H58" i="5"/>
  <c r="H59" i="5"/>
  <c r="H60" i="5"/>
  <c r="H61" i="5"/>
  <c r="H62" i="5"/>
  <c r="H63" i="5"/>
  <c r="H64" i="5"/>
  <c r="H46" i="5"/>
  <c r="G47" i="5"/>
  <c r="G48" i="5"/>
  <c r="G49" i="5"/>
  <c r="G50" i="5"/>
  <c r="G51" i="5"/>
  <c r="G52" i="5"/>
  <c r="G53" i="5"/>
  <c r="G54" i="5"/>
  <c r="G55" i="5"/>
  <c r="G56" i="5"/>
  <c r="G57" i="5"/>
  <c r="G58" i="5"/>
  <c r="G59" i="5"/>
  <c r="G60" i="5"/>
  <c r="G61" i="5"/>
  <c r="G62" i="5"/>
  <c r="G63" i="5"/>
  <c r="G64" i="5"/>
  <c r="G46" i="5"/>
  <c r="F47" i="5"/>
  <c r="F48" i="5"/>
  <c r="F49" i="5"/>
  <c r="F50" i="5"/>
  <c r="F51" i="5"/>
  <c r="F52" i="5"/>
  <c r="F53" i="5"/>
  <c r="F54" i="5"/>
  <c r="F55" i="5"/>
  <c r="F56" i="5"/>
  <c r="F57" i="5"/>
  <c r="F58" i="5"/>
  <c r="F59" i="5"/>
  <c r="F60" i="5"/>
  <c r="F61" i="5"/>
  <c r="F62" i="5"/>
  <c r="F63" i="5"/>
  <c r="F64" i="5"/>
  <c r="F46" i="5"/>
  <c r="D47" i="5"/>
  <c r="D48" i="5"/>
  <c r="D49" i="5"/>
  <c r="D50" i="5"/>
  <c r="D51" i="5"/>
  <c r="D52" i="5"/>
  <c r="D53" i="5"/>
  <c r="D54" i="5"/>
  <c r="D55" i="5"/>
  <c r="D56" i="5"/>
  <c r="D57" i="5"/>
  <c r="D58" i="5"/>
  <c r="D59" i="5"/>
  <c r="D60" i="5"/>
  <c r="D61" i="5"/>
  <c r="D62" i="5"/>
  <c r="D63" i="5"/>
  <c r="D64" i="5"/>
  <c r="E46" i="5"/>
  <c r="D46" i="5"/>
  <c r="E47" i="7" l="1"/>
  <c r="E48" i="7"/>
  <c r="E49" i="7"/>
  <c r="E50" i="7"/>
  <c r="E51" i="7"/>
  <c r="E52" i="7"/>
  <c r="E53" i="7"/>
  <c r="E54" i="7"/>
  <c r="E55" i="7"/>
  <c r="E56" i="7"/>
  <c r="E57" i="7"/>
  <c r="E58" i="7"/>
  <c r="E59" i="7"/>
  <c r="E60" i="7"/>
  <c r="E61" i="7"/>
  <c r="E62" i="7"/>
  <c r="E63" i="7"/>
  <c r="E64" i="7"/>
  <c r="E46" i="7"/>
  <c r="D47" i="7"/>
  <c r="D48" i="7"/>
  <c r="D49" i="7"/>
  <c r="D50" i="7"/>
  <c r="D51" i="7"/>
  <c r="D52" i="7"/>
  <c r="D53" i="7"/>
  <c r="D54" i="7"/>
  <c r="D55" i="7"/>
  <c r="D56" i="7"/>
  <c r="D57" i="7"/>
  <c r="D58" i="7"/>
  <c r="D59" i="7"/>
  <c r="D60" i="7"/>
  <c r="D61" i="7"/>
  <c r="D62" i="7"/>
  <c r="D63" i="7"/>
  <c r="D64" i="7"/>
  <c r="C47" i="7"/>
  <c r="C48" i="7"/>
  <c r="C49" i="7"/>
  <c r="I49" i="7" s="1"/>
  <c r="C50" i="7"/>
  <c r="C51" i="7"/>
  <c r="I51" i="7" s="1"/>
  <c r="C52" i="7"/>
  <c r="I52" i="7" s="1"/>
  <c r="C53" i="7"/>
  <c r="I53" i="7" s="1"/>
  <c r="C54" i="7"/>
  <c r="C55" i="7"/>
  <c r="I55" i="7" s="1"/>
  <c r="C56" i="7"/>
  <c r="I56" i="7" s="1"/>
  <c r="C57" i="7"/>
  <c r="I57" i="7" s="1"/>
  <c r="C58" i="7"/>
  <c r="C59" i="7"/>
  <c r="I59" i="7" s="1"/>
  <c r="C60" i="7"/>
  <c r="I60" i="7" s="1"/>
  <c r="C61" i="7"/>
  <c r="I61" i="7" s="1"/>
  <c r="C62" i="7"/>
  <c r="C63" i="7"/>
  <c r="I63" i="7" s="1"/>
  <c r="C64" i="7"/>
  <c r="D46" i="7"/>
  <c r="C46" i="7"/>
  <c r="I48" i="7" l="1"/>
  <c r="I47" i="7"/>
  <c r="I64" i="7"/>
  <c r="I62" i="7"/>
  <c r="I58" i="7"/>
  <c r="I54" i="7"/>
  <c r="I50" i="7"/>
  <c r="I46" i="7"/>
  <c r="N6" i="5"/>
  <c r="H44" i="7" l="1"/>
  <c r="G44" i="7"/>
  <c r="Q39" i="5" l="1"/>
  <c r="B39" i="5"/>
  <c r="T65" i="6" l="1"/>
  <c r="I67" i="6" l="1"/>
  <c r="I65" i="6"/>
  <c r="I59" i="6"/>
  <c r="I57" i="6"/>
  <c r="I55" i="6"/>
  <c r="I53" i="6"/>
  <c r="I51" i="6"/>
  <c r="I63" i="6"/>
  <c r="I61" i="6"/>
  <c r="T61" i="6"/>
  <c r="T53" i="6"/>
  <c r="T64" i="6"/>
  <c r="T52" i="6"/>
  <c r="T63" i="6"/>
  <c r="T59" i="6"/>
  <c r="T62" i="6"/>
  <c r="T54" i="6"/>
  <c r="T50" i="6"/>
  <c r="I49" i="6"/>
  <c r="I66" i="6"/>
  <c r="I64" i="6"/>
  <c r="I62" i="6"/>
  <c r="I60" i="6"/>
  <c r="I58" i="6"/>
  <c r="I56" i="6"/>
  <c r="I54" i="6"/>
  <c r="I52" i="6"/>
  <c r="I50" i="6"/>
  <c r="S65" i="6"/>
  <c r="S59" i="6"/>
  <c r="T67" i="6" l="1"/>
  <c r="S51" i="6"/>
  <c r="T51" i="6"/>
  <c r="S56" i="6"/>
  <c r="T56" i="6"/>
  <c r="S57" i="6"/>
  <c r="T57" i="6"/>
  <c r="S66" i="6"/>
  <c r="T66" i="6"/>
  <c r="S58" i="6"/>
  <c r="T58" i="6"/>
  <c r="S55" i="6"/>
  <c r="T55" i="6"/>
  <c r="S60" i="6"/>
  <c r="T60" i="6"/>
  <c r="S49" i="6"/>
  <c r="T49" i="6"/>
  <c r="S52" i="6"/>
  <c r="S53" i="6"/>
  <c r="S63" i="6"/>
  <c r="S61" i="6"/>
  <c r="S64" i="6"/>
  <c r="S50" i="6"/>
  <c r="S54" i="6"/>
  <c r="S67" i="6"/>
  <c r="S62" i="6"/>
  <c r="S57" i="5" l="1"/>
  <c r="T57" i="5"/>
  <c r="T53" i="5"/>
  <c r="S53" i="5"/>
  <c r="S49" i="5"/>
  <c r="T49" i="5"/>
  <c r="T61" i="5"/>
  <c r="S61" i="5"/>
  <c r="S46" i="7"/>
  <c r="T46" i="7"/>
  <c r="I62" i="5"/>
  <c r="I58" i="5"/>
  <c r="I50" i="5"/>
  <c r="I61" i="5"/>
  <c r="I57" i="5"/>
  <c r="I53" i="5"/>
  <c r="I49" i="5"/>
  <c r="I64" i="5"/>
  <c r="I60" i="5"/>
  <c r="I56" i="5"/>
  <c r="I52" i="5"/>
  <c r="I48" i="5"/>
  <c r="I54" i="5"/>
  <c r="I46" i="5"/>
  <c r="I63" i="5"/>
  <c r="I59" i="5"/>
  <c r="I55" i="5"/>
  <c r="I51" i="5"/>
  <c r="I47" i="5"/>
  <c r="S63" i="5" l="1"/>
  <c r="T63" i="5"/>
  <c r="S51" i="5"/>
  <c r="T51" i="5"/>
  <c r="S54" i="5"/>
  <c r="T54" i="5"/>
  <c r="S50" i="5"/>
  <c r="T50" i="5"/>
  <c r="T46" i="5"/>
  <c r="S46" i="5"/>
  <c r="S64" i="5"/>
  <c r="T64" i="5"/>
  <c r="S55" i="5"/>
  <c r="T55" i="5"/>
  <c r="S52" i="5"/>
  <c r="T52" i="5"/>
  <c r="S48" i="5"/>
  <c r="T48" i="5"/>
  <c r="S58" i="5"/>
  <c r="T58" i="5"/>
  <c r="T47" i="5"/>
  <c r="S47" i="5"/>
  <c r="T59" i="5"/>
  <c r="S59" i="5"/>
  <c r="S60" i="5"/>
  <c r="T60" i="5"/>
  <c r="S56" i="5"/>
  <c r="T56" i="5"/>
  <c r="S62" i="5"/>
  <c r="T62" i="5"/>
  <c r="S54" i="7"/>
  <c r="T54" i="7"/>
  <c r="T60" i="7"/>
  <c r="S60" i="7"/>
  <c r="T49" i="7"/>
  <c r="S49" i="7"/>
  <c r="S58" i="7"/>
  <c r="T58" i="7"/>
  <c r="S51" i="7"/>
  <c r="T51" i="7"/>
  <c r="T61" i="7"/>
  <c r="S61" i="7"/>
  <c r="S63" i="7"/>
  <c r="T63" i="7"/>
  <c r="S53" i="7"/>
  <c r="T53" i="7"/>
  <c r="S62" i="7"/>
  <c r="T62" i="7"/>
  <c r="S55" i="7"/>
  <c r="T55" i="7"/>
  <c r="T52" i="7"/>
  <c r="S52" i="7"/>
  <c r="S47" i="7"/>
  <c r="T47" i="7"/>
  <c r="T64" i="7"/>
  <c r="S64" i="7"/>
  <c r="T57" i="7"/>
  <c r="S57" i="7"/>
  <c r="S50" i="7"/>
  <c r="T50" i="7"/>
  <c r="T59" i="7"/>
  <c r="S59" i="7"/>
  <c r="T48" i="7"/>
  <c r="S48" i="7"/>
  <c r="T56" i="7"/>
  <c r="S56" i="7"/>
</calcChain>
</file>

<file path=xl/sharedStrings.xml><?xml version="1.0" encoding="utf-8"?>
<sst xmlns="http://schemas.openxmlformats.org/spreadsheetml/2006/main" count="582" uniqueCount="152">
  <si>
    <t>Meningococcal Disease</t>
  </si>
  <si>
    <t>Count</t>
  </si>
  <si>
    <t>Age Standardised Rates</t>
  </si>
  <si>
    <t>Year</t>
  </si>
  <si>
    <t>Maori</t>
  </si>
  <si>
    <t>Non-Maori</t>
  </si>
  <si>
    <t>non-Maori non-Pacific</t>
  </si>
  <si>
    <t>Error (95%)</t>
  </si>
  <si>
    <t>LCI</t>
  </si>
  <si>
    <t>UCI</t>
  </si>
  <si>
    <t>1996-98</t>
  </si>
  <si>
    <t>1997-96</t>
  </si>
  <si>
    <t>1998-00</t>
  </si>
  <si>
    <t>1999-01</t>
  </si>
  <si>
    <t>2000-02</t>
  </si>
  <si>
    <t>2001-02</t>
  </si>
  <si>
    <t>2002-04</t>
  </si>
  <si>
    <t>2003-05</t>
  </si>
  <si>
    <t>2004-06</t>
  </si>
  <si>
    <t>2005-07</t>
  </si>
  <si>
    <t>2006-08</t>
  </si>
  <si>
    <t>2007-09</t>
  </si>
  <si>
    <t>2008-10</t>
  </si>
  <si>
    <t>2009-11</t>
  </si>
  <si>
    <t>2010-12</t>
  </si>
  <si>
    <t>2011-13</t>
  </si>
  <si>
    <t>2012-14</t>
  </si>
  <si>
    <t>2013-15</t>
  </si>
  <si>
    <t>2014-16</t>
  </si>
  <si>
    <t>2015-17</t>
  </si>
  <si>
    <t>Tuberculosis Notifications</t>
  </si>
  <si>
    <t>Total Count</t>
  </si>
  <si>
    <t>Age Standardised Rate (p. 100000)</t>
  </si>
  <si>
    <t>Māori</t>
  </si>
  <si>
    <t>Non-Māori</t>
  </si>
  <si>
    <t>Acute Rheumatic Fever</t>
  </si>
  <si>
    <t>Counts</t>
  </si>
  <si>
    <t>Female</t>
  </si>
  <si>
    <t>Male</t>
  </si>
  <si>
    <t>Value</t>
  </si>
  <si>
    <t>Age Standardised Rates Per 100000</t>
  </si>
  <si>
    <t>Non-Māori &amp; Non-Pacific</t>
  </si>
  <si>
    <t>Māori Count</t>
  </si>
  <si>
    <t>Non-Māori Count</t>
  </si>
  <si>
    <t>Non-Maori Non-Pacific Count</t>
  </si>
  <si>
    <t>Non-Maori Non-Pacific</t>
  </si>
  <si>
    <t>&lt;1</t>
  </si>
  <si>
    <t>1to4</t>
  </si>
  <si>
    <t>Error 95%</t>
  </si>
  <si>
    <t>Other</t>
  </si>
  <si>
    <t>Tuberculosis Disease (TB) Māori and Non-Māori</t>
  </si>
  <si>
    <t>Meningococcal Disease Māori and Non-Māori</t>
  </si>
  <si>
    <t>Meningococcal Disease 1 to 4</t>
  </si>
  <si>
    <t>Meningococcal Disease &lt;1</t>
  </si>
  <si>
    <t>Non-Maori non-Pacific</t>
  </si>
  <si>
    <t>Note:</t>
  </si>
  <si>
    <t>Source:</t>
  </si>
  <si>
    <t>Methods and data sources</t>
  </si>
  <si>
    <t>Age-standardised rates</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</si>
  <si>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</si>
  <si>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</si>
  <si>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</si>
  <si>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</si>
  <si>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</si>
  <si>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</si>
  <si>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</si>
  <si>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</si>
  <si>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</si>
  <si>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</si>
  <si>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</si>
  <si>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</si>
  <si>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</si>
  <si>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</si>
  <si>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</si>
  <si>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</si>
  <si>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</si>
  <si>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</si>
  <si>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</si>
  <si>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</si>
  <si>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</si>
  <si>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</si>
  <si>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</si>
  <si>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</si>
  <si>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</si>
  <si>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Rate ratios</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</si>
  <si>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</si>
  <si>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 Standardised Ratios</t>
  </si>
  <si>
    <t>M/NM</t>
  </si>
  <si>
    <t>95% Error</t>
  </si>
  <si>
    <t>M/NMNP</t>
  </si>
  <si>
    <t>Rate</t>
  </si>
  <si>
    <t>Ratio</t>
  </si>
  <si>
    <t>95% Errors Used in Figures</t>
  </si>
  <si>
    <t>SELECT AN INDICATOR</t>
  </si>
  <si>
    <t>PLOT 1- Percentage</t>
  </si>
  <si>
    <t>PLOT 2-Ratio</t>
  </si>
  <si>
    <t>Reference</t>
  </si>
  <si>
    <t>Rate Ratio</t>
  </si>
  <si>
    <t>Infectious Disease - Tuberculosis Disease (TB)</t>
  </si>
  <si>
    <t>LCI - 95% Lower Confidence Interval, UCI - 95% Upper Confidence Interval.</t>
  </si>
  <si>
    <t>Rates are age-standardised to the 2001 Māori Population.</t>
  </si>
  <si>
    <t>Rate-Ratio is Māori Rate divided by Non-Māori Rate.</t>
  </si>
  <si>
    <t>If the Confidence Intervals of two rates do not overlap, the difference in rates is said to be statistically significant.</t>
  </si>
  <si>
    <t>If the Confidence interval does not overlap the reference line the ratio is said to be statistically significant.</t>
  </si>
  <si>
    <t>95% Errors in Use</t>
  </si>
  <si>
    <t>PLOT 2- Ratio</t>
  </si>
  <si>
    <t>PLOT 1- Rate</t>
  </si>
  <si>
    <t>Infectious Diseases - Acute Rheumatic Fever (ARF)</t>
  </si>
  <si>
    <t>Ratio M/NM</t>
  </si>
  <si>
    <t>Ratio M/NMNP</t>
  </si>
  <si>
    <t>95% Error In Use</t>
  </si>
  <si>
    <t>PLOT 1 - Rate</t>
  </si>
  <si>
    <t>PLOT 2 - Rate Ratio</t>
  </si>
  <si>
    <t xml:space="preserve">Infectious Disease - Meningococcal </t>
  </si>
  <si>
    <t>Difference in Rates</t>
  </si>
  <si>
    <t>National Minimum Data Set (NMDS), Ministry of Health 1996-2016</t>
  </si>
  <si>
    <t>ASR</t>
  </si>
  <si>
    <t>References for drop-down Lists</t>
  </si>
  <si>
    <t>1997-99</t>
  </si>
  <si>
    <t>2001-03</t>
  </si>
  <si>
    <t>Age-standardised rate ratio, 1996-98 to 2014-16</t>
  </si>
  <si>
    <t>Age Standardised rate ratio, 1997-99 to 2015-17</t>
  </si>
  <si>
    <t>Institute of Environmental Science and Research Limited (ESR) 1997-2017</t>
  </si>
  <si>
    <t xml:space="preserve">First Episode Rheumatic Fever (RF) Hospitalisations </t>
  </si>
  <si>
    <t>First Episode Rheumatic Fever (RF) Hospitalisations Females</t>
  </si>
  <si>
    <t>First Episode Rheumatic Fever (RF) Hospitalisations Males</t>
  </si>
  <si>
    <t>Age Standardised rate of TB notifications per 100,000, 1997-99 to 2015-17</t>
  </si>
  <si>
    <t>Age Standardised rate of First Episode Rheumatic Fever Hospitalisations per 100,000, 1996-98 to 2014-16</t>
  </si>
  <si>
    <t>If the Confidence Interval does not overlap the reference line the ratio is said to be statistically significant.</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</si>
  <si>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100,000.</t>
  </si>
  <si>
    <t>Rate of Hospitalisations per 100,000</t>
  </si>
  <si>
    <t>Rate of Notifications per 100,000</t>
  </si>
  <si>
    <t>HIV 1996-2017</t>
  </si>
  <si>
    <t>Year of diagnosis</t>
  </si>
  <si>
    <t>European</t>
  </si>
  <si>
    <t>Pacific</t>
  </si>
  <si>
    <t>Unknown</t>
  </si>
  <si>
    <t>Total</t>
  </si>
  <si>
    <t xml:space="preserve"> % Male </t>
  </si>
  <si>
    <t>% Female</t>
  </si>
  <si>
    <t>% Male</t>
  </si>
  <si>
    <t>% Total</t>
  </si>
  <si>
    <t>Breakdown of Non-Māori</t>
  </si>
  <si>
    <t>AIDS 1996-2017</t>
  </si>
  <si>
    <t>Year of diagnosis of AIDS</t>
  </si>
  <si>
    <t xml:space="preserve">Total </t>
  </si>
  <si>
    <t>Age Standardised Rate of Meningococcal Notifications per 100,000, 1997-99 to 2015-17</t>
  </si>
  <si>
    <t>Age-standardised rate-ratio, 1997-99 to 2015-17</t>
  </si>
  <si>
    <t>Meningococcal Disease Māori and Non-Māori, Rate Ratio</t>
  </si>
  <si>
    <t>Three years of data were aggregated to provide stable rate estimates.</t>
  </si>
  <si>
    <t>Total %</t>
  </si>
  <si>
    <t xml:space="preserve">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Three years of data were aggregated to provide stable rate estimates.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</si>
</sst>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color theme="1"/>
      <name val="Arial"/>
      <family val="2"/>
    </font>
    <font>
      <sz val="12"/>
      <color theme="1"/>
      <name val="Arial"/>
      <family val="2"/>
    </font>
    <font>
      <sz val="11"/>
      <color theme="1"/>
      <name val="Arial"/>
      <family val="2"/>
    </font>
    <font>
      <b/>
      <sz val="12"/>
      <color theme="1"/>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9"/>
      <color theme="1"/>
      <name val="Arial"/>
      <family val="2"/>
    </font>
    <font>
      <b/>
      <sz val="18"/>
      <color theme="1"/>
      <name val="Arial"/>
      <family val="2"/>
    </font>
    <font>
      <u/>
      <sz val="14"/>
      <color theme="1"/>
      <name val="Arial"/>
      <family val="2"/>
    </font>
    <font>
      <b/>
      <u/>
      <sz val="12"/>
      <color theme="1"/>
      <name val="Arial"/>
      <family val="2"/>
    </font>
    <font>
      <b/>
      <sz val="11"/>
      <color theme="1"/>
      <name val="Arial"/>
      <family val="2"/>
    </font>
    <font>
      <u/>
      <sz val="12"/>
      <color theme="1"/>
      <name val="Arial"/>
      <family val="2"/>
    </font>
    <font>
      <u/>
      <sz val="10"/>
      <color theme="1"/>
      <name val="Arial"/>
      <family val="2"/>
    </font>
    <font>
      <b/>
      <sz val="22"/>
      <color theme="1"/>
      <name val="Arial"/>
      <family val="2"/>
    </font>
    <font>
      <u/>
      <sz val="10"/>
      <color theme="10"/>
      <name val="Arial"/>
      <family val="2"/>
    </font>
    <font>
      <sz val="10"/>
      <color theme="1"/>
      <name val="Arial"/>
      <family val="2"/>
    </font>
    <font>
      <sz val="12"/>
      <color theme="0" tint="-0.499984740745262"/>
      <name val="Wingdings 3"/>
      <family val="1"/>
      <charset val="2"/>
    </font>
    <font>
      <b/>
      <sz val="10"/>
      <color theme="1"/>
      <name val="Arial"/>
      <family val="2"/>
    </font>
    <font>
      <b/>
      <sz val="28"/>
      <color theme="1"/>
      <name val="Arial"/>
      <family val="2"/>
    </font>
    <font>
      <b/>
      <sz val="36"/>
      <color theme="1"/>
      <name val="Arial"/>
      <family val="2"/>
    </font>
    <font>
      <sz val="10"/>
      <color theme="0"/>
      <name val="Arial"/>
      <family val="2"/>
    </font>
    <font>
      <sz val="12"/>
      <color theme="0"/>
      <name val="Arial"/>
      <family val="2"/>
    </font>
    <font>
      <b/>
      <u/>
      <sz val="11"/>
      <color theme="0"/>
      <name val="Arial"/>
      <family val="2"/>
    </font>
    <font>
      <sz val="11"/>
      <color theme="0"/>
      <name val="Arial"/>
      <family val="2"/>
    </font>
    <font>
      <u/>
      <sz val="14"/>
      <color theme="0"/>
      <name val="Arial"/>
      <family val="2"/>
    </font>
    <font>
      <u/>
      <sz val="11"/>
      <color theme="0"/>
      <name val="Arial"/>
      <family val="2"/>
    </font>
    <font>
      <b/>
      <u/>
      <sz val="10"/>
      <color theme="0"/>
      <name val="Arial"/>
      <family val="2"/>
    </font>
    <font>
      <sz val="12"/>
      <color theme="4" tint="0.59999389629810485"/>
      <name val="Arial"/>
      <family val="2"/>
    </font>
    <font>
      <sz val="11"/>
      <color theme="4" tint="0.59999389629810485"/>
      <name val="Arial"/>
      <family val="2"/>
    </font>
    <font>
      <sz val="12"/>
      <color theme="9" tint="0.59999389629810485"/>
      <name val="Arial"/>
      <family val="2"/>
    </font>
    <font>
      <sz val="11"/>
      <color theme="9" tint="0.59999389629810485"/>
      <name val="Arial"/>
      <family val="2"/>
    </font>
    <font>
      <sz val="12"/>
      <color theme="5" tint="0.59999389629810485"/>
      <name val="Arial"/>
      <family val="2"/>
    </font>
    <font>
      <sz val="11"/>
      <color theme="5" tint="0.59999389629810485"/>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79998168889431442"/>
        <bgColor indexed="65"/>
      </patternFill>
    </fill>
    <fill>
      <patternFill patternType="solid">
        <fgColor theme="4" tint="0.59999389629810485"/>
        <bgColor indexed="65"/>
      </patternFill>
    </fill>
    <fill>
      <patternFill patternType="solid">
        <fgColor theme="5" tint="0.59999389629810485"/>
        <bgColor indexed="65"/>
      </patternFill>
    </fill>
  </fills>
  <borders count="19">
    <border>
      <left/>
      <right/>
      <top/>
      <bottom/>
      <diagonal/>
    </border>
    <border>
      <left/>
      <right/>
      <top style="medium">
        <color auto="1"/>
      </top>
      <bottom/>
      <diagonal/>
    </border>
    <border>
      <left style="medium">
        <color auto="1"/>
      </left>
      <right/>
      <top/>
      <bottom/>
      <diagonal/>
    </border>
    <border>
      <left/>
      <right style="thin">
        <color auto="1"/>
      </right>
      <top/>
      <bottom/>
      <diagonal/>
    </border>
    <border>
      <left/>
      <right/>
      <top/>
      <bottom style="medium">
        <color auto="1"/>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s>
  <cellStyleXfs count="6">
    <xf numFmtId="0" fontId="0" fillId="0" borderId="0"/>
    <xf numFmtId="0" fontId="17" fillId="0" borderId="0" applyNumberFormat="0" applyFill="0" applyBorder="0" applyAlignment="0" applyProtection="0"/>
    <xf numFmtId="9" fontId="18" fillId="0" borderId="0" applyFont="0" applyFill="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cellStyleXfs>
  <cellXfs count="274">
    <xf numFmtId="0" fontId="0" fillId="0" borderId="0" xfId="0"/>
    <xf numFmtId="0" fontId="0" fillId="0" borderId="0" xfId="0" applyAlignment="1">
      <alignment vertical="center"/>
    </xf>
    <xf numFmtId="0" fontId="1" fillId="3" borderId="0" xfId="0" applyFont="1" applyFill="1"/>
    <xf numFmtId="0" fontId="1" fillId="2" borderId="0" xfId="0" applyFont="1" applyFill="1"/>
    <xf numFmtId="0" fontId="1" fillId="6" borderId="0" xfId="0" applyFont="1" applyFill="1"/>
    <xf numFmtId="0" fontId="18" fillId="7" borderId="0" xfId="3" applyProtection="1">
      <protection locked="0"/>
    </xf>
    <xf numFmtId="0" fontId="0" fillId="4" borderId="0" xfId="0" applyFill="1" applyProtection="1">
      <protection locked="0"/>
    </xf>
    <xf numFmtId="0" fontId="18" fillId="4" borderId="0" xfId="3" applyFill="1" applyProtection="1">
      <protection locked="0"/>
    </xf>
    <xf numFmtId="0" fontId="18" fillId="7" borderId="0" xfId="3" applyAlignment="1" applyProtection="1">
      <alignment horizontal="center" vertical="center"/>
      <protection locked="0"/>
    </xf>
    <xf numFmtId="0" fontId="20" fillId="7" borderId="5" xfId="3" applyFont="1" applyBorder="1" applyAlignment="1" applyProtection="1">
      <alignment horizontal="center" vertical="center"/>
      <protection locked="0"/>
    </xf>
    <xf numFmtId="0" fontId="20" fillId="7" borderId="0" xfId="3" applyFont="1" applyBorder="1" applyAlignment="1" applyProtection="1">
      <alignment horizontal="center" vertical="center"/>
      <protection locked="0"/>
    </xf>
    <xf numFmtId="0" fontId="18" fillId="7" borderId="0" xfId="3" applyFont="1" applyBorder="1" applyAlignment="1" applyProtection="1">
      <alignment horizontal="center" vertical="center"/>
      <protection locked="0"/>
    </xf>
    <xf numFmtId="0" fontId="18" fillId="7" borderId="3" xfId="3" applyFont="1" applyBorder="1" applyAlignment="1" applyProtection="1">
      <alignment horizontal="center" vertical="center"/>
      <protection locked="0"/>
    </xf>
    <xf numFmtId="0" fontId="18" fillId="7" borderId="5" xfId="3" applyBorder="1" applyAlignment="1" applyProtection="1">
      <alignment horizontal="center" vertical="center"/>
      <protection locked="0"/>
    </xf>
    <xf numFmtId="0" fontId="18" fillId="7" borderId="3" xfId="3" applyBorder="1" applyAlignment="1" applyProtection="1">
      <alignment horizontal="center" vertical="center"/>
      <protection locked="0"/>
    </xf>
    <xf numFmtId="0" fontId="20" fillId="7" borderId="5" xfId="3" applyFont="1" applyBorder="1" applyAlignment="1" applyProtection="1">
      <alignment horizontal="center"/>
      <protection locked="0"/>
    </xf>
    <xf numFmtId="0" fontId="18" fillId="7" borderId="5" xfId="3" applyBorder="1" applyProtection="1">
      <protection locked="0"/>
    </xf>
    <xf numFmtId="164" fontId="18" fillId="7" borderId="0" xfId="3" applyNumberFormat="1" applyBorder="1" applyProtection="1">
      <protection locked="0"/>
    </xf>
    <xf numFmtId="0" fontId="18" fillId="7" borderId="0" xfId="3" applyBorder="1" applyProtection="1">
      <protection locked="0"/>
    </xf>
    <xf numFmtId="164" fontId="18" fillId="7" borderId="3" xfId="3" applyNumberFormat="1" applyBorder="1" applyProtection="1">
      <protection locked="0"/>
    </xf>
    <xf numFmtId="164" fontId="18" fillId="7" borderId="3" xfId="2" applyNumberFormat="1" applyFill="1" applyBorder="1" applyProtection="1">
      <protection locked="0"/>
    </xf>
    <xf numFmtId="164" fontId="18" fillId="7" borderId="0" xfId="3" applyNumberFormat="1" applyProtection="1">
      <protection locked="0"/>
    </xf>
    <xf numFmtId="0" fontId="18" fillId="7" borderId="3" xfId="3" applyBorder="1" applyProtection="1">
      <protection locked="0"/>
    </xf>
    <xf numFmtId="0" fontId="20" fillId="7" borderId="13" xfId="3" applyFont="1" applyBorder="1" applyAlignment="1" applyProtection="1">
      <alignment horizontal="center"/>
      <protection locked="0"/>
    </xf>
    <xf numFmtId="0" fontId="18" fillId="7" borderId="13" xfId="3" applyBorder="1" applyProtection="1">
      <protection locked="0"/>
    </xf>
    <xf numFmtId="164" fontId="18" fillId="7" borderId="9" xfId="3" applyNumberFormat="1" applyBorder="1" applyProtection="1">
      <protection locked="0"/>
    </xf>
    <xf numFmtId="0" fontId="18" fillId="7" borderId="9" xfId="3" applyBorder="1" applyProtection="1">
      <protection locked="0"/>
    </xf>
    <xf numFmtId="164" fontId="18" fillId="7" borderId="14" xfId="3" applyNumberFormat="1" applyBorder="1" applyProtection="1">
      <protection locked="0"/>
    </xf>
    <xf numFmtId="164" fontId="18" fillId="7" borderId="14" xfId="2" applyNumberFormat="1" applyFill="1" applyBorder="1" applyProtection="1">
      <protection locked="0"/>
    </xf>
    <xf numFmtId="0" fontId="18" fillId="7" borderId="14" xfId="3" applyBorder="1" applyProtection="1">
      <protection locked="0"/>
    </xf>
    <xf numFmtId="0" fontId="20" fillId="7" borderId="5" xfId="3" applyFont="1" applyBorder="1" applyAlignment="1" applyProtection="1">
      <alignment horizontal="center" vertical="center" wrapText="1"/>
      <protection locked="0"/>
    </xf>
    <xf numFmtId="0" fontId="20" fillId="7" borderId="0" xfId="3" applyFont="1" applyBorder="1" applyProtection="1">
      <protection locked="0"/>
    </xf>
    <xf numFmtId="0" fontId="20" fillId="7" borderId="0" xfId="3" applyFont="1" applyBorder="1" applyAlignment="1" applyProtection="1">
      <alignment horizontal="center" vertical="center" wrapText="1"/>
      <protection locked="0"/>
    </xf>
    <xf numFmtId="0" fontId="18" fillId="7" borderId="0" xfId="3" applyFont="1" applyBorder="1" applyAlignment="1" applyProtection="1">
      <alignment horizontal="center" vertical="center" wrapText="1"/>
      <protection locked="0"/>
    </xf>
    <xf numFmtId="0" fontId="18" fillId="7" borderId="3" xfId="3" applyFont="1" applyBorder="1" applyProtection="1">
      <protection locked="0"/>
    </xf>
    <xf numFmtId="0" fontId="0" fillId="7" borderId="5" xfId="3" applyFont="1" applyBorder="1" applyAlignment="1" applyProtection="1">
      <alignment horizontal="center" vertical="center" wrapText="1"/>
      <protection locked="0"/>
    </xf>
    <xf numFmtId="0" fontId="0" fillId="7" borderId="3" xfId="3" applyFont="1" applyBorder="1" applyAlignment="1" applyProtection="1">
      <alignment horizontal="center" vertical="center" wrapText="1"/>
      <protection locked="0"/>
    </xf>
    <xf numFmtId="0" fontId="18" fillId="7" borderId="5" xfId="3" applyBorder="1" applyAlignment="1" applyProtection="1">
      <alignment vertical="center" wrapText="1"/>
      <protection locked="0"/>
    </xf>
    <xf numFmtId="164" fontId="18" fillId="7" borderId="0" xfId="2" applyNumberFormat="1" applyFill="1" applyBorder="1" applyProtection="1">
      <protection locked="0"/>
    </xf>
    <xf numFmtId="0" fontId="18" fillId="7" borderId="0" xfId="3" applyBorder="1" applyAlignment="1" applyProtection="1">
      <alignment vertical="center" wrapText="1"/>
      <protection locked="0"/>
    </xf>
    <xf numFmtId="0" fontId="18" fillId="7" borderId="0" xfId="2" applyNumberFormat="1" applyFill="1" applyBorder="1" applyProtection="1">
      <protection locked="0"/>
    </xf>
    <xf numFmtId="0" fontId="18" fillId="7" borderId="3" xfId="3" applyBorder="1" applyAlignment="1" applyProtection="1">
      <alignment vertical="center" wrapText="1"/>
      <protection locked="0"/>
    </xf>
    <xf numFmtId="0" fontId="20" fillId="7" borderId="13" xfId="3" applyFont="1" applyBorder="1" applyAlignment="1" applyProtection="1">
      <alignment horizontal="center" vertical="center" wrapText="1"/>
      <protection locked="0"/>
    </xf>
    <xf numFmtId="0" fontId="18" fillId="7" borderId="13" xfId="3" applyBorder="1" applyAlignment="1" applyProtection="1">
      <alignment vertical="center" wrapText="1"/>
      <protection locked="0"/>
    </xf>
    <xf numFmtId="164" fontId="18" fillId="7" borderId="9" xfId="2" applyNumberFormat="1" applyFill="1" applyBorder="1" applyProtection="1">
      <protection locked="0"/>
    </xf>
    <xf numFmtId="0" fontId="18" fillId="7" borderId="9" xfId="3" applyBorder="1" applyAlignment="1" applyProtection="1">
      <alignment vertical="center" wrapText="1"/>
      <protection locked="0"/>
    </xf>
    <xf numFmtId="0" fontId="18" fillId="7" borderId="14" xfId="3" applyBorder="1" applyAlignment="1" applyProtection="1">
      <alignment vertical="center" wrapText="1"/>
      <protection locked="0"/>
    </xf>
    <xf numFmtId="0" fontId="0" fillId="6" borderId="0" xfId="0" applyFill="1" applyProtection="1">
      <protection locked="0"/>
    </xf>
    <xf numFmtId="0" fontId="23" fillId="4" borderId="0" xfId="0" applyFont="1" applyFill="1" applyProtection="1">
      <protection locked="0"/>
    </xf>
    <xf numFmtId="0" fontId="18" fillId="9" borderId="0" xfId="5" applyBorder="1" applyProtection="1">
      <protection locked="0"/>
    </xf>
    <xf numFmtId="0" fontId="1" fillId="6" borderId="0" xfId="0" applyFont="1" applyFill="1" applyProtection="1">
      <protection locked="0"/>
    </xf>
    <xf numFmtId="0" fontId="1" fillId="4" borderId="0" xfId="0" applyFont="1" applyFill="1" applyProtection="1">
      <protection locked="0"/>
    </xf>
    <xf numFmtId="0" fontId="24" fillId="4" borderId="0" xfId="0" applyFont="1" applyFill="1" applyProtection="1">
      <protection locked="0"/>
    </xf>
    <xf numFmtId="0" fontId="26" fillId="4" borderId="0" xfId="0" applyFont="1" applyFill="1" applyAlignment="1" applyProtection="1">
      <alignment horizontal="right"/>
      <protection locked="0"/>
    </xf>
    <xf numFmtId="0" fontId="26" fillId="4" borderId="5" xfId="0" applyFont="1" applyFill="1" applyBorder="1" applyAlignment="1" applyProtection="1">
      <alignment horizontal="center"/>
      <protection locked="0"/>
    </xf>
    <xf numFmtId="0" fontId="26" fillId="4" borderId="0" xfId="0" applyFont="1" applyFill="1" applyBorder="1" applyAlignment="1" applyProtection="1">
      <alignment horizontal="center"/>
      <protection locked="0"/>
    </xf>
    <xf numFmtId="0" fontId="26" fillId="4" borderId="5" xfId="0" applyFont="1" applyFill="1" applyBorder="1" applyAlignment="1" applyProtection="1">
      <alignment horizontal="right"/>
      <protection locked="0"/>
    </xf>
    <xf numFmtId="0" fontId="26" fillId="4" borderId="0" xfId="0" applyFont="1" applyFill="1" applyBorder="1" applyAlignment="1" applyProtection="1">
      <alignment horizontal="right"/>
      <protection locked="0"/>
    </xf>
    <xf numFmtId="0" fontId="26" fillId="4" borderId="3" xfId="0" applyFont="1" applyFill="1" applyBorder="1" applyAlignment="1" applyProtection="1">
      <alignment horizontal="right"/>
      <protection locked="0"/>
    </xf>
    <xf numFmtId="1" fontId="26" fillId="4" borderId="0" xfId="0" applyNumberFormat="1" applyFont="1" applyFill="1" applyBorder="1" applyProtection="1">
      <protection locked="0"/>
    </xf>
    <xf numFmtId="2" fontId="26" fillId="4" borderId="0" xfId="0" applyNumberFormat="1" applyFont="1" applyFill="1" applyBorder="1" applyProtection="1">
      <protection locked="0"/>
    </xf>
    <xf numFmtId="0" fontId="26" fillId="4" borderId="2" xfId="0" applyFont="1" applyFill="1" applyBorder="1" applyAlignment="1" applyProtection="1">
      <alignment horizontal="right"/>
      <protection locked="0"/>
    </xf>
    <xf numFmtId="2" fontId="26" fillId="4" borderId="3" xfId="0" applyNumberFormat="1" applyFont="1" applyFill="1" applyBorder="1" applyProtection="1">
      <protection locked="0"/>
    </xf>
    <xf numFmtId="2" fontId="26" fillId="4" borderId="5" xfId="0" applyNumberFormat="1" applyFont="1" applyFill="1" applyBorder="1" applyAlignment="1" applyProtection="1">
      <alignment horizontal="right"/>
      <protection locked="0"/>
    </xf>
    <xf numFmtId="0" fontId="11" fillId="4" borderId="0" xfId="0" applyFont="1" applyFill="1" applyProtection="1">
      <protection locked="0"/>
    </xf>
    <xf numFmtId="0" fontId="27" fillId="4" borderId="0" xfId="0" applyFont="1" applyFill="1" applyProtection="1">
      <protection locked="0"/>
    </xf>
    <xf numFmtId="0" fontId="0" fillId="0" borderId="0" xfId="0" applyFont="1" applyProtection="1">
      <protection locked="0"/>
    </xf>
    <xf numFmtId="0" fontId="26" fillId="4" borderId="5" xfId="0" applyFont="1" applyFill="1" applyBorder="1" applyAlignment="1" applyProtection="1">
      <alignment horizontal="right" vertical="center"/>
      <protection locked="0"/>
    </xf>
    <xf numFmtId="0" fontId="26" fillId="4" borderId="2" xfId="0" applyFont="1" applyFill="1" applyBorder="1" applyAlignment="1" applyProtection="1">
      <alignment horizontal="right" vertical="center"/>
      <protection locked="0"/>
    </xf>
    <xf numFmtId="0" fontId="26" fillId="4" borderId="13" xfId="0" applyFont="1" applyFill="1" applyBorder="1" applyAlignment="1" applyProtection="1">
      <alignment horizontal="right"/>
      <protection locked="0"/>
    </xf>
    <xf numFmtId="1" fontId="26" fillId="4" borderId="9" xfId="0" applyNumberFormat="1" applyFont="1" applyFill="1" applyBorder="1" applyProtection="1">
      <protection locked="0"/>
    </xf>
    <xf numFmtId="2" fontId="26" fillId="4" borderId="9" xfId="0" applyNumberFormat="1" applyFont="1" applyFill="1" applyBorder="1" applyProtection="1">
      <protection locked="0"/>
    </xf>
    <xf numFmtId="1" fontId="26" fillId="4" borderId="16" xfId="0" applyNumberFormat="1" applyFont="1" applyFill="1" applyBorder="1" applyProtection="1">
      <protection locked="0"/>
    </xf>
    <xf numFmtId="0" fontId="26" fillId="4" borderId="15" xfId="0" applyFont="1" applyFill="1" applyBorder="1" applyAlignment="1" applyProtection="1">
      <alignment horizontal="right"/>
      <protection locked="0"/>
    </xf>
    <xf numFmtId="2" fontId="26" fillId="4" borderId="14" xfId="0" applyNumberFormat="1" applyFont="1" applyFill="1" applyBorder="1" applyProtection="1">
      <protection locked="0"/>
    </xf>
    <xf numFmtId="2" fontId="26" fillId="4" borderId="13" xfId="0" applyNumberFormat="1" applyFont="1" applyFill="1" applyBorder="1" applyAlignment="1" applyProtection="1">
      <alignment horizontal="right"/>
      <protection locked="0"/>
    </xf>
    <xf numFmtId="0" fontId="26" fillId="4" borderId="9" xfId="0" applyFont="1" applyFill="1" applyBorder="1" applyAlignment="1" applyProtection="1">
      <alignment horizontal="right"/>
      <protection locked="0"/>
    </xf>
    <xf numFmtId="0" fontId="26" fillId="4" borderId="14" xfId="0" applyFont="1" applyFill="1" applyBorder="1" applyAlignment="1" applyProtection="1">
      <alignment horizontal="right"/>
      <protection locked="0"/>
    </xf>
    <xf numFmtId="2" fontId="26" fillId="4" borderId="0" xfId="0" applyNumberFormat="1" applyFont="1" applyFill="1" applyBorder="1" applyAlignment="1" applyProtection="1">
      <alignment horizontal="right"/>
      <protection locked="0"/>
    </xf>
    <xf numFmtId="0" fontId="1" fillId="4" borderId="0" xfId="0" applyFont="1" applyFill="1" applyAlignment="1" applyProtection="1">
      <alignment horizontal="center" vertical="center"/>
      <protection locked="0"/>
    </xf>
    <xf numFmtId="0" fontId="24" fillId="4" borderId="0" xfId="0" applyFont="1" applyFill="1" applyAlignment="1" applyProtection="1">
      <alignment horizontal="center" vertical="center"/>
      <protection locked="0"/>
    </xf>
    <xf numFmtId="0" fontId="11" fillId="6" borderId="0" xfId="0" applyFont="1" applyFill="1" applyProtection="1">
      <protection locked="0"/>
    </xf>
    <xf numFmtId="0" fontId="2" fillId="4" borderId="0" xfId="0" applyFont="1" applyFill="1" applyProtection="1">
      <protection locked="0"/>
    </xf>
    <xf numFmtId="0" fontId="26" fillId="4" borderId="0" xfId="0" applyFont="1" applyFill="1" applyProtection="1">
      <protection locked="0"/>
    </xf>
    <xf numFmtId="0" fontId="26" fillId="4" borderId="0" xfId="0" applyFont="1" applyFill="1" applyAlignment="1" applyProtection="1">
      <protection locked="0"/>
    </xf>
    <xf numFmtId="0" fontId="2" fillId="4" borderId="0" xfId="0" applyFont="1" applyFill="1" applyBorder="1" applyProtection="1">
      <protection locked="0"/>
    </xf>
    <xf numFmtId="0" fontId="3" fillId="6" borderId="0" xfId="0" applyFont="1" applyFill="1" applyAlignment="1" applyProtection="1">
      <alignment horizontal="center"/>
      <protection locked="0"/>
    </xf>
    <xf numFmtId="0" fontId="1" fillId="6" borderId="0" xfId="0" applyFont="1" applyFill="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2" fillId="4" borderId="0" xfId="0" applyFont="1" applyFill="1" applyBorder="1" applyAlignment="1" applyProtection="1">
      <alignment horizontal="right"/>
      <protection locked="0"/>
    </xf>
    <xf numFmtId="1" fontId="2" fillId="4" borderId="0" xfId="0" applyNumberFormat="1" applyFont="1" applyFill="1" applyBorder="1" applyProtection="1">
      <protection locked="0"/>
    </xf>
    <xf numFmtId="1" fontId="2" fillId="4" borderId="0" xfId="0" applyNumberFormat="1" applyFont="1" applyFill="1" applyProtection="1">
      <protection locked="0"/>
    </xf>
    <xf numFmtId="2" fontId="2" fillId="4" borderId="0" xfId="0" applyNumberFormat="1" applyFont="1" applyFill="1" applyProtection="1">
      <protection locked="0"/>
    </xf>
    <xf numFmtId="0" fontId="2" fillId="6" borderId="0" xfId="0" applyFont="1" applyFill="1" applyProtection="1">
      <protection locked="0"/>
    </xf>
    <xf numFmtId="2" fontId="13" fillId="6" borderId="0" xfId="0" applyNumberFormat="1" applyFont="1" applyFill="1" applyAlignment="1" applyProtection="1">
      <alignment horizontal="center"/>
      <protection locked="0"/>
    </xf>
    <xf numFmtId="2" fontId="2" fillId="6" borderId="0" xfId="0" applyNumberFormat="1" applyFont="1" applyFill="1" applyAlignment="1" applyProtection="1">
      <alignment horizontal="center"/>
      <protection locked="0"/>
    </xf>
    <xf numFmtId="0" fontId="2" fillId="6" borderId="0" xfId="0" applyFont="1" applyFill="1" applyAlignment="1" applyProtection="1">
      <alignment horizontal="center"/>
      <protection locked="0"/>
    </xf>
    <xf numFmtId="2" fontId="2" fillId="6" borderId="0" xfId="0" applyNumberFormat="1" applyFont="1" applyFill="1" applyProtection="1">
      <protection locked="0"/>
    </xf>
    <xf numFmtId="0" fontId="0" fillId="4" borderId="0" xfId="0" applyFill="1" applyBorder="1" applyProtection="1">
      <protection locked="0"/>
    </xf>
    <xf numFmtId="0" fontId="2" fillId="4" borderId="0" xfId="0" applyFont="1" applyFill="1" applyBorder="1" applyAlignment="1" applyProtection="1">
      <alignment horizontal="right" vertical="center"/>
      <protection locked="0"/>
    </xf>
    <xf numFmtId="0" fontId="2" fillId="6" borderId="9" xfId="0" applyFont="1" applyFill="1" applyBorder="1" applyProtection="1">
      <protection locked="0"/>
    </xf>
    <xf numFmtId="2" fontId="13" fillId="6" borderId="9" xfId="0" applyNumberFormat="1" applyFont="1" applyFill="1" applyBorder="1" applyAlignment="1" applyProtection="1">
      <alignment horizontal="center"/>
      <protection locked="0"/>
    </xf>
    <xf numFmtId="2" fontId="2" fillId="6" borderId="9" xfId="0" applyNumberFormat="1" applyFont="1" applyFill="1" applyBorder="1" applyAlignment="1" applyProtection="1">
      <alignment horizontal="center"/>
      <protection locked="0"/>
    </xf>
    <xf numFmtId="2" fontId="0" fillId="6" borderId="0" xfId="0" applyNumberFormat="1" applyFill="1" applyProtection="1">
      <protection locked="0"/>
    </xf>
    <xf numFmtId="2" fontId="0" fillId="6" borderId="0" xfId="0" applyNumberFormat="1" applyFill="1" applyAlignment="1" applyProtection="1">
      <alignment horizontal="center"/>
      <protection locked="0"/>
    </xf>
    <xf numFmtId="0" fontId="0" fillId="6" borderId="0" xfId="0" applyFill="1" applyAlignment="1" applyProtection="1">
      <alignment horizontal="center"/>
      <protection locked="0"/>
    </xf>
    <xf numFmtId="0" fontId="3" fillId="4" borderId="0" xfId="0" applyFont="1" applyFill="1" applyProtection="1">
      <protection locked="0"/>
    </xf>
    <xf numFmtId="164" fontId="0" fillId="6" borderId="0" xfId="2" applyNumberFormat="1" applyFont="1" applyFill="1" applyProtection="1">
      <protection locked="0"/>
    </xf>
    <xf numFmtId="0" fontId="14" fillId="4" borderId="0" xfId="0" applyFont="1" applyFill="1" applyProtection="1">
      <protection locked="0"/>
    </xf>
    <xf numFmtId="0" fontId="15" fillId="4" borderId="0" xfId="0" applyFont="1" applyFill="1" applyProtection="1">
      <protection locked="0"/>
    </xf>
    <xf numFmtId="2" fontId="2" fillId="4" borderId="0" xfId="0" applyNumberFormat="1" applyFont="1" applyFill="1" applyAlignment="1" applyProtection="1">
      <alignment horizontal="center" vertical="center"/>
      <protection locked="0"/>
    </xf>
    <xf numFmtId="10" fontId="2" fillId="4" borderId="0" xfId="0" applyNumberFormat="1" applyFont="1" applyFill="1" applyAlignment="1" applyProtection="1">
      <alignment horizontal="center" vertical="center"/>
      <protection locked="0"/>
    </xf>
    <xf numFmtId="0" fontId="0" fillId="3" borderId="0" xfId="0" applyFill="1" applyProtection="1">
      <protection locked="0"/>
    </xf>
    <xf numFmtId="0" fontId="1" fillId="3" borderId="0" xfId="0" applyFont="1" applyFill="1" applyProtection="1">
      <protection locked="0"/>
    </xf>
    <xf numFmtId="0" fontId="19" fillId="5" borderId="8" xfId="1" applyFont="1" applyFill="1" applyBorder="1" applyProtection="1">
      <protection locked="0"/>
    </xf>
    <xf numFmtId="0" fontId="23" fillId="4" borderId="0" xfId="0" applyFont="1" applyFill="1" applyBorder="1" applyAlignment="1" applyProtection="1">
      <alignment horizontal="center" vertical="center"/>
      <protection locked="0"/>
    </xf>
    <xf numFmtId="0" fontId="23" fillId="4" borderId="0" xfId="0" applyFont="1" applyFill="1" applyBorder="1" applyProtection="1">
      <protection locked="0"/>
    </xf>
    <xf numFmtId="1" fontId="23" fillId="4" borderId="0" xfId="0" applyNumberFormat="1" applyFont="1" applyFill="1" applyBorder="1" applyProtection="1">
      <protection locked="0"/>
    </xf>
    <xf numFmtId="2" fontId="23" fillId="4" borderId="0" xfId="0" applyNumberFormat="1" applyFont="1" applyFill="1" applyBorder="1" applyProtection="1">
      <protection locked="0"/>
    </xf>
    <xf numFmtId="2" fontId="23" fillId="4" borderId="0" xfId="0" applyNumberFormat="1" applyFont="1" applyFill="1" applyBorder="1" applyAlignment="1" applyProtection="1">
      <alignment horizontal="center"/>
      <protection locked="0"/>
    </xf>
    <xf numFmtId="0" fontId="11" fillId="3" borderId="0" xfId="0" applyFont="1" applyFill="1" applyProtection="1">
      <protection locked="0"/>
    </xf>
    <xf numFmtId="0" fontId="12" fillId="3" borderId="0" xfId="0" applyFont="1" applyFill="1" applyAlignment="1" applyProtection="1">
      <alignment horizontal="center"/>
      <protection locked="0"/>
    </xf>
    <xf numFmtId="0" fontId="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2" fillId="3" borderId="0" xfId="0" applyFont="1" applyFill="1" applyProtection="1">
      <protection locked="0"/>
    </xf>
    <xf numFmtId="2" fontId="13" fillId="3" borderId="0" xfId="0" applyNumberFormat="1" applyFont="1" applyFill="1" applyAlignment="1" applyProtection="1">
      <alignment horizontal="center"/>
      <protection locked="0"/>
    </xf>
    <xf numFmtId="2" fontId="2" fillId="3" borderId="0" xfId="0" applyNumberFormat="1" applyFont="1" applyFill="1" applyAlignment="1" applyProtection="1">
      <alignment horizontal="center"/>
      <protection locked="0"/>
    </xf>
    <xf numFmtId="2" fontId="0" fillId="4" borderId="0" xfId="0" applyNumberFormat="1" applyFill="1" applyProtection="1">
      <protection locked="0"/>
    </xf>
    <xf numFmtId="2" fontId="0" fillId="4" borderId="0" xfId="0" applyNumberFormat="1" applyFont="1" applyFill="1" applyBorder="1" applyAlignment="1" applyProtection="1">
      <alignment horizontal="center"/>
      <protection locked="0"/>
    </xf>
    <xf numFmtId="2" fontId="2" fillId="3" borderId="0" xfId="0" applyNumberFormat="1" applyFont="1" applyFill="1" applyProtection="1">
      <protection locked="0"/>
    </xf>
    <xf numFmtId="0" fontId="2" fillId="3" borderId="9" xfId="0" applyFont="1" applyFill="1" applyBorder="1" applyProtection="1">
      <protection locked="0"/>
    </xf>
    <xf numFmtId="2" fontId="13" fillId="3" borderId="9" xfId="0" applyNumberFormat="1" applyFont="1" applyFill="1" applyBorder="1" applyAlignment="1" applyProtection="1">
      <alignment horizontal="center"/>
      <protection locked="0"/>
    </xf>
    <xf numFmtId="2" fontId="2" fillId="3" borderId="9" xfId="0" applyNumberFormat="1" applyFont="1" applyFill="1" applyBorder="1" applyAlignment="1" applyProtection="1">
      <alignment horizontal="center"/>
      <protection locked="0"/>
    </xf>
    <xf numFmtId="164" fontId="0" fillId="3" borderId="0" xfId="2" applyNumberFormat="1" applyFont="1" applyFill="1" applyProtection="1">
      <protection locked="0"/>
    </xf>
    <xf numFmtId="2" fontId="2" fillId="4" borderId="0" xfId="0" applyNumberFormat="1" applyFont="1" applyFill="1" applyAlignment="1" applyProtection="1">
      <alignment horizontal="center"/>
      <protection locked="0"/>
    </xf>
    <xf numFmtId="10" fontId="2" fillId="4" borderId="0" xfId="0" applyNumberFormat="1" applyFont="1" applyFill="1" applyAlignment="1" applyProtection="1">
      <alignment horizontal="center"/>
      <protection locked="0"/>
    </xf>
    <xf numFmtId="0" fontId="2" fillId="4" borderId="0" xfId="0" quotePrefix="1" applyFont="1" applyFill="1" applyAlignment="1" applyProtection="1">
      <alignment horizontal="center"/>
      <protection locked="0"/>
    </xf>
    <xf numFmtId="0" fontId="0" fillId="2" borderId="0" xfId="0" applyFill="1" applyProtection="1">
      <protection locked="0"/>
    </xf>
    <xf numFmtId="0" fontId="0" fillId="0" borderId="0" xfId="0" applyProtection="1">
      <protection locked="0"/>
    </xf>
    <xf numFmtId="0" fontId="18" fillId="8" borderId="0" xfId="4" applyBorder="1" applyProtection="1">
      <protection locked="0"/>
    </xf>
    <xf numFmtId="0" fontId="1" fillId="2" borderId="0" xfId="0" applyFont="1" applyFill="1" applyProtection="1">
      <protection locked="0"/>
    </xf>
    <xf numFmtId="0" fontId="1" fillId="0" borderId="0" xfId="0" applyFont="1" applyProtection="1">
      <protection locked="0"/>
    </xf>
    <xf numFmtId="0" fontId="23" fillId="4" borderId="0" xfId="0"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26" fillId="4" borderId="0" xfId="0" applyFont="1" applyFill="1" applyBorder="1" applyProtection="1">
      <protection locked="0"/>
    </xf>
    <xf numFmtId="2" fontId="26" fillId="4" borderId="0" xfId="0" applyNumberFormat="1" applyFont="1" applyFill="1" applyBorder="1" applyAlignment="1" applyProtection="1">
      <alignment horizontal="center"/>
      <protection locked="0"/>
    </xf>
    <xf numFmtId="0" fontId="11" fillId="0" borderId="0" xfId="0" applyFont="1" applyProtection="1">
      <protection locked="0"/>
    </xf>
    <xf numFmtId="0" fontId="23" fillId="4" borderId="0" xfId="0" applyFont="1" applyFill="1" applyBorder="1" applyAlignment="1" applyProtection="1">
      <alignment horizontal="center"/>
      <protection locked="0"/>
    </xf>
    <xf numFmtId="0" fontId="11" fillId="2" borderId="0" xfId="0" applyFont="1" applyFill="1" applyProtection="1">
      <protection locked="0"/>
    </xf>
    <xf numFmtId="0" fontId="2" fillId="0" borderId="0" xfId="0" applyFont="1" applyProtection="1">
      <protection locked="0"/>
    </xf>
    <xf numFmtId="0" fontId="2" fillId="2" borderId="0" xfId="0" applyFont="1" applyFill="1" applyProtection="1">
      <protection locked="0"/>
    </xf>
    <xf numFmtId="0" fontId="12" fillId="2" borderId="0" xfId="0" applyFont="1" applyFill="1" applyAlignment="1" applyProtection="1">
      <alignment horizontal="center"/>
      <protection locked="0"/>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Protection="1">
      <protection locked="0"/>
    </xf>
    <xf numFmtId="0" fontId="2" fillId="2" borderId="0" xfId="0" applyFont="1" applyFill="1" applyBorder="1" applyAlignment="1" applyProtection="1">
      <alignment horizontal="left"/>
      <protection locked="0"/>
    </xf>
    <xf numFmtId="2" fontId="13" fillId="2" borderId="0" xfId="0" applyNumberFormat="1" applyFont="1" applyFill="1" applyAlignment="1" applyProtection="1">
      <alignment horizontal="center"/>
      <protection locked="0"/>
    </xf>
    <xf numFmtId="2" fontId="2" fillId="2" borderId="0" xfId="0" applyNumberFormat="1" applyFont="1" applyFill="1" applyAlignment="1" applyProtection="1">
      <alignment horizontal="center"/>
      <protection locked="0"/>
    </xf>
    <xf numFmtId="0" fontId="2" fillId="2" borderId="0" xfId="0" applyFont="1" applyFill="1" applyAlignment="1" applyProtection="1">
      <alignment horizontal="center"/>
      <protection locked="0"/>
    </xf>
    <xf numFmtId="2" fontId="2" fillId="2" borderId="0" xfId="0" applyNumberFormat="1" applyFont="1" applyFill="1" applyProtection="1">
      <protection locked="0"/>
    </xf>
    <xf numFmtId="0" fontId="2" fillId="2" borderId="9" xfId="0" applyFont="1" applyFill="1" applyBorder="1" applyAlignment="1" applyProtection="1">
      <alignment horizontal="left"/>
      <protection locked="0"/>
    </xf>
    <xf numFmtId="2" fontId="13" fillId="2" borderId="9" xfId="0" applyNumberFormat="1" applyFont="1" applyFill="1" applyBorder="1" applyAlignment="1" applyProtection="1">
      <alignment horizontal="center"/>
      <protection locked="0"/>
    </xf>
    <xf numFmtId="2" fontId="2" fillId="2" borderId="9" xfId="0" applyNumberFormat="1" applyFont="1" applyFill="1" applyBorder="1" applyAlignment="1" applyProtection="1">
      <alignment horizontal="center"/>
      <protection locked="0"/>
    </xf>
    <xf numFmtId="0" fontId="0" fillId="2" borderId="0" xfId="0" applyFont="1" applyFill="1" applyBorder="1" applyAlignment="1" applyProtection="1">
      <alignment horizontal="left"/>
      <protection locked="0"/>
    </xf>
    <xf numFmtId="2" fontId="0" fillId="2" borderId="0" xfId="0" applyNumberFormat="1" applyFill="1" applyAlignment="1" applyProtection="1">
      <alignment horizontal="center"/>
      <protection locked="0"/>
    </xf>
    <xf numFmtId="2" fontId="0" fillId="2" borderId="0" xfId="0" applyNumberFormat="1" applyFill="1" applyProtection="1">
      <protection locked="0"/>
    </xf>
    <xf numFmtId="164" fontId="0" fillId="2" borderId="0" xfId="2" applyNumberFormat="1" applyFont="1" applyFill="1" applyProtection="1">
      <protection locked="0"/>
    </xf>
    <xf numFmtId="0" fontId="14" fillId="0" borderId="0" xfId="0" applyFont="1" applyProtection="1">
      <protection locked="0"/>
    </xf>
    <xf numFmtId="0" fontId="3" fillId="0" borderId="0" xfId="0" applyFont="1" applyProtection="1">
      <protection locked="0"/>
    </xf>
    <xf numFmtId="0" fontId="3" fillId="4" borderId="0" xfId="0" applyFont="1" applyFill="1" applyAlignment="1" applyProtection="1">
      <alignment horizontal="center"/>
      <protection locked="0"/>
    </xf>
    <xf numFmtId="10" fontId="2" fillId="4" borderId="0" xfId="0" applyNumberFormat="1" applyFont="1" applyFill="1" applyProtection="1">
      <protection locked="0"/>
    </xf>
    <xf numFmtId="0" fontId="2" fillId="4" borderId="0" xfId="0" applyFont="1" applyFill="1" applyAlignment="1" applyProtection="1">
      <alignment horizontal="left"/>
      <protection locked="0"/>
    </xf>
    <xf numFmtId="10" fontId="2" fillId="4" borderId="0" xfId="0" quotePrefix="1" applyNumberFormat="1" applyFont="1" applyFill="1" applyAlignment="1" applyProtection="1">
      <alignment horizontal="center"/>
      <protection locked="0"/>
    </xf>
    <xf numFmtId="0" fontId="2" fillId="4" borderId="0" xfId="0" applyFont="1" applyFill="1" applyAlignment="1" applyProtection="1">
      <alignment horizontal="center"/>
      <protection locked="0"/>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6" fillId="4" borderId="0" xfId="0" applyFont="1" applyFill="1" applyAlignment="1" applyProtection="1">
      <alignment vertical="top"/>
      <protection locked="0"/>
    </xf>
    <xf numFmtId="0" fontId="6" fillId="4" borderId="0" xfId="0" applyFont="1" applyFill="1" applyAlignment="1" applyProtection="1">
      <alignment horizontal="left" vertical="top" wrapText="1"/>
      <protection locked="0"/>
    </xf>
    <xf numFmtId="0" fontId="7" fillId="4" borderId="0" xfId="0" applyFont="1" applyFill="1" applyAlignment="1" applyProtection="1">
      <alignment vertical="center"/>
      <protection locked="0"/>
    </xf>
    <xf numFmtId="0" fontId="8" fillId="4" borderId="1" xfId="0" applyFont="1" applyFill="1" applyBorder="1" applyAlignment="1" applyProtection="1">
      <alignment vertical="center" wrapText="1"/>
      <protection locked="0"/>
    </xf>
    <xf numFmtId="0" fontId="8" fillId="4" borderId="4" xfId="0" applyFont="1" applyFill="1" applyBorder="1" applyAlignment="1" applyProtection="1">
      <alignment vertical="center" wrapText="1"/>
      <protection locked="0"/>
    </xf>
    <xf numFmtId="0" fontId="9" fillId="4" borderId="0" xfId="0" applyFont="1" applyFill="1" applyAlignment="1" applyProtection="1">
      <alignment vertical="center" wrapText="1"/>
      <protection locked="0"/>
    </xf>
    <xf numFmtId="3" fontId="9" fillId="4" borderId="0" xfId="0" applyNumberFormat="1" applyFont="1" applyFill="1" applyAlignment="1" applyProtection="1">
      <alignment vertical="center" wrapText="1"/>
      <protection locked="0"/>
    </xf>
    <xf numFmtId="0" fontId="9" fillId="4" borderId="4" xfId="0" applyFont="1" applyFill="1" applyBorder="1" applyAlignment="1" applyProtection="1">
      <alignment vertical="center" wrapText="1"/>
      <protection locked="0"/>
    </xf>
    <xf numFmtId="0" fontId="6" fillId="4" borderId="0" xfId="0" applyFont="1" applyFill="1" applyAlignment="1" applyProtection="1">
      <alignment vertical="center"/>
      <protection locked="0"/>
    </xf>
    <xf numFmtId="0" fontId="6" fillId="4" borderId="0" xfId="0" applyFont="1" applyFill="1" applyAlignment="1" applyProtection="1">
      <alignment vertical="top" wrapText="1"/>
      <protection locked="0"/>
    </xf>
    <xf numFmtId="0" fontId="8" fillId="4" borderId="1"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6" fillId="4" borderId="0" xfId="0" applyFont="1" applyFill="1" applyAlignment="1" applyProtection="1">
      <alignment horizontal="left" vertical="top" wrapText="1"/>
      <protection locked="0"/>
    </xf>
    <xf numFmtId="0" fontId="2" fillId="4" borderId="0" xfId="0" applyFont="1" applyFill="1" applyAlignment="1" applyProtection="1">
      <alignment horizontal="center"/>
      <protection locked="0"/>
    </xf>
    <xf numFmtId="0" fontId="2" fillId="4"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0" fontId="26" fillId="4" borderId="0"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6" fillId="4" borderId="5" xfId="0" applyFont="1" applyFill="1" applyBorder="1" applyAlignment="1" applyProtection="1">
      <alignment horizontal="center"/>
      <protection locked="0"/>
    </xf>
    <xf numFmtId="0" fontId="10" fillId="2" borderId="0" xfId="0" applyFont="1" applyFill="1" applyAlignment="1" applyProtection="1">
      <alignment horizontal="center" vertical="center"/>
      <protection locked="0"/>
    </xf>
    <xf numFmtId="0" fontId="18" fillId="8" borderId="0" xfId="4" applyBorder="1" applyAlignment="1" applyProtection="1">
      <alignment horizontal="center"/>
      <protection locked="0"/>
    </xf>
    <xf numFmtId="0" fontId="18" fillId="8" borderId="0" xfId="4" applyBorder="1" applyProtection="1">
      <protection locked="0"/>
    </xf>
    <xf numFmtId="0" fontId="0" fillId="2" borderId="0" xfId="0" applyFill="1" applyAlignment="1" applyProtection="1">
      <alignment horizontal="center" vertical="center"/>
      <protection locked="0"/>
    </xf>
    <xf numFmtId="0" fontId="3" fillId="4" borderId="0" xfId="0" applyFont="1" applyFill="1" applyAlignment="1" applyProtection="1">
      <alignment horizontal="center"/>
      <protection locked="0"/>
    </xf>
    <xf numFmtId="0" fontId="10" fillId="3"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7" xfId="0" applyFont="1" applyFill="1" applyBorder="1" applyAlignment="1" applyProtection="1">
      <alignment horizontal="center"/>
      <protection locked="0"/>
    </xf>
    <xf numFmtId="0" fontId="1" fillId="3" borderId="6" xfId="0" applyFont="1" applyFill="1" applyBorder="1" applyAlignment="1" applyProtection="1">
      <alignment horizontal="center"/>
      <protection locked="0"/>
    </xf>
    <xf numFmtId="0" fontId="1" fillId="3" borderId="7" xfId="0" applyFont="1" applyFill="1" applyBorder="1" applyAlignment="1" applyProtection="1">
      <alignment horizontal="center"/>
      <protection locked="0"/>
    </xf>
    <xf numFmtId="0" fontId="0" fillId="3" borderId="0" xfId="0" applyFill="1" applyAlignment="1" applyProtection="1">
      <alignment horizontal="center" vertical="center"/>
      <protection locked="0"/>
    </xf>
    <xf numFmtId="0" fontId="23" fillId="4" borderId="0"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0" fontId="3" fillId="6" borderId="0" xfId="0" applyFont="1" applyFill="1" applyAlignment="1" applyProtection="1">
      <alignment horizontal="center"/>
      <protection locked="0"/>
    </xf>
    <xf numFmtId="0" fontId="16" fillId="6" borderId="0" xfId="0" applyFont="1" applyFill="1" applyAlignment="1" applyProtection="1">
      <alignment horizontal="center"/>
      <protection locked="0"/>
    </xf>
    <xf numFmtId="0" fontId="12" fillId="6" borderId="0" xfId="0" applyFont="1" applyFill="1" applyAlignment="1" applyProtection="1">
      <alignment horizontal="center"/>
      <protection locked="0"/>
    </xf>
    <xf numFmtId="0" fontId="3" fillId="9" borderId="0" xfId="5" applyFont="1" applyBorder="1" applyAlignment="1" applyProtection="1">
      <alignment horizontal="center"/>
      <protection locked="0"/>
    </xf>
    <xf numFmtId="0" fontId="25" fillId="4" borderId="10" xfId="0" applyFont="1" applyFill="1" applyBorder="1" applyAlignment="1" applyProtection="1">
      <alignment horizontal="center"/>
      <protection locked="0"/>
    </xf>
    <xf numFmtId="0" fontId="25" fillId="4" borderId="11" xfId="0" applyFont="1" applyFill="1" applyBorder="1" applyAlignment="1" applyProtection="1">
      <alignment horizontal="center"/>
      <protection locked="0"/>
    </xf>
    <xf numFmtId="0" fontId="25" fillId="4" borderId="12" xfId="0" applyFont="1" applyFill="1" applyBorder="1" applyAlignment="1" applyProtection="1">
      <alignment horizontal="center"/>
      <protection locked="0"/>
    </xf>
    <xf numFmtId="0" fontId="26" fillId="4" borderId="10" xfId="0" applyFont="1" applyFill="1" applyBorder="1" applyAlignment="1" applyProtection="1">
      <alignment horizontal="center"/>
      <protection locked="0"/>
    </xf>
    <xf numFmtId="0" fontId="26" fillId="4" borderId="11" xfId="0" applyFont="1" applyFill="1" applyBorder="1" applyAlignment="1" applyProtection="1">
      <alignment horizontal="center"/>
      <protection locked="0"/>
    </xf>
    <xf numFmtId="0" fontId="26" fillId="4" borderId="12" xfId="0" applyFont="1" applyFill="1" applyBorder="1" applyAlignment="1" applyProtection="1">
      <alignment horizontal="center"/>
      <protection locked="0"/>
    </xf>
    <xf numFmtId="0" fontId="18" fillId="9" borderId="0" xfId="5" applyBorder="1" applyAlignment="1" applyProtection="1">
      <alignment horizontal="center"/>
      <protection locked="0"/>
    </xf>
    <xf numFmtId="0" fontId="0" fillId="6" borderId="0" xfId="0" applyFill="1" applyAlignment="1" applyProtection="1">
      <alignment horizontal="center" vertical="center"/>
      <protection locked="0"/>
    </xf>
    <xf numFmtId="0" fontId="26" fillId="4" borderId="0" xfId="0" applyFont="1" applyFill="1" applyBorder="1" applyAlignment="1" applyProtection="1">
      <alignment horizontal="center" wrapText="1"/>
      <protection locked="0"/>
    </xf>
    <xf numFmtId="0" fontId="26" fillId="4" borderId="0" xfId="0" applyFont="1" applyFill="1" applyBorder="1" applyAlignment="1" applyProtection="1">
      <alignment horizontal="center" vertical="center" wrapText="1"/>
      <protection locked="0"/>
    </xf>
    <xf numFmtId="0" fontId="26" fillId="4" borderId="3" xfId="0" applyFont="1" applyFill="1" applyBorder="1" applyAlignment="1" applyProtection="1">
      <alignment horizontal="center" vertical="center" wrapText="1"/>
      <protection locked="0"/>
    </xf>
    <xf numFmtId="0" fontId="26" fillId="4" borderId="0" xfId="0" applyFont="1" applyFill="1" applyBorder="1" applyAlignment="1" applyProtection="1">
      <alignment horizontal="center"/>
      <protection locked="0"/>
    </xf>
    <xf numFmtId="0" fontId="26" fillId="4" borderId="3" xfId="0" applyFont="1" applyFill="1" applyBorder="1" applyAlignment="1" applyProtection="1">
      <alignment horizontal="center"/>
      <protection locked="0"/>
    </xf>
    <xf numFmtId="0" fontId="26" fillId="4" borderId="3" xfId="0" applyFont="1" applyFill="1" applyBorder="1" applyAlignment="1" applyProtection="1">
      <alignment horizontal="center" wrapText="1"/>
      <protection locked="0"/>
    </xf>
    <xf numFmtId="0" fontId="22" fillId="7" borderId="0" xfId="3" applyFont="1" applyAlignment="1" applyProtection="1">
      <alignment horizontal="center"/>
      <protection locked="0"/>
    </xf>
    <xf numFmtId="0" fontId="18" fillId="7" borderId="10" xfId="3" applyBorder="1" applyAlignment="1" applyProtection="1">
      <alignment horizontal="center" vertical="center"/>
      <protection locked="0"/>
    </xf>
    <xf numFmtId="0" fontId="18" fillId="7" borderId="12" xfId="3" applyBorder="1" applyAlignment="1" applyProtection="1">
      <alignment horizontal="center" vertical="center"/>
      <protection locked="0"/>
    </xf>
    <xf numFmtId="0" fontId="18" fillId="7" borderId="10" xfId="3" applyBorder="1" applyAlignment="1" applyProtection="1">
      <alignment horizontal="center" vertical="center" wrapText="1"/>
      <protection locked="0"/>
    </xf>
    <xf numFmtId="0" fontId="18" fillId="7" borderId="12" xfId="3" applyBorder="1" applyAlignment="1" applyProtection="1">
      <alignment horizontal="center" vertical="center" wrapText="1"/>
      <protection locked="0"/>
    </xf>
    <xf numFmtId="0" fontId="20" fillId="7" borderId="10" xfId="3" applyFont="1" applyBorder="1" applyAlignment="1" applyProtection="1">
      <alignment horizontal="center" vertical="center" wrapText="1"/>
      <protection locked="0"/>
    </xf>
    <xf numFmtId="0" fontId="20" fillId="7" borderId="11" xfId="3" applyFont="1" applyBorder="1" applyAlignment="1" applyProtection="1">
      <alignment horizontal="center" vertical="center" wrapText="1"/>
      <protection locked="0"/>
    </xf>
    <xf numFmtId="0" fontId="20" fillId="7" borderId="12" xfId="3" applyFont="1" applyBorder="1" applyAlignment="1" applyProtection="1">
      <alignment horizontal="center" vertical="center" wrapText="1"/>
      <protection locked="0"/>
    </xf>
    <xf numFmtId="0" fontId="0" fillId="7" borderId="10" xfId="3" applyFont="1" applyBorder="1" applyAlignment="1" applyProtection="1">
      <alignment horizontal="center"/>
      <protection locked="0"/>
    </xf>
    <xf numFmtId="0" fontId="18" fillId="7" borderId="11" xfId="3" applyBorder="1" applyAlignment="1" applyProtection="1">
      <alignment horizontal="center"/>
      <protection locked="0"/>
    </xf>
    <xf numFmtId="0" fontId="18" fillId="7" borderId="12" xfId="3" applyBorder="1" applyAlignment="1" applyProtection="1">
      <alignment horizontal="center"/>
      <protection locked="0"/>
    </xf>
    <xf numFmtId="0" fontId="20" fillId="7" borderId="17" xfId="3" applyFont="1" applyBorder="1" applyAlignment="1" applyProtection="1">
      <alignment horizontal="center" vertical="center" wrapText="1"/>
      <protection locked="0"/>
    </xf>
    <xf numFmtId="0" fontId="20" fillId="7" borderId="18" xfId="3" applyFont="1" applyBorder="1" applyAlignment="1" applyProtection="1">
      <alignment horizontal="center" vertical="center" wrapText="1"/>
      <protection locked="0"/>
    </xf>
    <xf numFmtId="0" fontId="20" fillId="7" borderId="5" xfId="3" applyFont="1" applyBorder="1" applyAlignment="1" applyProtection="1">
      <alignment horizontal="center" vertical="center" wrapText="1"/>
      <protection locked="0"/>
    </xf>
    <xf numFmtId="0" fontId="21" fillId="7" borderId="0" xfId="3" applyFont="1" applyAlignment="1" applyProtection="1">
      <alignment horizontal="center"/>
      <protection locked="0"/>
    </xf>
    <xf numFmtId="0" fontId="20" fillId="7" borderId="10" xfId="3" applyFont="1" applyBorder="1" applyAlignment="1" applyProtection="1">
      <alignment horizontal="center" vertical="center"/>
      <protection locked="0"/>
    </xf>
    <xf numFmtId="0" fontId="20" fillId="7" borderId="5" xfId="3" applyFont="1" applyBorder="1" applyAlignment="1" applyProtection="1">
      <alignment horizontal="center" vertical="center"/>
      <protection locked="0"/>
    </xf>
    <xf numFmtId="0" fontId="20" fillId="7" borderId="12" xfId="3" applyFont="1" applyBorder="1" applyAlignment="1" applyProtection="1">
      <alignment horizontal="center" vertical="center"/>
      <protection locked="0"/>
    </xf>
    <xf numFmtId="0" fontId="20" fillId="7" borderId="3" xfId="3" applyFont="1" applyBorder="1" applyAlignment="1" applyProtection="1">
      <alignment horizontal="center" vertical="center"/>
      <protection locked="0"/>
    </xf>
    <xf numFmtId="0" fontId="18" fillId="7" borderId="10" xfId="3" applyBorder="1" applyAlignment="1" applyProtection="1">
      <alignment horizontal="center"/>
      <protection locked="0"/>
    </xf>
    <xf numFmtId="0" fontId="20" fillId="7" borderId="11" xfId="3" applyFont="1" applyBorder="1" applyAlignment="1" applyProtection="1">
      <alignment horizontal="center" vertical="center"/>
      <protection locked="0"/>
    </xf>
    <xf numFmtId="0" fontId="1" fillId="4" borderId="0" xfId="0" applyFont="1" applyFill="1" applyBorder="1" applyProtection="1">
      <protection locked="0"/>
    </xf>
    <xf numFmtId="0" fontId="1" fillId="0" borderId="0" xfId="0" applyFont="1" applyBorder="1" applyProtection="1">
      <protection locked="0"/>
    </xf>
    <xf numFmtId="0" fontId="0" fillId="0" borderId="0" xfId="0" applyBorder="1" applyProtection="1">
      <protection locked="0"/>
    </xf>
    <xf numFmtId="0" fontId="24" fillId="0" borderId="0" xfId="0" applyFont="1" applyBorder="1" applyAlignment="1" applyProtection="1">
      <alignment horizontal="center"/>
      <protection locked="0"/>
    </xf>
    <xf numFmtId="0" fontId="29" fillId="4" borderId="0" xfId="0" applyFont="1" applyFill="1" applyBorder="1" applyAlignment="1" applyProtection="1">
      <alignment horizontal="center"/>
      <protection locked="0"/>
    </xf>
    <xf numFmtId="0" fontId="11" fillId="4" borderId="0" xfId="0" applyFont="1" applyFill="1" applyBorder="1" applyProtection="1">
      <protection locked="0"/>
    </xf>
    <xf numFmtId="0" fontId="27" fillId="4" borderId="0" xfId="0" applyFont="1" applyFill="1" applyBorder="1" applyProtection="1">
      <protection locked="0"/>
    </xf>
    <xf numFmtId="0" fontId="11" fillId="0" borderId="0" xfId="0" applyFont="1" applyBorder="1" applyProtection="1">
      <protection locked="0"/>
    </xf>
    <xf numFmtId="0" fontId="24" fillId="4" borderId="0" xfId="0" applyFont="1" applyFill="1" applyBorder="1" applyProtection="1">
      <protection locked="0"/>
    </xf>
    <xf numFmtId="0" fontId="2" fillId="0" borderId="0" xfId="0" applyFont="1" applyBorder="1" applyProtection="1">
      <protection locked="0"/>
    </xf>
    <xf numFmtId="0" fontId="28" fillId="4" borderId="0" xfId="0" applyFont="1" applyFill="1" applyBorder="1" applyAlignment="1" applyProtection="1">
      <alignment horizontal="center"/>
      <protection locked="0"/>
    </xf>
    <xf numFmtId="2" fontId="0" fillId="4" borderId="0" xfId="0" applyNumberFormat="1" applyFill="1" applyBorder="1" applyProtection="1">
      <protection locked="0"/>
    </xf>
    <xf numFmtId="0" fontId="30" fillId="2" borderId="0" xfId="0" applyFont="1" applyFill="1" applyProtection="1">
      <protection locked="0"/>
    </xf>
    <xf numFmtId="0" fontId="31" fillId="2" borderId="0" xfId="0" applyFont="1" applyFill="1" applyAlignment="1" applyProtection="1">
      <alignment horizontal="center"/>
      <protection locked="0"/>
    </xf>
    <xf numFmtId="0" fontId="31" fillId="2" borderId="9" xfId="0" applyFont="1" applyFill="1" applyBorder="1" applyAlignment="1" applyProtection="1">
      <alignment horizontal="center"/>
      <protection locked="0"/>
    </xf>
    <xf numFmtId="0" fontId="30" fillId="2" borderId="0" xfId="0" applyFont="1" applyFill="1" applyAlignment="1" applyProtection="1">
      <alignment horizontal="center" vertical="center"/>
      <protection locked="0"/>
    </xf>
    <xf numFmtId="2" fontId="31" fillId="2" borderId="0" xfId="0" applyNumberFormat="1" applyFont="1" applyFill="1" applyAlignment="1" applyProtection="1">
      <alignment horizontal="center"/>
      <protection locked="0"/>
    </xf>
    <xf numFmtId="2" fontId="31" fillId="2" borderId="9" xfId="0" applyNumberFormat="1" applyFont="1" applyFill="1" applyBorder="1" applyAlignment="1" applyProtection="1">
      <alignment horizontal="center"/>
      <protection locked="0"/>
    </xf>
    <xf numFmtId="0" fontId="32" fillId="3" borderId="0" xfId="0" applyFont="1" applyFill="1" applyAlignment="1" applyProtection="1">
      <alignment horizontal="center" vertical="center"/>
      <protection locked="0"/>
    </xf>
    <xf numFmtId="2" fontId="33" fillId="3" borderId="0" xfId="0" applyNumberFormat="1" applyFont="1" applyFill="1" applyAlignment="1" applyProtection="1">
      <alignment horizontal="center"/>
      <protection locked="0"/>
    </xf>
    <xf numFmtId="2" fontId="33" fillId="3" borderId="9" xfId="0" applyNumberFormat="1" applyFont="1" applyFill="1" applyBorder="1" applyAlignment="1" applyProtection="1">
      <alignment horizontal="center"/>
      <protection locked="0"/>
    </xf>
    <xf numFmtId="0" fontId="32" fillId="3" borderId="0" xfId="0" applyFont="1" applyFill="1" applyAlignment="1" applyProtection="1">
      <alignment horizontal="center" vertical="center"/>
      <protection locked="0"/>
    </xf>
    <xf numFmtId="0" fontId="34" fillId="6" borderId="0" xfId="0" applyFont="1" applyFill="1" applyAlignment="1" applyProtection="1">
      <alignment horizontal="center" vertical="center"/>
      <protection locked="0"/>
    </xf>
    <xf numFmtId="2" fontId="35" fillId="6" borderId="0" xfId="0" applyNumberFormat="1" applyFont="1" applyFill="1" applyAlignment="1" applyProtection="1">
      <alignment horizontal="center"/>
      <protection locked="0"/>
    </xf>
    <xf numFmtId="2" fontId="35" fillId="6" borderId="9" xfId="0" applyNumberFormat="1" applyFont="1" applyFill="1" applyBorder="1" applyAlignment="1" applyProtection="1">
      <alignment horizontal="center"/>
      <protection locked="0"/>
    </xf>
    <xf numFmtId="0" fontId="34" fillId="6" borderId="0" xfId="0" applyFont="1" applyFill="1" applyAlignment="1" applyProtection="1">
      <alignment horizontal="center" vertical="center"/>
      <protection locked="0"/>
    </xf>
  </cellXfs>
  <cellStyles count="6">
    <cellStyle name="20% - Accent4" xfId="3" builtinId="42"/>
    <cellStyle name="40% - Accent1" xfId="4" builtinId="31"/>
    <cellStyle name="40% - Accent2" xfId="5" builtinId="35"/>
    <cellStyle name="Hyperlink" xfId="1" builtinId="8"/>
    <cellStyle name="Normal" xfId="0" builtinId="0"/>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TB!$B$38</c:f>
          <c:strCache>
            <c:ptCount val="1"/>
            <c:pt idx="0">
              <c:v>Tuberculosis Disease (TB) Māori and Non-Māori</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6330772032870461"/>
          <c:w val="0.89184523041177244"/>
          <c:h val="0.5792241027868974"/>
        </c:manualLayout>
      </c:layout>
      <c:lineChart>
        <c:grouping val="standard"/>
        <c:varyColors val="0"/>
        <c:ser>
          <c:idx val="0"/>
          <c:order val="0"/>
          <c:tx>
            <c:strRef>
              <c:f>TB!$C$44</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Ref>
                <c:f>TB!$CU$18:$CU$38</c:f>
                <c:numCache>
                  <c:formatCode>General</c:formatCode>
                  <c:ptCount val="21"/>
                  <c:pt idx="0">
                    <c:v>3.0748977503955888</c:v>
                  </c:pt>
                  <c:pt idx="1">
                    <c:v>3.1123476043729239</c:v>
                  </c:pt>
                  <c:pt idx="2">
                    <c:v>3.0222487774720812</c:v>
                  </c:pt>
                  <c:pt idx="3">
                    <c:v>2.7744913385196766</c:v>
                  </c:pt>
                  <c:pt idx="4">
                    <c:v>2.6296504523483608</c:v>
                  </c:pt>
                  <c:pt idx="5">
                    <c:v>2.6571533388854891</c:v>
                  </c:pt>
                  <c:pt idx="6">
                    <c:v>2.4265880517382046</c:v>
                  </c:pt>
                  <c:pt idx="7">
                    <c:v>2.3730902097628452</c:v>
                  </c:pt>
                  <c:pt idx="8">
                    <c:v>2.1373276804151744</c:v>
                  </c:pt>
                  <c:pt idx="9">
                    <c:v>2.0764036625399034</c:v>
                  </c:pt>
                  <c:pt idx="10">
                    <c:v>1.9457553683511795</c:v>
                  </c:pt>
                  <c:pt idx="11">
                    <c:v>1.8085443234698013</c:v>
                  </c:pt>
                  <c:pt idx="12">
                    <c:v>1.7485691319824486</c:v>
                  </c:pt>
                  <c:pt idx="13">
                    <c:v>1.6011196347415071</c:v>
                  </c:pt>
                  <c:pt idx="14">
                    <c:v>1.5180138981472009</c:v>
                  </c:pt>
                  <c:pt idx="15">
                    <c:v>1.4639440059258881</c:v>
                  </c:pt>
                  <c:pt idx="16">
                    <c:v>1.3328684549030934</c:v>
                  </c:pt>
                  <c:pt idx="17">
                    <c:v>1.3218756522831645</c:v>
                  </c:pt>
                  <c:pt idx="18">
                    <c:v>1.2093809982699633</c:v>
                  </c:pt>
                </c:numCache>
              </c:numRef>
            </c:plus>
            <c:minus>
              <c:numRef>
                <c:f>TB!$CU$18:$CU$38</c:f>
                <c:numCache>
                  <c:formatCode>General</c:formatCode>
                  <c:ptCount val="21"/>
                  <c:pt idx="0">
                    <c:v>3.0748977503955888</c:v>
                  </c:pt>
                  <c:pt idx="1">
                    <c:v>3.1123476043729239</c:v>
                  </c:pt>
                  <c:pt idx="2">
                    <c:v>3.0222487774720812</c:v>
                  </c:pt>
                  <c:pt idx="3">
                    <c:v>2.7744913385196766</c:v>
                  </c:pt>
                  <c:pt idx="4">
                    <c:v>2.6296504523483608</c:v>
                  </c:pt>
                  <c:pt idx="5">
                    <c:v>2.6571533388854891</c:v>
                  </c:pt>
                  <c:pt idx="6">
                    <c:v>2.4265880517382046</c:v>
                  </c:pt>
                  <c:pt idx="7">
                    <c:v>2.3730902097628452</c:v>
                  </c:pt>
                  <c:pt idx="8">
                    <c:v>2.1373276804151744</c:v>
                  </c:pt>
                  <c:pt idx="9">
                    <c:v>2.0764036625399034</c:v>
                  </c:pt>
                  <c:pt idx="10">
                    <c:v>1.9457553683511795</c:v>
                  </c:pt>
                  <c:pt idx="11">
                    <c:v>1.8085443234698013</c:v>
                  </c:pt>
                  <c:pt idx="12">
                    <c:v>1.7485691319824486</c:v>
                  </c:pt>
                  <c:pt idx="13">
                    <c:v>1.6011196347415071</c:v>
                  </c:pt>
                  <c:pt idx="14">
                    <c:v>1.5180138981472009</c:v>
                  </c:pt>
                  <c:pt idx="15">
                    <c:v>1.4639440059258881</c:v>
                  </c:pt>
                  <c:pt idx="16">
                    <c:v>1.3328684549030934</c:v>
                  </c:pt>
                  <c:pt idx="17">
                    <c:v>1.3218756522831645</c:v>
                  </c:pt>
                  <c:pt idx="18">
                    <c:v>1.2093809982699633</c:v>
                  </c:pt>
                </c:numCache>
              </c:numRef>
            </c:minus>
            <c:spPr>
              <a:noFill/>
              <a:ln w="9525" cap="flat" cmpd="sng" algn="ctr">
                <a:solidFill>
                  <a:srgbClr val="5B9BD5"/>
                </a:solidFill>
                <a:round/>
              </a:ln>
              <a:effectLst/>
            </c:spPr>
          </c:errBars>
          <c:cat>
            <c:strRef>
              <c:f>TB!$B$46:$B$64</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TB!$C$46:$C$64</c:f>
              <c:numCache>
                <c:formatCode>0.00</c:formatCode>
                <c:ptCount val="19"/>
                <c:pt idx="0">
                  <c:v>13.31192480057131</c:v>
                </c:pt>
                <c:pt idx="1">
                  <c:v>13.994241272974287</c:v>
                </c:pt>
                <c:pt idx="2">
                  <c:v>13.559931770795755</c:v>
                </c:pt>
                <c:pt idx="3">
                  <c:v>11.75849793877911</c:v>
                </c:pt>
                <c:pt idx="4">
                  <c:v>10.844495689556767</c:v>
                </c:pt>
                <c:pt idx="5">
                  <c:v>11.342520321515513</c:v>
                </c:pt>
                <c:pt idx="6">
                  <c:v>9.6695196656363631</c:v>
                </c:pt>
                <c:pt idx="7">
                  <c:v>9.4304679387558057</c:v>
                </c:pt>
                <c:pt idx="8">
                  <c:v>7.8886781528325614</c:v>
                </c:pt>
                <c:pt idx="9">
                  <c:v>7.6393672182131098</c:v>
                </c:pt>
                <c:pt idx="10">
                  <c:v>6.9254494960589623</c:v>
                </c:pt>
                <c:pt idx="11">
                  <c:v>6.1206764670168141</c:v>
                </c:pt>
                <c:pt idx="12">
                  <c:v>5.8045421493912608</c:v>
                </c:pt>
                <c:pt idx="13">
                  <c:v>5.013561034875738</c:v>
                </c:pt>
                <c:pt idx="14">
                  <c:v>4.5601141973463379</c:v>
                </c:pt>
                <c:pt idx="15">
                  <c:v>4.3337958960264773</c:v>
                </c:pt>
                <c:pt idx="16">
                  <c:v>3.6830865700546003</c:v>
                </c:pt>
                <c:pt idx="17">
                  <c:v>3.6734058050149123</c:v>
                </c:pt>
                <c:pt idx="18">
                  <c:v>3.1260203765365921</c:v>
                </c:pt>
              </c:numCache>
            </c:numRef>
          </c:val>
          <c:smooth val="0"/>
          <c:extLst>
            <c:ext xmlns:c16="http://schemas.microsoft.com/office/drawing/2014/chart" uri="{C3380CC4-5D6E-409C-BE32-E72D297353CC}">
              <c16:uniqueId val="{00000000-3269-4BFB-BF51-2CDD6F334726}"/>
            </c:ext>
          </c:extLst>
        </c:ser>
        <c:ser>
          <c:idx val="3"/>
          <c:order val="1"/>
          <c:tx>
            <c:strRef>
              <c:f>TB!$F$44</c:f>
              <c:strCache>
                <c:ptCount val="1"/>
                <c:pt idx="0">
                  <c:v>Non-Māori</c:v>
                </c:pt>
              </c:strCache>
            </c:strRef>
          </c:tx>
          <c:spPr>
            <a:ln w="28575" cap="rnd">
              <a:solidFill>
                <a:sysClr val="window" lastClr="FFFFFF">
                  <a:lumMod val="65000"/>
                </a:sysClr>
              </a:solidFill>
              <a:round/>
            </a:ln>
            <a:effectLst/>
          </c:spPr>
          <c:marker>
            <c:symbol val="square"/>
            <c:size val="5"/>
            <c:spPr>
              <a:solidFill>
                <a:sysClr val="window" lastClr="FFFFFF">
                  <a:lumMod val="65000"/>
                </a:sysClr>
              </a:solidFill>
              <a:ln w="9525">
                <a:solidFill>
                  <a:sysClr val="window" lastClr="FFFFFF">
                    <a:lumMod val="65000"/>
                  </a:sysClr>
                </a:solidFill>
              </a:ln>
              <a:effectLst/>
            </c:spPr>
          </c:marker>
          <c:errBars>
            <c:errDir val="y"/>
            <c:errBarType val="both"/>
            <c:errValType val="cust"/>
            <c:noEndCap val="0"/>
            <c:plus>
              <c:numRef>
                <c:f>TB!$CV$18:$CV$38</c:f>
                <c:numCache>
                  <c:formatCode>General</c:formatCode>
                  <c:ptCount val="21"/>
                  <c:pt idx="0">
                    <c:v>0.95121553475665566</c:v>
                  </c:pt>
                  <c:pt idx="1">
                    <c:v>0.96257775813408242</c:v>
                  </c:pt>
                  <c:pt idx="2">
                    <c:v>0.92367567461080424</c:v>
                  </c:pt>
                  <c:pt idx="3">
                    <c:v>0.92447322549535482</c:v>
                  </c:pt>
                  <c:pt idx="4">
                    <c:v>1.0151655551599885</c:v>
                  </c:pt>
                  <c:pt idx="5">
                    <c:v>1.0034117177427047</c:v>
                  </c:pt>
                  <c:pt idx="6">
                    <c:v>0.953392720893116</c:v>
                  </c:pt>
                  <c:pt idx="7">
                    <c:v>0.87065620152183976</c:v>
                  </c:pt>
                  <c:pt idx="8">
                    <c:v>0.83138325685032533</c:v>
                  </c:pt>
                  <c:pt idx="9">
                    <c:v>0.78681982920243421</c:v>
                  </c:pt>
                  <c:pt idx="10">
                    <c:v>0.73759358016750831</c:v>
                  </c:pt>
                  <c:pt idx="11">
                    <c:v>0.74207477749487338</c:v>
                  </c:pt>
                  <c:pt idx="12">
                    <c:v>0.75868378498515987</c:v>
                  </c:pt>
                  <c:pt idx="13">
                    <c:v>0.76297539687098759</c:v>
                  </c:pt>
                  <c:pt idx="14">
                    <c:v>0.74524585308351277</c:v>
                  </c:pt>
                  <c:pt idx="15">
                    <c:v>0.74073890565592138</c:v>
                  </c:pt>
                  <c:pt idx="16">
                    <c:v>0.72944493602149119</c:v>
                  </c:pt>
                  <c:pt idx="17">
                    <c:v>0.73512509357259981</c:v>
                  </c:pt>
                  <c:pt idx="18">
                    <c:v>0.71535841428908264</c:v>
                  </c:pt>
                </c:numCache>
              </c:numRef>
            </c:plus>
            <c:minus>
              <c:numRef>
                <c:f>TB!$CV$18:$CV$38</c:f>
                <c:numCache>
                  <c:formatCode>General</c:formatCode>
                  <c:ptCount val="21"/>
                  <c:pt idx="0">
                    <c:v>0.95121553475665566</c:v>
                  </c:pt>
                  <c:pt idx="1">
                    <c:v>0.96257775813408242</c:v>
                  </c:pt>
                  <c:pt idx="2">
                    <c:v>0.92367567461080424</c:v>
                  </c:pt>
                  <c:pt idx="3">
                    <c:v>0.92447322549535482</c:v>
                  </c:pt>
                  <c:pt idx="4">
                    <c:v>1.0151655551599885</c:v>
                  </c:pt>
                  <c:pt idx="5">
                    <c:v>1.0034117177427047</c:v>
                  </c:pt>
                  <c:pt idx="6">
                    <c:v>0.953392720893116</c:v>
                  </c:pt>
                  <c:pt idx="7">
                    <c:v>0.87065620152183976</c:v>
                  </c:pt>
                  <c:pt idx="8">
                    <c:v>0.83138325685032533</c:v>
                  </c:pt>
                  <c:pt idx="9">
                    <c:v>0.78681982920243421</c:v>
                  </c:pt>
                  <c:pt idx="10">
                    <c:v>0.73759358016750831</c:v>
                  </c:pt>
                  <c:pt idx="11">
                    <c:v>0.74207477749487338</c:v>
                  </c:pt>
                  <c:pt idx="12">
                    <c:v>0.75868378498515987</c:v>
                  </c:pt>
                  <c:pt idx="13">
                    <c:v>0.76297539687098759</c:v>
                  </c:pt>
                  <c:pt idx="14">
                    <c:v>0.74524585308351277</c:v>
                  </c:pt>
                  <c:pt idx="15">
                    <c:v>0.74073890565592138</c:v>
                  </c:pt>
                  <c:pt idx="16">
                    <c:v>0.72944493602149119</c:v>
                  </c:pt>
                  <c:pt idx="17">
                    <c:v>0.73512509357259981</c:v>
                  </c:pt>
                  <c:pt idx="18">
                    <c:v>0.71535841428908264</c:v>
                  </c:pt>
                </c:numCache>
              </c:numRef>
            </c:minus>
            <c:spPr>
              <a:noFill/>
              <a:ln w="9525" cap="flat" cmpd="sng" algn="ctr">
                <a:solidFill>
                  <a:sysClr val="window" lastClr="FFFFFF">
                    <a:lumMod val="65000"/>
                  </a:sysClr>
                </a:solidFill>
                <a:round/>
              </a:ln>
              <a:effectLst/>
            </c:spPr>
          </c:errBars>
          <c:cat>
            <c:strRef>
              <c:f>TB!$B$46:$B$64</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TB!$F$46:$F$64</c:f>
              <c:numCache>
                <c:formatCode>0.00</c:formatCode>
                <c:ptCount val="19"/>
                <c:pt idx="0">
                  <c:v>8.4895286093810309</c:v>
                </c:pt>
                <c:pt idx="1">
                  <c:v>8.6561959675716142</c:v>
                </c:pt>
                <c:pt idx="2">
                  <c:v>8.3241659961292616</c:v>
                </c:pt>
                <c:pt idx="3">
                  <c:v>8.146839429043947</c:v>
                </c:pt>
                <c:pt idx="4">
                  <c:v>9.3325355584157492</c:v>
                </c:pt>
                <c:pt idx="5">
                  <c:v>9.1770053862501282</c:v>
                </c:pt>
                <c:pt idx="6">
                  <c:v>8.6148941318016909</c:v>
                </c:pt>
                <c:pt idx="7">
                  <c:v>7.5646636977578003</c:v>
                </c:pt>
                <c:pt idx="8">
                  <c:v>6.9526776781601214</c:v>
                </c:pt>
                <c:pt idx="9">
                  <c:v>6.4313768821225636</c:v>
                </c:pt>
                <c:pt idx="10">
                  <c:v>5.8622740770540958</c:v>
                </c:pt>
                <c:pt idx="11">
                  <c:v>6.0380018366604373</c:v>
                </c:pt>
                <c:pt idx="12">
                  <c:v>6.2495317674026083</c:v>
                </c:pt>
                <c:pt idx="13">
                  <c:v>6.3129498117808298</c:v>
                </c:pt>
                <c:pt idx="14">
                  <c:v>6.0836396170082674</c:v>
                </c:pt>
                <c:pt idx="15">
                  <c:v>6.0350264029979614</c:v>
                </c:pt>
                <c:pt idx="16">
                  <c:v>6.0009929463228637</c:v>
                </c:pt>
                <c:pt idx="17">
                  <c:v>6.1247665862877803</c:v>
                </c:pt>
                <c:pt idx="18">
                  <c:v>6.0488191079231308</c:v>
                </c:pt>
              </c:numCache>
            </c:numRef>
          </c:val>
          <c:smooth val="0"/>
          <c:extLst>
            <c:ext xmlns:c16="http://schemas.microsoft.com/office/drawing/2014/chart" uri="{C3380CC4-5D6E-409C-BE32-E72D297353CC}">
              <c16:uniqueId val="{00000001-3269-4BFB-BF51-2CDD6F334726}"/>
            </c:ext>
          </c:extLst>
        </c:ser>
        <c:dLbls>
          <c:showLegendKey val="0"/>
          <c:showVal val="0"/>
          <c:showCatName val="0"/>
          <c:showSerName val="0"/>
          <c:showPercent val="0"/>
          <c:showBubbleSize val="0"/>
        </c:dLbls>
        <c:marker val="1"/>
        <c:smooth val="0"/>
        <c:axId val="308434680"/>
        <c:axId val="308441344"/>
        <c:extLst/>
      </c:lineChart>
      <c:catAx>
        <c:axId val="30843468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441344"/>
        <c:crosses val="autoZero"/>
        <c:auto val="1"/>
        <c:lblAlgn val="ctr"/>
        <c:lblOffset val="100"/>
        <c:noMultiLvlLbl val="0"/>
      </c:catAx>
      <c:valAx>
        <c:axId val="308441344"/>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434680"/>
        <c:crosses val="autoZero"/>
        <c:crossBetween val="between"/>
      </c:valAx>
      <c:spPr>
        <a:noFill/>
        <a:ln>
          <a:noFill/>
        </a:ln>
        <a:effectLst/>
      </c:spPr>
    </c:plotArea>
    <c:legend>
      <c:legendPos val="b"/>
      <c:layout>
        <c:manualLayout>
          <c:xMode val="edge"/>
          <c:yMode val="edge"/>
          <c:x val="0.77754217028603922"/>
          <c:y val="4.4801582637991146E-2"/>
          <c:w val="0.22245793848007681"/>
          <c:h val="0.152890070085075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4803149606299213" l="0.70866141732283472" r="0.70866141732283472" t="0.74803149606299213" header="0.31496062992125984" footer="0.31496062992125984"/>
    <c:pageSetup orientation="landscape"/>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TB!$Q$38</c:f>
          <c:strCache>
            <c:ptCount val="1"/>
            <c:pt idx="0">
              <c:v>Tuberculosis Disease (TB) Māori and Non-Māori, Rate ratio</c:v>
            </c:pt>
          </c:strCache>
        </c:strRef>
      </c:tx>
      <c:layout>
        <c:manualLayout>
          <c:xMode val="edge"/>
          <c:yMode val="edge"/>
          <c:x val="7.3040295455066425E-3"/>
          <c:y val="1.2326654400405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060665645273488E-2"/>
          <c:y val="0.17333359003002424"/>
          <c:w val="0.93945445377572367"/>
          <c:h val="0.55208917086350295"/>
        </c:manualLayout>
      </c:layout>
      <c:lineChart>
        <c:grouping val="standard"/>
        <c:varyColors val="0"/>
        <c:ser>
          <c:idx val="0"/>
          <c:order val="0"/>
          <c:tx>
            <c:strRef>
              <c:f>TB!$R$45</c:f>
              <c:strCache>
                <c:ptCount val="1"/>
                <c:pt idx="0">
                  <c:v>Ratio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TB!$CW$18:$CW$38</c:f>
                <c:numCache>
                  <c:formatCode>General</c:formatCode>
                  <c:ptCount val="21"/>
                  <c:pt idx="0">
                    <c:v>0.12857031746808043</c:v>
                  </c:pt>
                  <c:pt idx="1">
                    <c:v>0.12857031746808043</c:v>
                  </c:pt>
                  <c:pt idx="2">
                    <c:v>0.12857031746808043</c:v>
                  </c:pt>
                  <c:pt idx="3">
                    <c:v>0.12857031746808043</c:v>
                  </c:pt>
                  <c:pt idx="4">
                    <c:v>0.12857031746808043</c:v>
                  </c:pt>
                  <c:pt idx="5">
                    <c:v>0.13931785306747432</c:v>
                  </c:pt>
                  <c:pt idx="6">
                    <c:v>0.12935143838756671</c:v>
                  </c:pt>
                  <c:pt idx="7">
                    <c:v>0.14496257784928449</c:v>
                  </c:pt>
                  <c:pt idx="8">
                    <c:v>0.14357105374519294</c:v>
                  </c:pt>
                  <c:pt idx="9">
                    <c:v>0.15501746179623271</c:v>
                  </c:pt>
                  <c:pt idx="10">
                    <c:v>0.16332863887494617</c:v>
                  </c:pt>
                  <c:pt idx="11">
                    <c:v>0.1427523987992565</c:v>
                  </c:pt>
                  <c:pt idx="12">
                    <c:v>0.13046163156775523</c:v>
                  </c:pt>
                  <c:pt idx="13">
                    <c:v>0.11418493736019457</c:v>
                  </c:pt>
                  <c:pt idx="14">
                    <c:v>0.10959437729613201</c:v>
                  </c:pt>
                  <c:pt idx="15">
                    <c:v>0.10959437729613201</c:v>
                  </c:pt>
                  <c:pt idx="16">
                    <c:v>0.10959437729613201</c:v>
                  </c:pt>
                  <c:pt idx="17">
                    <c:v>0.10959437729613201</c:v>
                  </c:pt>
                  <c:pt idx="18">
                    <c:v>0.10959437729613201</c:v>
                  </c:pt>
                </c:numCache>
              </c:numRef>
            </c:plus>
            <c:minus>
              <c:numRef>
                <c:f>TB!$CW$18:$CW$38</c:f>
                <c:numCache>
                  <c:formatCode>General</c:formatCode>
                  <c:ptCount val="21"/>
                  <c:pt idx="0">
                    <c:v>0.12857031746808043</c:v>
                  </c:pt>
                  <c:pt idx="1">
                    <c:v>0.12857031746808043</c:v>
                  </c:pt>
                  <c:pt idx="2">
                    <c:v>0.12857031746808043</c:v>
                  </c:pt>
                  <c:pt idx="3">
                    <c:v>0.12857031746808043</c:v>
                  </c:pt>
                  <c:pt idx="4">
                    <c:v>0.12857031746808043</c:v>
                  </c:pt>
                  <c:pt idx="5">
                    <c:v>0.13931785306747432</c:v>
                  </c:pt>
                  <c:pt idx="6">
                    <c:v>0.12935143838756671</c:v>
                  </c:pt>
                  <c:pt idx="7">
                    <c:v>0.14496257784928449</c:v>
                  </c:pt>
                  <c:pt idx="8">
                    <c:v>0.14357105374519294</c:v>
                  </c:pt>
                  <c:pt idx="9">
                    <c:v>0.15501746179623271</c:v>
                  </c:pt>
                  <c:pt idx="10">
                    <c:v>0.16332863887494617</c:v>
                  </c:pt>
                  <c:pt idx="11">
                    <c:v>0.1427523987992565</c:v>
                  </c:pt>
                  <c:pt idx="12">
                    <c:v>0.13046163156775523</c:v>
                  </c:pt>
                  <c:pt idx="13">
                    <c:v>0.11418493736019457</c:v>
                  </c:pt>
                  <c:pt idx="14">
                    <c:v>0.10959437729613201</c:v>
                  </c:pt>
                  <c:pt idx="15">
                    <c:v>0.10959437729613201</c:v>
                  </c:pt>
                  <c:pt idx="16">
                    <c:v>0.10959437729613201</c:v>
                  </c:pt>
                  <c:pt idx="17">
                    <c:v>0.10959437729613201</c:v>
                  </c:pt>
                  <c:pt idx="18">
                    <c:v>0.10959437729613201</c:v>
                  </c:pt>
                </c:numCache>
              </c:numRef>
            </c:minus>
            <c:spPr>
              <a:noFill/>
              <a:ln w="9525" cap="flat" cmpd="sng" algn="ctr">
                <a:solidFill>
                  <a:schemeClr val="accent4"/>
                </a:solidFill>
                <a:round/>
              </a:ln>
              <a:effectLst/>
            </c:spPr>
          </c:errBars>
          <c:cat>
            <c:strRef>
              <c:f>TB!$Q$46:$Q$64</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TB!$R$46:$R$64</c:f>
              <c:numCache>
                <c:formatCode>0.00</c:formatCode>
                <c:ptCount val="19"/>
                <c:pt idx="0">
                  <c:v>1.5680405135641422</c:v>
                </c:pt>
                <c:pt idx="1">
                  <c:v>1.6166733430481928</c:v>
                </c:pt>
                <c:pt idx="2">
                  <c:v>1.6289838257791982</c:v>
                </c:pt>
                <c:pt idx="3">
                  <c:v>1.4433202030298271</c:v>
                </c:pt>
                <c:pt idx="4">
                  <c:v>1.1620095762482883</c:v>
                </c:pt>
                <c:pt idx="5">
                  <c:v>1.2359718496526075</c:v>
                </c:pt>
                <c:pt idx="6">
                  <c:v>1.1224188617642492</c:v>
                </c:pt>
                <c:pt idx="7">
                  <c:v>1.2466473481895881</c:v>
                </c:pt>
                <c:pt idx="8">
                  <c:v>1.134624459524799</c:v>
                </c:pt>
                <c:pt idx="9">
                  <c:v>1.1878276391247453</c:v>
                </c:pt>
                <c:pt idx="10">
                  <c:v>1.1813588728589661</c:v>
                </c:pt>
                <c:pt idx="11">
                  <c:v>1.0136923824458628</c:v>
                </c:pt>
                <c:pt idx="12">
                  <c:v>0.92879632673724433</c:v>
                </c:pt>
                <c:pt idx="13">
                  <c:v>0.79417090018991532</c:v>
                </c:pt>
                <c:pt idx="14">
                  <c:v>0.7495700739073119</c:v>
                </c:pt>
                <c:pt idx="15">
                  <c:v>0.71810719732288486</c:v>
                </c:pt>
                <c:pt idx="16">
                  <c:v>0.61374619217165194</c:v>
                </c:pt>
                <c:pt idx="17">
                  <c:v>0.59976257923673182</c:v>
                </c:pt>
                <c:pt idx="18">
                  <c:v>0.51679845615517417</c:v>
                </c:pt>
              </c:numCache>
            </c:numRef>
          </c:val>
          <c:smooth val="0"/>
          <c:extLst>
            <c:ext xmlns:c16="http://schemas.microsoft.com/office/drawing/2014/chart" uri="{C3380CC4-5D6E-409C-BE32-E72D297353CC}">
              <c16:uniqueId val="{00000000-F9FA-4400-9F36-85624F274105}"/>
            </c:ext>
          </c:extLst>
        </c:ser>
        <c:ser>
          <c:idx val="3"/>
          <c:order val="1"/>
          <c:tx>
            <c:strRef>
              <c:f>TB!$U$45</c:f>
              <c:strCache>
                <c:ptCount val="1"/>
                <c:pt idx="0">
                  <c:v>Reference</c:v>
                </c:pt>
              </c:strCache>
            </c:strRef>
          </c:tx>
          <c:spPr>
            <a:ln w="28575" cap="rnd">
              <a:solidFill>
                <a:schemeClr val="tx1">
                  <a:lumMod val="75000"/>
                  <a:lumOff val="25000"/>
                </a:schemeClr>
              </a:solidFill>
              <a:round/>
            </a:ln>
            <a:effectLst/>
          </c:spPr>
          <c:marker>
            <c:symbol val="none"/>
          </c:marker>
          <c:cat>
            <c:strRef>
              <c:f>TB!$Q$46:$Q$64</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TB!$U$46:$U$64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1-F9FA-4400-9F36-85624F274105}"/>
            </c:ext>
          </c:extLst>
        </c:ser>
        <c:dLbls>
          <c:showLegendKey val="0"/>
          <c:showVal val="0"/>
          <c:showCatName val="0"/>
          <c:showSerName val="0"/>
          <c:showPercent val="0"/>
          <c:showBubbleSize val="0"/>
        </c:dLbls>
        <c:marker val="1"/>
        <c:smooth val="0"/>
        <c:axId val="308435464"/>
        <c:axId val="308054512"/>
      </c:lineChart>
      <c:catAx>
        <c:axId val="30843546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054512"/>
        <c:crosses val="autoZero"/>
        <c:auto val="1"/>
        <c:lblAlgn val="ctr"/>
        <c:lblOffset val="100"/>
        <c:noMultiLvlLbl val="0"/>
      </c:catAx>
      <c:valAx>
        <c:axId val="308054512"/>
        <c:scaling>
          <c:orientation val="minMax"/>
        </c:scaling>
        <c:delete val="0"/>
        <c:axPos val="l"/>
        <c:numFmt formatCode="0.0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435464"/>
        <c:crosses val="autoZero"/>
        <c:crossBetween val="between"/>
      </c:valAx>
      <c:spPr>
        <a:noFill/>
        <a:ln>
          <a:noFill/>
        </a:ln>
        <a:effectLst/>
      </c:spPr>
    </c:plotArea>
    <c:legend>
      <c:legendPos val="b"/>
      <c:layout>
        <c:manualLayout>
          <c:xMode val="edge"/>
          <c:yMode val="edge"/>
          <c:x val="0.65892292024773025"/>
          <c:y val="5.1360736467452636E-2"/>
          <c:w val="0.32053344086429997"/>
          <c:h val="6.9337916303634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ARF!$G$6</c:f>
          <c:strCache>
            <c:ptCount val="1"/>
            <c:pt idx="0">
              <c:v>First Episode Rheumatic Fever (RF) Hospitalisations </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973565708443885E-2"/>
          <c:y val="0.17122743952320826"/>
          <c:w val="0.89184523041177244"/>
          <c:h val="0.54990679314691959"/>
        </c:manualLayout>
      </c:layout>
      <c:lineChart>
        <c:grouping val="standard"/>
        <c:varyColors val="0"/>
        <c:ser>
          <c:idx val="0"/>
          <c:order val="0"/>
          <c:tx>
            <c:strRef>
              <c:f>ARF!$C$44</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Ref>
                <c:f>ARF!$DM$20:$DM$38</c:f>
                <c:numCache>
                  <c:formatCode>General</c:formatCode>
                  <c:ptCount val="19"/>
                  <c:pt idx="0">
                    <c:v>2.5917108633353489</c:v>
                  </c:pt>
                  <c:pt idx="1">
                    <c:v>2.456752007730167</c:v>
                  </c:pt>
                  <c:pt idx="2">
                    <c:v>2.5534368427050813</c:v>
                  </c:pt>
                  <c:pt idx="3">
                    <c:v>2.5956110346379573</c:v>
                  </c:pt>
                  <c:pt idx="4">
                    <c:v>2.397920926103795</c:v>
                  </c:pt>
                  <c:pt idx="5">
                    <c:v>2.3544986942147785</c:v>
                  </c:pt>
                  <c:pt idx="6">
                    <c:v>2.3890775033235538</c:v>
                  </c:pt>
                  <c:pt idx="7">
                    <c:v>2.6295068944480229</c:v>
                  </c:pt>
                  <c:pt idx="8">
                    <c:v>2.7013732287227743</c:v>
                  </c:pt>
                  <c:pt idx="9">
                    <c:v>2.7371129453815279</c:v>
                  </c:pt>
                  <c:pt idx="10">
                    <c:v>2.8672456884455029</c:v>
                  </c:pt>
                  <c:pt idx="11">
                    <c:v>2.8937365867595601</c:v>
                  </c:pt>
                  <c:pt idx="12">
                    <c:v>3.0251637980276</c:v>
                  </c:pt>
                  <c:pt idx="13">
                    <c:v>3.0417232132108953</c:v>
                  </c:pt>
                  <c:pt idx="14">
                    <c:v>3.0629968450373095</c:v>
                  </c:pt>
                  <c:pt idx="15">
                    <c:v>3.0402118225346451</c:v>
                  </c:pt>
                  <c:pt idx="16">
                    <c:v>2.8388430214826563</c:v>
                  </c:pt>
                  <c:pt idx="17">
                    <c:v>2.5896144589655465</c:v>
                  </c:pt>
                  <c:pt idx="18">
                    <c:v>2.3275459871035453</c:v>
                  </c:pt>
                </c:numCache>
              </c:numRef>
            </c:plus>
            <c:minus>
              <c:numRef>
                <c:f>ARF!$DM$20:$DM$38</c:f>
                <c:numCache>
                  <c:formatCode>General</c:formatCode>
                  <c:ptCount val="19"/>
                  <c:pt idx="0">
                    <c:v>2.5917108633353489</c:v>
                  </c:pt>
                  <c:pt idx="1">
                    <c:v>2.456752007730167</c:v>
                  </c:pt>
                  <c:pt idx="2">
                    <c:v>2.5534368427050813</c:v>
                  </c:pt>
                  <c:pt idx="3">
                    <c:v>2.5956110346379573</c:v>
                  </c:pt>
                  <c:pt idx="4">
                    <c:v>2.397920926103795</c:v>
                  </c:pt>
                  <c:pt idx="5">
                    <c:v>2.3544986942147785</c:v>
                  </c:pt>
                  <c:pt idx="6">
                    <c:v>2.3890775033235538</c:v>
                  </c:pt>
                  <c:pt idx="7">
                    <c:v>2.6295068944480229</c:v>
                  </c:pt>
                  <c:pt idx="8">
                    <c:v>2.7013732287227743</c:v>
                  </c:pt>
                  <c:pt idx="9">
                    <c:v>2.7371129453815279</c:v>
                  </c:pt>
                  <c:pt idx="10">
                    <c:v>2.8672456884455029</c:v>
                  </c:pt>
                  <c:pt idx="11">
                    <c:v>2.8937365867595601</c:v>
                  </c:pt>
                  <c:pt idx="12">
                    <c:v>3.0251637980276</c:v>
                  </c:pt>
                  <c:pt idx="13">
                    <c:v>3.0417232132108953</c:v>
                  </c:pt>
                  <c:pt idx="14">
                    <c:v>3.0629968450373095</c:v>
                  </c:pt>
                  <c:pt idx="15">
                    <c:v>3.0402118225346451</c:v>
                  </c:pt>
                  <c:pt idx="16">
                    <c:v>2.8388430214826563</c:v>
                  </c:pt>
                  <c:pt idx="17">
                    <c:v>2.5896144589655465</c:v>
                  </c:pt>
                  <c:pt idx="18">
                    <c:v>2.3275459871035453</c:v>
                  </c:pt>
                </c:numCache>
              </c:numRef>
            </c:minus>
            <c:spPr>
              <a:noFill/>
              <a:ln w="9525" cap="flat" cmpd="sng" algn="ctr">
                <a:solidFill>
                  <a:srgbClr val="5B9BD5"/>
                </a:solidFill>
                <a:round/>
              </a:ln>
              <a:effectLst/>
            </c:spPr>
          </c:errBars>
          <c:cat>
            <c:strRef>
              <c:f>ARF!$B$46:$B$64</c:f>
              <c:strCache>
                <c:ptCount val="19"/>
                <c:pt idx="0">
                  <c:v>1996-98</c:v>
                </c:pt>
                <c:pt idx="1">
                  <c:v>1997-96</c:v>
                </c:pt>
                <c:pt idx="2">
                  <c:v>1998-00</c:v>
                </c:pt>
                <c:pt idx="3">
                  <c:v>1999-01</c:v>
                </c:pt>
                <c:pt idx="4">
                  <c:v>2000-02</c:v>
                </c:pt>
                <c:pt idx="5">
                  <c:v>2001-02</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ARF!$C$46:$C$64</c:f>
              <c:numCache>
                <c:formatCode>0.00</c:formatCode>
                <c:ptCount val="19"/>
                <c:pt idx="0">
                  <c:v>9.1293082057135262</c:v>
                </c:pt>
                <c:pt idx="1">
                  <c:v>8.4704192090013546</c:v>
                </c:pt>
                <c:pt idx="2">
                  <c:v>9.4244984614490743</c:v>
                </c:pt>
                <c:pt idx="3">
                  <c:v>9.9395395327945106</c:v>
                </c:pt>
                <c:pt idx="4">
                  <c:v>8.6220650118243078</c:v>
                </c:pt>
                <c:pt idx="5">
                  <c:v>8.4942958825211292</c:v>
                </c:pt>
                <c:pt idx="6">
                  <c:v>8.8178633901523842</c:v>
                </c:pt>
                <c:pt idx="7">
                  <c:v>10.704695023289942</c:v>
                </c:pt>
                <c:pt idx="8">
                  <c:v>11.281475941626526</c:v>
                </c:pt>
                <c:pt idx="9">
                  <c:v>11.600085565106212</c:v>
                </c:pt>
                <c:pt idx="10">
                  <c:v>12.725098075316803</c:v>
                </c:pt>
                <c:pt idx="11">
                  <c:v>13.039178338981735</c:v>
                </c:pt>
                <c:pt idx="12">
                  <c:v>14.368746070536446</c:v>
                </c:pt>
                <c:pt idx="13">
                  <c:v>14.667982746660554</c:v>
                </c:pt>
                <c:pt idx="14">
                  <c:v>15.043616330044779</c:v>
                </c:pt>
                <c:pt idx="15">
                  <c:v>14.931709869169092</c:v>
                </c:pt>
                <c:pt idx="16">
                  <c:v>13.168930930680538</c:v>
                </c:pt>
                <c:pt idx="17">
                  <c:v>10.948434455133714</c:v>
                </c:pt>
                <c:pt idx="18">
                  <c:v>8.8601241484554407</c:v>
                </c:pt>
              </c:numCache>
            </c:numRef>
          </c:val>
          <c:smooth val="0"/>
          <c:extLst>
            <c:ext xmlns:c16="http://schemas.microsoft.com/office/drawing/2014/chart" uri="{C3380CC4-5D6E-409C-BE32-E72D297353CC}">
              <c16:uniqueId val="{00000000-58AE-4734-8015-CF95096B0BDD}"/>
            </c:ext>
          </c:extLst>
        </c:ser>
        <c:ser>
          <c:idx val="3"/>
          <c:order val="1"/>
          <c:tx>
            <c:strRef>
              <c:f>ARF!$F$44</c:f>
              <c:strCache>
                <c:ptCount val="1"/>
                <c:pt idx="0">
                  <c:v>Non-Māori</c:v>
                </c:pt>
              </c:strCache>
            </c:strRef>
          </c:tx>
          <c:spPr>
            <a:ln w="28575" cap="rnd">
              <a:solidFill>
                <a:sysClr val="window" lastClr="FFFFFF">
                  <a:lumMod val="65000"/>
                </a:sysClr>
              </a:solidFill>
              <a:round/>
            </a:ln>
            <a:effectLst/>
          </c:spPr>
          <c:marker>
            <c:symbol val="square"/>
            <c:size val="5"/>
            <c:spPr>
              <a:solidFill>
                <a:sysClr val="window" lastClr="FFFFFF">
                  <a:lumMod val="65000"/>
                </a:sysClr>
              </a:solidFill>
              <a:ln w="9525">
                <a:solidFill>
                  <a:sysClr val="window" lastClr="FFFFFF">
                    <a:lumMod val="65000"/>
                  </a:sysClr>
                </a:solidFill>
              </a:ln>
              <a:effectLst/>
            </c:spPr>
          </c:marker>
          <c:errBars>
            <c:errDir val="y"/>
            <c:errBarType val="both"/>
            <c:errValType val="cust"/>
            <c:noEndCap val="0"/>
            <c:plus>
              <c:numRef>
                <c:f>ARF!$DN$20:$DN$40</c:f>
                <c:numCache>
                  <c:formatCode>General</c:formatCode>
                  <c:ptCount val="21"/>
                  <c:pt idx="0">
                    <c:v>0.79097916045820815</c:v>
                  </c:pt>
                  <c:pt idx="1">
                    <c:v>0.72666306863202146</c:v>
                  </c:pt>
                  <c:pt idx="2">
                    <c:v>0.73972016219747727</c:v>
                  </c:pt>
                  <c:pt idx="3">
                    <c:v>0.67680693743907272</c:v>
                  </c:pt>
                  <c:pt idx="4">
                    <c:v>0.74591467977307813</c:v>
                  </c:pt>
                  <c:pt idx="5">
                    <c:v>0.73340282545178936</c:v>
                  </c:pt>
                  <c:pt idx="6">
                    <c:v>0.76281551593578023</c:v>
                  </c:pt>
                  <c:pt idx="7">
                    <c:v>0.74300425706032047</c:v>
                  </c:pt>
                  <c:pt idx="8">
                    <c:v>0.71943099946001421</c:v>
                  </c:pt>
                  <c:pt idx="9">
                    <c:v>0.75387450750987706</c:v>
                  </c:pt>
                  <c:pt idx="10">
                    <c:v>0.76800977068400011</c:v>
                  </c:pt>
                  <c:pt idx="11">
                    <c:v>0.81716819242624394</c:v>
                  </c:pt>
                  <c:pt idx="12">
                    <c:v>0.82416280705809397</c:v>
                  </c:pt>
                  <c:pt idx="13">
                    <c:v>0.84517595224713027</c:v>
                  </c:pt>
                  <c:pt idx="14">
                    <c:v>0.81324139640338344</c:v>
                  </c:pt>
                  <c:pt idx="15">
                    <c:v>0.85387419040715662</c:v>
                  </c:pt>
                  <c:pt idx="16">
                    <c:v>0.86587857106101873</c:v>
                  </c:pt>
                  <c:pt idx="17">
                    <c:v>0.85050662179083281</c:v>
                  </c:pt>
                  <c:pt idx="18">
                    <c:v>0.78400031505930889</c:v>
                  </c:pt>
                </c:numCache>
              </c:numRef>
            </c:plus>
            <c:minus>
              <c:numRef>
                <c:f>ARF!$DN$20:$DN$40</c:f>
                <c:numCache>
                  <c:formatCode>General</c:formatCode>
                  <c:ptCount val="21"/>
                  <c:pt idx="0">
                    <c:v>0.79097916045820815</c:v>
                  </c:pt>
                  <c:pt idx="1">
                    <c:v>0.72666306863202146</c:v>
                  </c:pt>
                  <c:pt idx="2">
                    <c:v>0.73972016219747727</c:v>
                  </c:pt>
                  <c:pt idx="3">
                    <c:v>0.67680693743907272</c:v>
                  </c:pt>
                  <c:pt idx="4">
                    <c:v>0.74591467977307813</c:v>
                  </c:pt>
                  <c:pt idx="5">
                    <c:v>0.73340282545178936</c:v>
                  </c:pt>
                  <c:pt idx="6">
                    <c:v>0.76281551593578023</c:v>
                  </c:pt>
                  <c:pt idx="7">
                    <c:v>0.74300425706032047</c:v>
                  </c:pt>
                  <c:pt idx="8">
                    <c:v>0.71943099946001421</c:v>
                  </c:pt>
                  <c:pt idx="9">
                    <c:v>0.75387450750987706</c:v>
                  </c:pt>
                  <c:pt idx="10">
                    <c:v>0.76800977068400011</c:v>
                  </c:pt>
                  <c:pt idx="11">
                    <c:v>0.81716819242624394</c:v>
                  </c:pt>
                  <c:pt idx="12">
                    <c:v>0.82416280705809397</c:v>
                  </c:pt>
                  <c:pt idx="13">
                    <c:v>0.84517595224713027</c:v>
                  </c:pt>
                  <c:pt idx="14">
                    <c:v>0.81324139640338344</c:v>
                  </c:pt>
                  <c:pt idx="15">
                    <c:v>0.85387419040715662</c:v>
                  </c:pt>
                  <c:pt idx="16">
                    <c:v>0.86587857106101873</c:v>
                  </c:pt>
                  <c:pt idx="17">
                    <c:v>0.85050662179083281</c:v>
                  </c:pt>
                  <c:pt idx="18">
                    <c:v>0.78400031505930889</c:v>
                  </c:pt>
                </c:numCache>
              </c:numRef>
            </c:minus>
            <c:spPr>
              <a:noFill/>
              <a:ln w="9525" cap="flat" cmpd="sng" algn="ctr">
                <a:solidFill>
                  <a:sysClr val="window" lastClr="FFFFFF">
                    <a:lumMod val="65000"/>
                  </a:sysClr>
                </a:solidFill>
                <a:round/>
              </a:ln>
              <a:effectLst/>
            </c:spPr>
          </c:errBars>
          <c:cat>
            <c:strRef>
              <c:f>ARF!$B$46:$B$64</c:f>
              <c:strCache>
                <c:ptCount val="19"/>
                <c:pt idx="0">
                  <c:v>1996-98</c:v>
                </c:pt>
                <c:pt idx="1">
                  <c:v>1997-96</c:v>
                </c:pt>
                <c:pt idx="2">
                  <c:v>1998-00</c:v>
                </c:pt>
                <c:pt idx="3">
                  <c:v>1999-01</c:v>
                </c:pt>
                <c:pt idx="4">
                  <c:v>2000-02</c:v>
                </c:pt>
                <c:pt idx="5">
                  <c:v>2001-02</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ARF!$F$46:$F$64</c:f>
              <c:numCache>
                <c:formatCode>0.00</c:formatCode>
                <c:ptCount val="19"/>
                <c:pt idx="0">
                  <c:v>3.3924720108146516</c:v>
                </c:pt>
                <c:pt idx="1">
                  <c:v>2.879755903288395</c:v>
                </c:pt>
                <c:pt idx="2">
                  <c:v>2.9152598606423901</c:v>
                </c:pt>
                <c:pt idx="3">
                  <c:v>2.5374974251553648</c:v>
                </c:pt>
                <c:pt idx="4">
                  <c:v>3.1150891794188347</c:v>
                </c:pt>
                <c:pt idx="5">
                  <c:v>3.0552086705312242</c:v>
                </c:pt>
                <c:pt idx="6">
                  <c:v>3.2484483244751097</c:v>
                </c:pt>
                <c:pt idx="7">
                  <c:v>3.1029346709396557</c:v>
                </c:pt>
                <c:pt idx="8">
                  <c:v>2.8824269695221236</c:v>
                </c:pt>
                <c:pt idx="9">
                  <c:v>3.1639555826546455</c:v>
                </c:pt>
                <c:pt idx="10">
                  <c:v>3.2312095979964597</c:v>
                </c:pt>
                <c:pt idx="11">
                  <c:v>3.6742839486649159</c:v>
                </c:pt>
                <c:pt idx="12">
                  <c:v>3.6977734973501852</c:v>
                </c:pt>
                <c:pt idx="13">
                  <c:v>3.9047927332090828</c:v>
                </c:pt>
                <c:pt idx="14">
                  <c:v>3.672287799784089</c:v>
                </c:pt>
                <c:pt idx="15">
                  <c:v>4.1022111070429963</c:v>
                </c:pt>
                <c:pt idx="16">
                  <c:v>4.1987975825765789</c:v>
                </c:pt>
                <c:pt idx="17">
                  <c:v>3.9691531935533657</c:v>
                </c:pt>
                <c:pt idx="18">
                  <c:v>3.4947593836298481</c:v>
                </c:pt>
              </c:numCache>
            </c:numRef>
          </c:val>
          <c:smooth val="0"/>
          <c:extLst>
            <c:ext xmlns:c16="http://schemas.microsoft.com/office/drawing/2014/chart" uri="{C3380CC4-5D6E-409C-BE32-E72D297353CC}">
              <c16:uniqueId val="{00000001-58AE-4734-8015-CF95096B0BDD}"/>
            </c:ext>
          </c:extLst>
        </c:ser>
        <c:dLbls>
          <c:showLegendKey val="0"/>
          <c:showVal val="0"/>
          <c:showCatName val="0"/>
          <c:showSerName val="0"/>
          <c:showPercent val="0"/>
          <c:showBubbleSize val="0"/>
        </c:dLbls>
        <c:marker val="1"/>
        <c:smooth val="0"/>
        <c:axId val="309289664"/>
        <c:axId val="309291624"/>
        <c:extLst/>
      </c:lineChart>
      <c:catAx>
        <c:axId val="30928966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291624"/>
        <c:crosses val="autoZero"/>
        <c:auto val="1"/>
        <c:lblAlgn val="ctr"/>
        <c:lblOffset val="100"/>
        <c:noMultiLvlLbl val="0"/>
      </c:catAx>
      <c:valAx>
        <c:axId val="309291624"/>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289664"/>
        <c:crosses val="autoZero"/>
        <c:crossBetween val="between"/>
      </c:valAx>
      <c:spPr>
        <a:noFill/>
        <a:ln>
          <a:noFill/>
        </a:ln>
        <a:effectLst/>
      </c:spPr>
    </c:plotArea>
    <c:legend>
      <c:legendPos val="b"/>
      <c:layout>
        <c:manualLayout>
          <c:xMode val="edge"/>
          <c:yMode val="edge"/>
          <c:x val="0.77754217028603922"/>
          <c:y val="4.4801582637991146E-2"/>
          <c:w val="0.22245793848007681"/>
          <c:h val="0.152890070085075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ARF!$G$6</c:f>
          <c:strCache>
            <c:ptCount val="1"/>
            <c:pt idx="0">
              <c:v>First Episode Rheumatic Fever (RF) Hospitalisations </c:v>
            </c:pt>
          </c:strCache>
        </c:strRef>
      </c:tx>
      <c:layout>
        <c:manualLayout>
          <c:xMode val="edge"/>
          <c:yMode val="edge"/>
          <c:x val="7.3040295455066425E-3"/>
          <c:y val="1.2326654400405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7488580432285971E-2"/>
          <c:y val="0.14861000478216654"/>
          <c:w val="0.93945445377572367"/>
          <c:h val="0.59689962088791948"/>
        </c:manualLayout>
      </c:layout>
      <c:lineChart>
        <c:grouping val="standard"/>
        <c:varyColors val="0"/>
        <c:ser>
          <c:idx val="0"/>
          <c:order val="0"/>
          <c:tx>
            <c:strRef>
              <c:f>ARF!$R$45</c:f>
              <c:strCache>
                <c:ptCount val="1"/>
                <c:pt idx="0">
                  <c:v>Ratio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ARF!$DO$20:$DO$40</c:f>
                <c:numCache>
                  <c:formatCode>General</c:formatCode>
                  <c:ptCount val="21"/>
                  <c:pt idx="0">
                    <c:v>0.53398187325144297</c:v>
                  </c:pt>
                  <c:pt idx="1">
                    <c:v>1.1041289886583343</c:v>
                  </c:pt>
                  <c:pt idx="2">
                    <c:v>1.1752684065812069</c:v>
                  </c:pt>
                  <c:pt idx="3">
                    <c:v>1.3734656493549489</c:v>
                  </c:pt>
                  <c:pt idx="4">
                    <c:v>0.83331399621193059</c:v>
                  </c:pt>
                  <c:pt idx="5">
                    <c:v>0.75036453663905034</c:v>
                  </c:pt>
                  <c:pt idx="6">
                    <c:v>0.68791945073056537</c:v>
                  </c:pt>
                  <c:pt idx="7">
                    <c:v>0.75098543783549188</c:v>
                  </c:pt>
                  <c:pt idx="8">
                    <c:v>0.98554625476565205</c:v>
                  </c:pt>
                  <c:pt idx="9">
                    <c:v>0.90501844087484751</c:v>
                  </c:pt>
                  <c:pt idx="10">
                    <c:v>0.97890061032792353</c:v>
                  </c:pt>
                  <c:pt idx="11">
                    <c:v>0.87284190313194954</c:v>
                  </c:pt>
                  <c:pt idx="12">
                    <c:v>0.93636503529249415</c:v>
                  </c:pt>
                  <c:pt idx="13">
                    <c:v>0.94747839667012757</c:v>
                  </c:pt>
                  <c:pt idx="14">
                    <c:v>1.0424690540907979</c:v>
                  </c:pt>
                  <c:pt idx="15">
                    <c:v>0.93187382025950727</c:v>
                  </c:pt>
                  <c:pt idx="16">
                    <c:v>0.80203274564327043</c:v>
                  </c:pt>
                  <c:pt idx="17">
                    <c:v>0.82487941563422584</c:v>
                  </c:pt>
                  <c:pt idx="18">
                    <c:v>0.85376175064658522</c:v>
                  </c:pt>
                </c:numCache>
              </c:numRef>
            </c:plus>
            <c:minus>
              <c:numRef>
                <c:f>ARF!$DO$20:$DO$40</c:f>
                <c:numCache>
                  <c:formatCode>General</c:formatCode>
                  <c:ptCount val="21"/>
                  <c:pt idx="0">
                    <c:v>0.53398187325144297</c:v>
                  </c:pt>
                  <c:pt idx="1">
                    <c:v>1.1041289886583343</c:v>
                  </c:pt>
                  <c:pt idx="2">
                    <c:v>1.1752684065812069</c:v>
                  </c:pt>
                  <c:pt idx="3">
                    <c:v>1.3734656493549489</c:v>
                  </c:pt>
                  <c:pt idx="4">
                    <c:v>0.83331399621193059</c:v>
                  </c:pt>
                  <c:pt idx="5">
                    <c:v>0.75036453663905034</c:v>
                  </c:pt>
                  <c:pt idx="6">
                    <c:v>0.68791945073056537</c:v>
                  </c:pt>
                  <c:pt idx="7">
                    <c:v>0.75098543783549188</c:v>
                  </c:pt>
                  <c:pt idx="8">
                    <c:v>0.98554625476565205</c:v>
                  </c:pt>
                  <c:pt idx="9">
                    <c:v>0.90501844087484751</c:v>
                  </c:pt>
                  <c:pt idx="10">
                    <c:v>0.97890061032792353</c:v>
                  </c:pt>
                  <c:pt idx="11">
                    <c:v>0.87284190313194954</c:v>
                  </c:pt>
                  <c:pt idx="12">
                    <c:v>0.93636503529249415</c:v>
                  </c:pt>
                  <c:pt idx="13">
                    <c:v>0.94747839667012757</c:v>
                  </c:pt>
                  <c:pt idx="14">
                    <c:v>1.0424690540907979</c:v>
                  </c:pt>
                  <c:pt idx="15">
                    <c:v>0.93187382025950727</c:v>
                  </c:pt>
                  <c:pt idx="16">
                    <c:v>0.80203274564327043</c:v>
                  </c:pt>
                  <c:pt idx="17">
                    <c:v>0.82487941563422584</c:v>
                  </c:pt>
                  <c:pt idx="18">
                    <c:v>0.85376175064658522</c:v>
                  </c:pt>
                </c:numCache>
              </c:numRef>
            </c:minus>
            <c:spPr>
              <a:noFill/>
              <a:ln w="9525" cap="flat" cmpd="sng" algn="ctr">
                <a:solidFill>
                  <a:schemeClr val="accent4"/>
                </a:solidFill>
                <a:round/>
              </a:ln>
              <a:effectLst/>
            </c:spPr>
          </c:errBars>
          <c:cat>
            <c:strRef>
              <c:f>ARF!$Q$46:$Q$64</c:f>
              <c:strCache>
                <c:ptCount val="19"/>
                <c:pt idx="0">
                  <c:v>1996-98</c:v>
                </c:pt>
                <c:pt idx="1">
                  <c:v>1997-96</c:v>
                </c:pt>
                <c:pt idx="2">
                  <c:v>1998-00</c:v>
                </c:pt>
                <c:pt idx="3">
                  <c:v>1999-01</c:v>
                </c:pt>
                <c:pt idx="4">
                  <c:v>2000-02</c:v>
                </c:pt>
                <c:pt idx="5">
                  <c:v>2001-02</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ARF!$R$46:$R$64</c:f>
              <c:numCache>
                <c:formatCode>0.00</c:formatCode>
                <c:ptCount val="19"/>
                <c:pt idx="0">
                  <c:v>2.6910489391248533</c:v>
                </c:pt>
                <c:pt idx="1">
                  <c:v>2.9413670788308752</c:v>
                </c:pt>
                <c:pt idx="2">
                  <c:v>3.2328159107477799</c:v>
                </c:pt>
                <c:pt idx="3">
                  <c:v>3.9170638891134781</c:v>
                </c:pt>
                <c:pt idx="4">
                  <c:v>2.767838901303262</c:v>
                </c:pt>
                <c:pt idx="5">
                  <c:v>2.7802670123491708</c:v>
                </c:pt>
                <c:pt idx="6">
                  <c:v>2.7144847352857893</c:v>
                </c:pt>
                <c:pt idx="7">
                  <c:v>3.4498615531754844</c:v>
                </c:pt>
                <c:pt idx="8">
                  <c:v>3.9138809277436359</c:v>
                </c:pt>
                <c:pt idx="9">
                  <c:v>3.6663237716420225</c:v>
                </c:pt>
                <c:pt idx="10">
                  <c:v>3.9381840420402048</c:v>
                </c:pt>
                <c:pt idx="11">
                  <c:v>3.5487671941412251</c:v>
                </c:pt>
                <c:pt idx="12">
                  <c:v>3.885783182997296</c:v>
                </c:pt>
                <c:pt idx="13">
                  <c:v>3.7564049486964546</c:v>
                </c:pt>
                <c:pt idx="14">
                  <c:v>4.0965243331226011</c:v>
                </c:pt>
                <c:pt idx="15">
                  <c:v>3.6399174687848626</c:v>
                </c:pt>
                <c:pt idx="16">
                  <c:v>3.1363576528019874</c:v>
                </c:pt>
                <c:pt idx="17">
                  <c:v>2.7583804205179039</c:v>
                </c:pt>
                <c:pt idx="18">
                  <c:v>2.535260135492599</c:v>
                </c:pt>
              </c:numCache>
            </c:numRef>
          </c:val>
          <c:smooth val="0"/>
          <c:extLst>
            <c:ext xmlns:c16="http://schemas.microsoft.com/office/drawing/2014/chart" uri="{C3380CC4-5D6E-409C-BE32-E72D297353CC}">
              <c16:uniqueId val="{00000000-B94E-488B-88DD-DCE0E8ABBA76}"/>
            </c:ext>
          </c:extLst>
        </c:ser>
        <c:ser>
          <c:idx val="3"/>
          <c:order val="1"/>
          <c:tx>
            <c:strRef>
              <c:f>ARF!$U$45</c:f>
              <c:strCache>
                <c:ptCount val="1"/>
                <c:pt idx="0">
                  <c:v>Reference</c:v>
                </c:pt>
              </c:strCache>
            </c:strRef>
          </c:tx>
          <c:spPr>
            <a:ln w="28575" cap="rnd">
              <a:solidFill>
                <a:schemeClr val="tx1">
                  <a:lumMod val="75000"/>
                  <a:lumOff val="25000"/>
                </a:schemeClr>
              </a:solidFill>
              <a:round/>
            </a:ln>
            <a:effectLst/>
          </c:spPr>
          <c:marker>
            <c:symbol val="none"/>
          </c:marker>
          <c:cat>
            <c:strRef>
              <c:f>ARF!$Q$46:$Q$64</c:f>
              <c:strCache>
                <c:ptCount val="19"/>
                <c:pt idx="0">
                  <c:v>1996-98</c:v>
                </c:pt>
                <c:pt idx="1">
                  <c:v>1997-96</c:v>
                </c:pt>
                <c:pt idx="2">
                  <c:v>1998-00</c:v>
                </c:pt>
                <c:pt idx="3">
                  <c:v>1999-01</c:v>
                </c:pt>
                <c:pt idx="4">
                  <c:v>2000-02</c:v>
                </c:pt>
                <c:pt idx="5">
                  <c:v>2001-02</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ARF!$U$46:$U$64</c:f>
              <c:numCache>
                <c:formatCode>0.00</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1-B94E-488B-88DD-DCE0E8ABBA76}"/>
            </c:ext>
          </c:extLst>
        </c:ser>
        <c:dLbls>
          <c:showLegendKey val="0"/>
          <c:showVal val="0"/>
          <c:showCatName val="0"/>
          <c:showSerName val="0"/>
          <c:showPercent val="0"/>
          <c:showBubbleSize val="0"/>
        </c:dLbls>
        <c:marker val="1"/>
        <c:smooth val="0"/>
        <c:axId val="309290056"/>
        <c:axId val="309292408"/>
      </c:lineChart>
      <c:catAx>
        <c:axId val="30929005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292408"/>
        <c:crosses val="autoZero"/>
        <c:auto val="1"/>
        <c:lblAlgn val="ctr"/>
        <c:lblOffset val="100"/>
        <c:noMultiLvlLbl val="0"/>
      </c:catAx>
      <c:valAx>
        <c:axId val="309292408"/>
        <c:scaling>
          <c:orientation val="minMax"/>
        </c:scaling>
        <c:delete val="0"/>
        <c:axPos val="l"/>
        <c:numFmt formatCode="0.0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290056"/>
        <c:crosses val="autoZero"/>
        <c:crossBetween val="between"/>
      </c:valAx>
      <c:spPr>
        <a:noFill/>
        <a:ln>
          <a:noFill/>
        </a:ln>
        <a:effectLst/>
      </c:spPr>
    </c:plotArea>
    <c:legend>
      <c:legendPos val="b"/>
      <c:layout>
        <c:manualLayout>
          <c:xMode val="edge"/>
          <c:yMode val="edge"/>
          <c:x val="0.65892292024773025"/>
          <c:y val="5.1360736467452636E-2"/>
          <c:w val="0.32053344086429997"/>
          <c:h val="6.9337916303634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Mening!$B$41</c:f>
          <c:strCache>
            <c:ptCount val="1"/>
            <c:pt idx="0">
              <c:v>Meningococcal Disease Māori and Non-Māori</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6183672702810684"/>
          <c:w val="0.89184523041177244"/>
          <c:h val="0.67335810840119037"/>
        </c:manualLayout>
      </c:layout>
      <c:lineChart>
        <c:grouping val="standard"/>
        <c:varyColors val="0"/>
        <c:ser>
          <c:idx val="0"/>
          <c:order val="0"/>
          <c:tx>
            <c:strRef>
              <c:f>Mening!$C$47</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Ref>
                <c:extLst>
                  <c:ext xmlns:c15="http://schemas.microsoft.com/office/drawing/2012/chart" uri="{02D57815-91ED-43cb-92C2-25804820EDAC}">
                    <c15:fullRef>
                      <c15:sqref>Mening!$DT$20:$DT$40</c15:sqref>
                    </c15:fullRef>
                  </c:ext>
                </c:extLst>
                <c:f>(Mening!$DT$20:$DT$38,Mening!$DT$40)</c:f>
                <c:numCache>
                  <c:formatCode>General</c:formatCode>
                  <c:ptCount val="20"/>
                  <c:pt idx="0">
                    <c:v>4.6220464805223367</c:v>
                  </c:pt>
                  <c:pt idx="1">
                    <c:v>4.4574900567162059</c:v>
                  </c:pt>
                  <c:pt idx="2">
                    <c:v>4.6729844606431437</c:v>
                  </c:pt>
                  <c:pt idx="3">
                    <c:v>4.5458057871047899</c:v>
                  </c:pt>
                  <c:pt idx="4">
                    <c:v>4.5133026355327734</c:v>
                  </c:pt>
                  <c:pt idx="5">
                    <c:v>4.0425989942437486</c:v>
                  </c:pt>
                  <c:pt idx="6">
                    <c:v>3.5422597218927594</c:v>
                  </c:pt>
                  <c:pt idx="7">
                    <c:v>2.797124885960756</c:v>
                  </c:pt>
                  <c:pt idx="8">
                    <c:v>2.2629111954431371</c:v>
                  </c:pt>
                  <c:pt idx="9">
                    <c:v>2.0255753424619916</c:v>
                  </c:pt>
                  <c:pt idx="10">
                    <c:v>1.9938920163159286</c:v>
                  </c:pt>
                  <c:pt idx="11">
                    <c:v>2.0010176639304542</c:v>
                  </c:pt>
                  <c:pt idx="12">
                    <c:v>1.9844283200157469</c:v>
                  </c:pt>
                  <c:pt idx="13">
                    <c:v>1.815484792627148</c:v>
                  </c:pt>
                  <c:pt idx="14">
                    <c:v>1.6506825681563932</c:v>
                  </c:pt>
                  <c:pt idx="15">
                    <c:v>1.3428707854383979</c:v>
                  </c:pt>
                  <c:pt idx="16">
                    <c:v>1.2408290363161087</c:v>
                  </c:pt>
                  <c:pt idx="17">
                    <c:v>1.1888463817241071</c:v>
                  </c:pt>
                  <c:pt idx="18">
                    <c:v>1.4467306917677687</c:v>
                  </c:pt>
                </c:numCache>
              </c:numRef>
            </c:plus>
            <c:minus>
              <c:numRef>
                <c:extLst>
                  <c:ext xmlns:c15="http://schemas.microsoft.com/office/drawing/2012/chart" uri="{02D57815-91ED-43cb-92C2-25804820EDAC}">
                    <c15:fullRef>
                      <c15:sqref>Mening!$DT$20:$DT$40</c15:sqref>
                    </c15:fullRef>
                  </c:ext>
                </c:extLst>
                <c:f>(Mening!$DT$20:$DT$38,Mening!$DT$40)</c:f>
                <c:numCache>
                  <c:formatCode>General</c:formatCode>
                  <c:ptCount val="20"/>
                  <c:pt idx="0">
                    <c:v>4.6220464805223367</c:v>
                  </c:pt>
                  <c:pt idx="1">
                    <c:v>4.4574900567162059</c:v>
                  </c:pt>
                  <c:pt idx="2">
                    <c:v>4.6729844606431437</c:v>
                  </c:pt>
                  <c:pt idx="3">
                    <c:v>4.5458057871047899</c:v>
                  </c:pt>
                  <c:pt idx="4">
                    <c:v>4.5133026355327734</c:v>
                  </c:pt>
                  <c:pt idx="5">
                    <c:v>4.0425989942437486</c:v>
                  </c:pt>
                  <c:pt idx="6">
                    <c:v>3.5422597218927594</c:v>
                  </c:pt>
                  <c:pt idx="7">
                    <c:v>2.797124885960756</c:v>
                  </c:pt>
                  <c:pt idx="8">
                    <c:v>2.2629111954431371</c:v>
                  </c:pt>
                  <c:pt idx="9">
                    <c:v>2.0255753424619916</c:v>
                  </c:pt>
                  <c:pt idx="10">
                    <c:v>1.9938920163159286</c:v>
                  </c:pt>
                  <c:pt idx="11">
                    <c:v>2.0010176639304542</c:v>
                  </c:pt>
                  <c:pt idx="12">
                    <c:v>1.9844283200157469</c:v>
                  </c:pt>
                  <c:pt idx="13">
                    <c:v>1.815484792627148</c:v>
                  </c:pt>
                  <c:pt idx="14">
                    <c:v>1.6506825681563932</c:v>
                  </c:pt>
                  <c:pt idx="15">
                    <c:v>1.3428707854383979</c:v>
                  </c:pt>
                  <c:pt idx="16">
                    <c:v>1.2408290363161087</c:v>
                  </c:pt>
                  <c:pt idx="17">
                    <c:v>1.1888463817241071</c:v>
                  </c:pt>
                  <c:pt idx="18">
                    <c:v>1.4467306917677687</c:v>
                  </c:pt>
                </c:numCache>
              </c:numRef>
            </c:minus>
            <c:spPr>
              <a:noFill/>
              <a:ln w="9525" cap="flat" cmpd="sng" algn="ctr">
                <a:solidFill>
                  <a:srgbClr val="5B9BD5"/>
                </a:solidFill>
                <a:round/>
              </a:ln>
              <a:effectLst/>
            </c:spPr>
          </c:errBars>
          <c:cat>
            <c:strRef>
              <c:extLst>
                <c:ext xmlns:c15="http://schemas.microsoft.com/office/drawing/2012/chart" uri="{02D57815-91ED-43cb-92C2-25804820EDAC}">
                  <c15:fullRef>
                    <c15:sqref>Mening!$B$49:$B$67</c15:sqref>
                  </c15:fullRef>
                </c:ext>
              </c:extLst>
              <c:f>Mening!$B$49:$B$67</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extLst>
                <c:ext xmlns:c15="http://schemas.microsoft.com/office/drawing/2012/chart" uri="{02D57815-91ED-43cb-92C2-25804820EDAC}">
                  <c15:fullRef>
                    <c15:sqref>(Mening!$C$49:$C$67,Mening!$C$73)</c15:sqref>
                  </c15:fullRef>
                </c:ext>
              </c:extLst>
              <c:f>Mening!$C$49:$C$67</c:f>
              <c:numCache>
                <c:formatCode>0.00</c:formatCode>
                <c:ptCount val="19"/>
                <c:pt idx="0">
                  <c:v>31.344081264495475</c:v>
                </c:pt>
                <c:pt idx="1">
                  <c:v>29.506613867865724</c:v>
                </c:pt>
                <c:pt idx="2">
                  <c:v>32.776997467728975</c:v>
                </c:pt>
                <c:pt idx="3">
                  <c:v>31.260248754603651</c:v>
                </c:pt>
                <c:pt idx="4">
                  <c:v>31.008246432575394</c:v>
                </c:pt>
                <c:pt idx="5">
                  <c:v>24.89342669613373</c:v>
                </c:pt>
                <c:pt idx="6">
                  <c:v>19.154845466865751</c:v>
                </c:pt>
                <c:pt idx="7">
                  <c:v>11.940013169933925</c:v>
                </c:pt>
                <c:pt idx="8">
                  <c:v>7.9151722180299835</c:v>
                </c:pt>
                <c:pt idx="9">
                  <c:v>6.4814579321995618</c:v>
                </c:pt>
                <c:pt idx="10">
                  <c:v>6.5138460696410085</c:v>
                </c:pt>
                <c:pt idx="11">
                  <c:v>6.7463655790097414</c:v>
                </c:pt>
                <c:pt idx="12">
                  <c:v>6.7159226131097398</c:v>
                </c:pt>
                <c:pt idx="13">
                  <c:v>5.6595894457517772</c:v>
                </c:pt>
                <c:pt idx="14">
                  <c:v>4.6890875394519922</c:v>
                </c:pt>
                <c:pt idx="15">
                  <c:v>3.3330873962608685</c:v>
                </c:pt>
                <c:pt idx="16">
                  <c:v>2.8780020156760124</c:v>
                </c:pt>
                <c:pt idx="17">
                  <c:v>2.6439087945557977</c:v>
                </c:pt>
                <c:pt idx="18">
                  <c:v>3.6160734592395518</c:v>
                </c:pt>
              </c:numCache>
            </c:numRef>
          </c:val>
          <c:smooth val="0"/>
          <c:extLst>
            <c:ext xmlns:c15="http://schemas.microsoft.com/office/drawing/2012/chart" uri="{02D57815-91ED-43cb-92C2-25804820EDAC}">
              <c15:categoryFilterExceptions>
                <c15:categoryFilterException>
                  <c15:sqref>Mening!$C$73</c15:sqref>
                  <c15:spPr xmlns:c15="http://schemas.microsoft.com/office/drawing/2012/chart">
                    <a:ln w="28575" cap="rnd">
                      <a:noFill/>
                      <a:round/>
                    </a:ln>
                    <a:effectLst/>
                  </c15:spPr>
                  <c15:marker>
                    <c:symbol val="square"/>
                    <c:size val="5"/>
                    <c:spPr>
                      <a:solidFill>
                        <a:schemeClr val="accent1"/>
                      </a:solidFill>
                      <a:ln w="9525">
                        <a:noFill/>
                      </a:ln>
                      <a:effectLst/>
                    </c:spPr>
                  </c15:marker>
                </c15:categoryFilterException>
              </c15:categoryFilterExceptions>
            </c:ext>
            <c:ext xmlns:c16="http://schemas.microsoft.com/office/drawing/2014/chart" uri="{C3380CC4-5D6E-409C-BE32-E72D297353CC}">
              <c16:uniqueId val="{00000000-993A-469F-8BC0-255E12BEC6FE}"/>
            </c:ext>
          </c:extLst>
        </c:ser>
        <c:ser>
          <c:idx val="3"/>
          <c:order val="1"/>
          <c:tx>
            <c:strRef>
              <c:f>Mening!$F$47</c:f>
              <c:strCache>
                <c:ptCount val="1"/>
                <c:pt idx="0">
                  <c:v>Non-Māori</c:v>
                </c:pt>
              </c:strCache>
            </c:strRef>
          </c:tx>
          <c:spPr>
            <a:ln w="28575" cap="rnd">
              <a:solidFill>
                <a:sysClr val="window" lastClr="FFFFFF">
                  <a:lumMod val="65000"/>
                </a:sysClr>
              </a:solidFill>
              <a:round/>
            </a:ln>
            <a:effectLst/>
          </c:spPr>
          <c:marker>
            <c:symbol val="square"/>
            <c:size val="4"/>
            <c:spPr>
              <a:solidFill>
                <a:sysClr val="window" lastClr="FFFFFF">
                  <a:lumMod val="65000"/>
                </a:sysClr>
              </a:solidFill>
              <a:ln w="9525">
                <a:solidFill>
                  <a:sysClr val="window" lastClr="FFFFFF">
                    <a:lumMod val="65000"/>
                  </a:sysClr>
                </a:solidFill>
              </a:ln>
              <a:effectLst/>
            </c:spPr>
          </c:marker>
          <c:errBars>
            <c:errDir val="y"/>
            <c:errBarType val="both"/>
            <c:errValType val="cust"/>
            <c:noEndCap val="0"/>
            <c:plus>
              <c:numRef>
                <c:extLst>
                  <c:ext xmlns:c15="http://schemas.microsoft.com/office/drawing/2012/chart" uri="{02D57815-91ED-43cb-92C2-25804820EDAC}">
                    <c15:fullRef>
                      <c15:sqref>Mening!$DU$20:$DU$40</c15:sqref>
                    </c15:fullRef>
                  </c:ext>
                </c:extLst>
                <c:f>(Mening!$DU$20:$DU$38,Mening!$DU$40)</c:f>
                <c:numCache>
                  <c:formatCode>General</c:formatCode>
                  <c:ptCount val="20"/>
                  <c:pt idx="0">
                    <c:v>1.8121919273422078</c:v>
                  </c:pt>
                  <c:pt idx="1">
                    <c:v>1.7080224286082213</c:v>
                  </c:pt>
                  <c:pt idx="2">
                    <c:v>1.8372207407475922</c:v>
                  </c:pt>
                  <c:pt idx="3">
                    <c:v>1.8560786165102532</c:v>
                  </c:pt>
                  <c:pt idx="4">
                    <c:v>1.7819863746574043</c:v>
                  </c:pt>
                  <c:pt idx="5">
                    <c:v>1.5568661925369862</c:v>
                  </c:pt>
                  <c:pt idx="6">
                    <c:v>1.2904969035421208</c:v>
                  </c:pt>
                  <c:pt idx="7">
                    <c:v>1.1292049505246247</c:v>
                  </c:pt>
                  <c:pt idx="8">
                    <c:v>0.91847305558596226</c:v>
                  </c:pt>
                  <c:pt idx="9">
                    <c:v>0.80869608606547938</c:v>
                  </c:pt>
                  <c:pt idx="10">
                    <c:v>0.69039694176989419</c:v>
                  </c:pt>
                  <c:pt idx="11">
                    <c:v>0.66717728096425277</c:v>
                  </c:pt>
                  <c:pt idx="12">
                    <c:v>0.65094017705562868</c:v>
                  </c:pt>
                  <c:pt idx="13">
                    <c:v>0.59915895871845892</c:v>
                  </c:pt>
                  <c:pt idx="14">
                    <c:v>0.55980012874762508</c:v>
                  </c:pt>
                  <c:pt idx="15">
                    <c:v>0.4576652352271835</c:v>
                  </c:pt>
                  <c:pt idx="16">
                    <c:v>0.43786587038218405</c:v>
                  </c:pt>
                  <c:pt idx="17">
                    <c:v>0.4502372096861752</c:v>
                  </c:pt>
                  <c:pt idx="18">
                    <c:v>0.4904059278952233</c:v>
                  </c:pt>
                </c:numCache>
              </c:numRef>
            </c:plus>
            <c:minus>
              <c:numRef>
                <c:extLst>
                  <c:ext xmlns:c15="http://schemas.microsoft.com/office/drawing/2012/chart" uri="{02D57815-91ED-43cb-92C2-25804820EDAC}">
                    <c15:fullRef>
                      <c15:sqref>Mening!$DU$20:$DU$40</c15:sqref>
                    </c15:fullRef>
                  </c:ext>
                </c:extLst>
                <c:f>(Mening!$DU$20:$DU$38,Mening!$DU$40)</c:f>
                <c:numCache>
                  <c:formatCode>General</c:formatCode>
                  <c:ptCount val="20"/>
                  <c:pt idx="0">
                    <c:v>1.8121919273422078</c:v>
                  </c:pt>
                  <c:pt idx="1">
                    <c:v>1.7080224286082213</c:v>
                  </c:pt>
                  <c:pt idx="2">
                    <c:v>1.8372207407475922</c:v>
                  </c:pt>
                  <c:pt idx="3">
                    <c:v>1.8560786165102532</c:v>
                  </c:pt>
                  <c:pt idx="4">
                    <c:v>1.7819863746574043</c:v>
                  </c:pt>
                  <c:pt idx="5">
                    <c:v>1.5568661925369862</c:v>
                  </c:pt>
                  <c:pt idx="6">
                    <c:v>1.2904969035421208</c:v>
                  </c:pt>
                  <c:pt idx="7">
                    <c:v>1.1292049505246247</c:v>
                  </c:pt>
                  <c:pt idx="8">
                    <c:v>0.91847305558596226</c:v>
                  </c:pt>
                  <c:pt idx="9">
                    <c:v>0.80869608606547938</c:v>
                  </c:pt>
                  <c:pt idx="10">
                    <c:v>0.69039694176989419</c:v>
                  </c:pt>
                  <c:pt idx="11">
                    <c:v>0.66717728096425277</c:v>
                  </c:pt>
                  <c:pt idx="12">
                    <c:v>0.65094017705562868</c:v>
                  </c:pt>
                  <c:pt idx="13">
                    <c:v>0.59915895871845892</c:v>
                  </c:pt>
                  <c:pt idx="14">
                    <c:v>0.55980012874762508</c:v>
                  </c:pt>
                  <c:pt idx="15">
                    <c:v>0.4576652352271835</c:v>
                  </c:pt>
                  <c:pt idx="16">
                    <c:v>0.43786587038218405</c:v>
                  </c:pt>
                  <c:pt idx="17">
                    <c:v>0.4502372096861752</c:v>
                  </c:pt>
                  <c:pt idx="18">
                    <c:v>0.4904059278952233</c:v>
                  </c:pt>
                </c:numCache>
              </c:numRef>
            </c:minus>
            <c:spPr>
              <a:noFill/>
              <a:ln w="9525" cap="flat" cmpd="sng" algn="ctr">
                <a:solidFill>
                  <a:sysClr val="window" lastClr="FFFFFF">
                    <a:lumMod val="65000"/>
                  </a:sysClr>
                </a:solidFill>
                <a:round/>
              </a:ln>
              <a:effectLst/>
            </c:spPr>
          </c:errBars>
          <c:cat>
            <c:strRef>
              <c:extLst>
                <c:ext xmlns:c15="http://schemas.microsoft.com/office/drawing/2012/chart" uri="{02D57815-91ED-43cb-92C2-25804820EDAC}">
                  <c15:fullRef>
                    <c15:sqref>Mening!$B$49:$B$67</c15:sqref>
                  </c15:fullRef>
                </c:ext>
              </c:extLst>
              <c:f>Mening!$B$49:$B$67</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extLst>
                <c:ext xmlns:c15="http://schemas.microsoft.com/office/drawing/2012/chart" uri="{02D57815-91ED-43cb-92C2-25804820EDAC}">
                  <c15:fullRef>
                    <c15:sqref>Mening!$F$49:$F$67</c15:sqref>
                  </c15:fullRef>
                </c:ext>
              </c:extLst>
              <c:f>Mening!$F$49:$F$67</c:f>
              <c:numCache>
                <c:formatCode>0.00</c:formatCode>
                <c:ptCount val="19"/>
                <c:pt idx="0">
                  <c:v>17.090289733681292</c:v>
                </c:pt>
                <c:pt idx="1">
                  <c:v>15.243974413058234</c:v>
                </c:pt>
                <c:pt idx="2">
                  <c:v>17.652875361394379</c:v>
                </c:pt>
                <c:pt idx="3">
                  <c:v>18.411373820605949</c:v>
                </c:pt>
                <c:pt idx="4">
                  <c:v>18.183534435279636</c:v>
                </c:pt>
                <c:pt idx="5">
                  <c:v>14.523960389165126</c:v>
                </c:pt>
                <c:pt idx="6">
                  <c:v>10.575739588853857</c:v>
                </c:pt>
                <c:pt idx="7">
                  <c:v>7.5777409345593512</c:v>
                </c:pt>
                <c:pt idx="8">
                  <c:v>5.0543165144659161</c:v>
                </c:pt>
                <c:pt idx="9">
                  <c:v>3.8997434698138433</c:v>
                </c:pt>
                <c:pt idx="10">
                  <c:v>3.117569122135849</c:v>
                </c:pt>
                <c:pt idx="11">
                  <c:v>2.9149820901997407</c:v>
                </c:pt>
                <c:pt idx="12">
                  <c:v>2.8180666123028995</c:v>
                </c:pt>
                <c:pt idx="13">
                  <c:v>2.4263657151512108</c:v>
                </c:pt>
                <c:pt idx="14">
                  <c:v>2.2061894872141137</c:v>
                </c:pt>
                <c:pt idx="15">
                  <c:v>1.5430033653882711</c:v>
                </c:pt>
                <c:pt idx="16">
                  <c:v>1.407012245650699</c:v>
                </c:pt>
                <c:pt idx="17">
                  <c:v>1.5179600203278225</c:v>
                </c:pt>
                <c:pt idx="18">
                  <c:v>1.9327048120020898</c:v>
                </c:pt>
              </c:numCache>
            </c:numRef>
          </c:val>
          <c:smooth val="0"/>
          <c:extLst>
            <c:ext xmlns:c16="http://schemas.microsoft.com/office/drawing/2014/chart" uri="{C3380CC4-5D6E-409C-BE32-E72D297353CC}">
              <c16:uniqueId val="{00000001-993A-469F-8BC0-255E12BEC6FE}"/>
            </c:ext>
          </c:extLst>
        </c:ser>
        <c:dLbls>
          <c:showLegendKey val="0"/>
          <c:showVal val="0"/>
          <c:showCatName val="0"/>
          <c:showSerName val="0"/>
          <c:showPercent val="0"/>
          <c:showBubbleSize val="0"/>
        </c:dLbls>
        <c:marker val="1"/>
        <c:smooth val="0"/>
        <c:axId val="311551280"/>
        <c:axId val="311546184"/>
        <c:extLst/>
      </c:lineChart>
      <c:catAx>
        <c:axId val="31155128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546184"/>
        <c:crosses val="autoZero"/>
        <c:auto val="1"/>
        <c:lblAlgn val="ctr"/>
        <c:lblOffset val="100"/>
        <c:noMultiLvlLbl val="0"/>
      </c:catAx>
      <c:valAx>
        <c:axId val="311546184"/>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551280"/>
        <c:crosses val="autoZero"/>
        <c:crossBetween val="between"/>
      </c:valAx>
      <c:spPr>
        <a:noFill/>
        <a:ln>
          <a:noFill/>
        </a:ln>
        <a:effectLst/>
      </c:spPr>
    </c:plotArea>
    <c:legend>
      <c:legendPos val="b"/>
      <c:layout>
        <c:manualLayout>
          <c:xMode val="edge"/>
          <c:yMode val="edge"/>
          <c:x val="0.83735531942908792"/>
          <c:y val="5.6098231352946351E-2"/>
          <c:w val="0.1079219407823999"/>
          <c:h val="0.25832517713600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Mening!$Q$41</c:f>
          <c:strCache>
            <c:ptCount val="1"/>
            <c:pt idx="0">
              <c:v>Meningococcal Disease Māori and Non-Māori, Rate Ratio</c:v>
            </c:pt>
          </c:strCache>
        </c:strRef>
      </c:tx>
      <c:layout>
        <c:manualLayout>
          <c:xMode val="edge"/>
          <c:yMode val="edge"/>
          <c:x val="7.3040295455066425E-3"/>
          <c:y val="1.2326654400405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3252829438653391E-2"/>
          <c:y val="0.16226238148897201"/>
          <c:w val="0.93945445377572367"/>
          <c:h val="0.70354824838073315"/>
        </c:manualLayout>
      </c:layout>
      <c:lineChart>
        <c:grouping val="standard"/>
        <c:varyColors val="0"/>
        <c:ser>
          <c:idx val="0"/>
          <c:order val="0"/>
          <c:tx>
            <c:strRef>
              <c:f>Mening!$R$48</c:f>
              <c:strCache>
                <c:ptCount val="1"/>
                <c:pt idx="0">
                  <c:v>Ratio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Mening!$DV$20:$DV$40</c:f>
                <c:numCache>
                  <c:formatCode>General</c:formatCode>
                  <c:ptCount val="21"/>
                  <c:pt idx="0">
                    <c:v>0.16438160736175036</c:v>
                  </c:pt>
                  <c:pt idx="1">
                    <c:v>0.18168330268322794</c:v>
                  </c:pt>
                  <c:pt idx="2">
                    <c:v>0.16971019915031552</c:v>
                  </c:pt>
                  <c:pt idx="3">
                    <c:v>0.15424594550208368</c:v>
                  </c:pt>
                  <c:pt idx="4">
                    <c:v>0.14402362606188451</c:v>
                  </c:pt>
                  <c:pt idx="5">
                    <c:v>0.15953861158590416</c:v>
                  </c:pt>
                  <c:pt idx="6">
                    <c:v>0.1864222527823689</c:v>
                  </c:pt>
                  <c:pt idx="7">
                    <c:v>0.22465799756063995</c:v>
                  </c:pt>
                  <c:pt idx="8">
                    <c:v>0.29366745963383828</c:v>
                  </c:pt>
                  <c:pt idx="9">
                    <c:v>0.3486998858347064</c:v>
                  </c:pt>
                  <c:pt idx="10">
                    <c:v>0.40855682856639142</c:v>
                  </c:pt>
                  <c:pt idx="11">
                    <c:v>0.48252692527517188</c:v>
                  </c:pt>
                  <c:pt idx="12">
                    <c:v>0.49573133120775975</c:v>
                  </c:pt>
                  <c:pt idx="13">
                    <c:v>0.51955488246632453</c:v>
                  </c:pt>
                  <c:pt idx="14">
                    <c:v>0.50272238663285529</c:v>
                  </c:pt>
                  <c:pt idx="15">
                    <c:v>0.66217617090006309</c:v>
                  </c:pt>
                  <c:pt idx="16">
                    <c:v>0.65890372992806634</c:v>
                  </c:pt>
                  <c:pt idx="17">
                    <c:v>0.58178133723543057</c:v>
                  </c:pt>
                  <c:pt idx="18">
                    <c:v>0.43068695301892151</c:v>
                  </c:pt>
                </c:numCache>
              </c:numRef>
            </c:plus>
            <c:minus>
              <c:numRef>
                <c:f>Mening!$DV$20:$DV$40</c:f>
                <c:numCache>
                  <c:formatCode>General</c:formatCode>
                  <c:ptCount val="21"/>
                  <c:pt idx="0">
                    <c:v>0.16438160736175036</c:v>
                  </c:pt>
                  <c:pt idx="1">
                    <c:v>0.18168330268322794</c:v>
                  </c:pt>
                  <c:pt idx="2">
                    <c:v>0.16971019915031552</c:v>
                  </c:pt>
                  <c:pt idx="3">
                    <c:v>0.15424594550208368</c:v>
                  </c:pt>
                  <c:pt idx="4">
                    <c:v>0.14402362606188451</c:v>
                  </c:pt>
                  <c:pt idx="5">
                    <c:v>0.15953861158590416</c:v>
                  </c:pt>
                  <c:pt idx="6">
                    <c:v>0.1864222527823689</c:v>
                  </c:pt>
                  <c:pt idx="7">
                    <c:v>0.22465799756063995</c:v>
                  </c:pt>
                  <c:pt idx="8">
                    <c:v>0.29366745963383828</c:v>
                  </c:pt>
                  <c:pt idx="9">
                    <c:v>0.3486998858347064</c:v>
                  </c:pt>
                  <c:pt idx="10">
                    <c:v>0.40855682856639142</c:v>
                  </c:pt>
                  <c:pt idx="11">
                    <c:v>0.48252692527517188</c:v>
                  </c:pt>
                  <c:pt idx="12">
                    <c:v>0.49573133120775975</c:v>
                  </c:pt>
                  <c:pt idx="13">
                    <c:v>0.51955488246632453</c:v>
                  </c:pt>
                  <c:pt idx="14">
                    <c:v>0.50272238663285529</c:v>
                  </c:pt>
                  <c:pt idx="15">
                    <c:v>0.66217617090006309</c:v>
                  </c:pt>
                  <c:pt idx="16">
                    <c:v>0.65890372992806634</c:v>
                  </c:pt>
                  <c:pt idx="17">
                    <c:v>0.58178133723543057</c:v>
                  </c:pt>
                  <c:pt idx="18">
                    <c:v>0.43068695301892151</c:v>
                  </c:pt>
                </c:numCache>
              </c:numRef>
            </c:minus>
            <c:spPr>
              <a:noFill/>
              <a:ln w="9525" cap="flat" cmpd="sng" algn="ctr">
                <a:solidFill>
                  <a:schemeClr val="accent4"/>
                </a:solidFill>
                <a:round/>
              </a:ln>
              <a:effectLst/>
            </c:spPr>
          </c:errBars>
          <c:cat>
            <c:strRef>
              <c:f>Mening!$Q$49:$Q$67</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Mening!$R$49:$R$67</c:f>
              <c:numCache>
                <c:formatCode>0.00</c:formatCode>
                <c:ptCount val="19"/>
                <c:pt idx="0">
                  <c:v>1.8340286649864701</c:v>
                </c:pt>
                <c:pt idx="1">
                  <c:v>1.9356247306863676</c:v>
                </c:pt>
                <c:pt idx="2">
                  <c:v>1.856751197564676</c:v>
                </c:pt>
                <c:pt idx="3">
                  <c:v>1.697877032925011</c:v>
                </c:pt>
                <c:pt idx="4">
                  <c:v>1.7052925845050944</c:v>
                </c:pt>
                <c:pt idx="5">
                  <c:v>1.7139558377413522</c:v>
                </c:pt>
                <c:pt idx="6">
                  <c:v>1.8112062334679377</c:v>
                </c:pt>
                <c:pt idx="7">
                  <c:v>1.5756692229315756</c:v>
                </c:pt>
                <c:pt idx="8">
                  <c:v>1.5660222693565069</c:v>
                </c:pt>
                <c:pt idx="9">
                  <c:v>1.6620216130547065</c:v>
                </c:pt>
                <c:pt idx="10">
                  <c:v>2.0893990844951555</c:v>
                </c:pt>
                <c:pt idx="11">
                  <c:v>2.3143763392890917</c:v>
                </c:pt>
                <c:pt idx="12">
                  <c:v>2.3831667370068113</c:v>
                </c:pt>
                <c:pt idx="13">
                  <c:v>2.332537675755558</c:v>
                </c:pt>
                <c:pt idx="14">
                  <c:v>2.1254237528677473</c:v>
                </c:pt>
                <c:pt idx="15">
                  <c:v>2.160129699666697</c:v>
                </c:pt>
                <c:pt idx="16">
                  <c:v>2.0454704815628855</c:v>
                </c:pt>
                <c:pt idx="17">
                  <c:v>1.7417512708831504</c:v>
                </c:pt>
                <c:pt idx="18">
                  <c:v>1.8709910777806051</c:v>
                </c:pt>
              </c:numCache>
            </c:numRef>
          </c:val>
          <c:smooth val="0"/>
          <c:extLst>
            <c:ext xmlns:c16="http://schemas.microsoft.com/office/drawing/2014/chart" uri="{C3380CC4-5D6E-409C-BE32-E72D297353CC}">
              <c16:uniqueId val="{00000000-9944-483D-A0FC-C624980D089B}"/>
            </c:ext>
          </c:extLst>
        </c:ser>
        <c:ser>
          <c:idx val="3"/>
          <c:order val="1"/>
          <c:tx>
            <c:strRef>
              <c:f>Mening!$U$48</c:f>
              <c:strCache>
                <c:ptCount val="1"/>
                <c:pt idx="0">
                  <c:v>Reference</c:v>
                </c:pt>
              </c:strCache>
            </c:strRef>
          </c:tx>
          <c:spPr>
            <a:ln w="28575" cap="rnd">
              <a:solidFill>
                <a:schemeClr val="tx1">
                  <a:lumMod val="75000"/>
                  <a:lumOff val="25000"/>
                </a:schemeClr>
              </a:solidFill>
              <a:round/>
            </a:ln>
            <a:effectLst/>
          </c:spPr>
          <c:marker>
            <c:symbol val="none"/>
          </c:marker>
          <c:cat>
            <c:strRef>
              <c:f>Mening!$Q$49:$Q$67</c:f>
              <c:strCache>
                <c:ptCount val="19"/>
                <c:pt idx="0">
                  <c:v>1997-99</c:v>
                </c:pt>
                <c:pt idx="1">
                  <c:v>1998-00</c:v>
                </c:pt>
                <c:pt idx="2">
                  <c:v>1999-01</c:v>
                </c:pt>
                <c:pt idx="3">
                  <c:v>2000-02</c:v>
                </c:pt>
                <c:pt idx="4">
                  <c:v>2001-03</c:v>
                </c:pt>
                <c:pt idx="5">
                  <c:v>2002-04</c:v>
                </c:pt>
                <c:pt idx="6">
                  <c:v>2003-05</c:v>
                </c:pt>
                <c:pt idx="7">
                  <c:v>2004-06</c:v>
                </c:pt>
                <c:pt idx="8">
                  <c:v>2005-07</c:v>
                </c:pt>
                <c:pt idx="9">
                  <c:v>2006-08</c:v>
                </c:pt>
                <c:pt idx="10">
                  <c:v>2007-09</c:v>
                </c:pt>
                <c:pt idx="11">
                  <c:v>2008-10</c:v>
                </c:pt>
                <c:pt idx="12">
                  <c:v>2009-11</c:v>
                </c:pt>
                <c:pt idx="13">
                  <c:v>2010-12</c:v>
                </c:pt>
                <c:pt idx="14">
                  <c:v>2011-13</c:v>
                </c:pt>
                <c:pt idx="15">
                  <c:v>2012-14</c:v>
                </c:pt>
                <c:pt idx="16">
                  <c:v>2013-15</c:v>
                </c:pt>
                <c:pt idx="17">
                  <c:v>2014-16</c:v>
                </c:pt>
                <c:pt idx="18">
                  <c:v>2015-17</c:v>
                </c:pt>
              </c:strCache>
            </c:strRef>
          </c:cat>
          <c:val>
            <c:numRef>
              <c:f>Mening!$U$49:$U$67</c:f>
              <c:numCache>
                <c:formatCode>0.00</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1-9944-483D-A0FC-C624980D089B}"/>
            </c:ext>
          </c:extLst>
        </c:ser>
        <c:dLbls>
          <c:showLegendKey val="0"/>
          <c:showVal val="0"/>
          <c:showCatName val="0"/>
          <c:showSerName val="0"/>
          <c:showPercent val="0"/>
          <c:showBubbleSize val="0"/>
        </c:dLbls>
        <c:marker val="1"/>
        <c:smooth val="0"/>
        <c:axId val="311549712"/>
        <c:axId val="311546576"/>
      </c:lineChart>
      <c:catAx>
        <c:axId val="31154971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546576"/>
        <c:crosses val="autoZero"/>
        <c:auto val="1"/>
        <c:lblAlgn val="ctr"/>
        <c:lblOffset val="100"/>
        <c:noMultiLvlLbl val="0"/>
      </c:catAx>
      <c:valAx>
        <c:axId val="311546576"/>
        <c:scaling>
          <c:orientation val="minMax"/>
        </c:scaling>
        <c:delete val="0"/>
        <c:axPos val="l"/>
        <c:numFmt formatCode="0.0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549712"/>
        <c:crosses val="autoZero"/>
        <c:crossBetween val="between"/>
      </c:valAx>
      <c:spPr>
        <a:noFill/>
        <a:ln>
          <a:noFill/>
        </a:ln>
        <a:effectLst/>
      </c:spPr>
    </c:plotArea>
    <c:legend>
      <c:legendPos val="b"/>
      <c:layout>
        <c:manualLayout>
          <c:xMode val="edge"/>
          <c:yMode val="edge"/>
          <c:x val="0.65892292024773025"/>
          <c:y val="5.1360736467452636E-2"/>
          <c:w val="0.32053344086429997"/>
          <c:h val="6.933791630363429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4762</xdr:rowOff>
    </xdr:from>
    <xdr:to>
      <xdr:col>13</xdr:col>
      <xdr:colOff>600074</xdr:colOff>
      <xdr:row>36</xdr:row>
      <xdr:rowOff>33618</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385761</xdr:colOff>
      <xdr:row>11</xdr:row>
      <xdr:rowOff>14286</xdr:rowOff>
    </xdr:from>
    <xdr:to>
      <xdr:col>29</xdr:col>
      <xdr:colOff>9524</xdr:colOff>
      <xdr:row>36</xdr:row>
      <xdr:rowOff>22412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0.01432</cdr:x>
      <cdr:y>0.09559</cdr:y>
    </cdr:from>
    <cdr:to>
      <cdr:x>0.31944</cdr:x>
      <cdr:y>0.17212</cdr:y>
    </cdr:to>
    <cdr:sp macro="" textlink="">
      <cdr:nvSpPr>
        <cdr:cNvPr id="2" name="TextBox 1"/>
        <cdr:cNvSpPr txBox="1"/>
      </cdr:nvSpPr>
      <cdr:spPr>
        <a:xfrm xmlns:a="http://schemas.openxmlformats.org/drawingml/2006/main">
          <a:off x="135397" y="414083"/>
          <a:ext cx="2884214" cy="33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atin typeface="+mn-lt"/>
            </a:rPr>
            <a:t>Rate (Per 100000)</a:t>
          </a:r>
        </a:p>
      </cdr:txBody>
    </cdr:sp>
  </cdr:relSizeAnchor>
  <cdr:relSizeAnchor xmlns:cdr="http://schemas.openxmlformats.org/drawingml/2006/chartDrawing">
    <cdr:from>
      <cdr:x>0</cdr:x>
      <cdr:y>0.84738</cdr:y>
    </cdr:from>
    <cdr:to>
      <cdr:x>1</cdr:x>
      <cdr:y>1</cdr:y>
    </cdr:to>
    <cdr:sp macro="" textlink="">
      <cdr:nvSpPr>
        <cdr:cNvPr id="3" name="TextBox 2"/>
        <cdr:cNvSpPr txBox="1"/>
      </cdr:nvSpPr>
      <cdr:spPr>
        <a:xfrm xmlns:a="http://schemas.openxmlformats.org/drawingml/2006/main">
          <a:off x="0" y="3670767"/>
          <a:ext cx="9452721" cy="661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Intervals of two rates do not overlap, the difference in rates is said to be statistically significant.	</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1997-2017</a:t>
          </a:r>
          <a:endParaRPr lang="en-NZ"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0.07754</cdr:y>
    </cdr:from>
    <cdr:to>
      <cdr:x>0.27811</cdr:x>
      <cdr:y>0.16074</cdr:y>
    </cdr:to>
    <cdr:sp macro="" textlink="">
      <cdr:nvSpPr>
        <cdr:cNvPr id="2" name="TextBox 1"/>
        <cdr:cNvSpPr txBox="1"/>
      </cdr:nvSpPr>
      <cdr:spPr>
        <a:xfrm xmlns:a="http://schemas.openxmlformats.org/drawingml/2006/main">
          <a:off x="0" y="334300"/>
          <a:ext cx="2413471" cy="358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Rate Ratio</a:t>
          </a:r>
        </a:p>
      </cdr:txBody>
    </cdr:sp>
  </cdr:relSizeAnchor>
  <cdr:relSizeAnchor xmlns:cdr="http://schemas.openxmlformats.org/drawingml/2006/chartDrawing">
    <cdr:from>
      <cdr:x>0</cdr:x>
      <cdr:y>0.84664</cdr:y>
    </cdr:from>
    <cdr:to>
      <cdr:x>1</cdr:x>
      <cdr:y>1</cdr:y>
    </cdr:to>
    <cdr:sp macro="" textlink="">
      <cdr:nvSpPr>
        <cdr:cNvPr id="3" name="TextBox 1"/>
        <cdr:cNvSpPr txBox="1"/>
      </cdr:nvSpPr>
      <cdr:spPr>
        <a:xfrm xmlns:a="http://schemas.openxmlformats.org/drawingml/2006/main">
          <a:off x="0" y="3650037"/>
          <a:ext cx="8678116" cy="661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If the Confidence Interval</a:t>
          </a:r>
          <a:r>
            <a:rPr lang="en-NZ" sz="900" baseline="0">
              <a:effectLst/>
              <a:latin typeface="+mn-lt"/>
              <a:ea typeface="+mn-ea"/>
              <a:cs typeface="+mn-cs"/>
            </a:rPr>
            <a:t> does not includes one</a:t>
          </a:r>
          <a:r>
            <a:rPr lang="en-NZ" sz="900">
              <a:effectLst/>
              <a:latin typeface="+mn-lt"/>
              <a:ea typeface="+mn-ea"/>
              <a:cs typeface="+mn-cs"/>
            </a:rPr>
            <a:t>, the rate</a:t>
          </a:r>
          <a:r>
            <a:rPr lang="en-NZ" sz="900" baseline="0">
              <a:effectLst/>
              <a:latin typeface="+mn-lt"/>
              <a:ea typeface="+mn-ea"/>
              <a:cs typeface="+mn-cs"/>
            </a:rPr>
            <a:t> ratio </a:t>
          </a:r>
          <a:r>
            <a:rPr lang="en-NZ" sz="900">
              <a:effectLst/>
              <a:latin typeface="+mn-lt"/>
              <a:ea typeface="+mn-ea"/>
              <a:cs typeface="+mn-cs"/>
            </a:rPr>
            <a:t>is said to be statistically significant.	</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1997-2017</a:t>
          </a:r>
          <a:endParaRPr lang="en-NZ" sz="900">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13</xdr:col>
      <xdr:colOff>600074</xdr:colOff>
      <xdr:row>37</xdr:row>
      <xdr:rowOff>123265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280147</xdr:colOff>
      <xdr:row>11</xdr:row>
      <xdr:rowOff>0</xdr:rowOff>
    </xdr:from>
    <xdr:to>
      <xdr:col>28</xdr:col>
      <xdr:colOff>484935</xdr:colOff>
      <xdr:row>37</xdr:row>
      <xdr:rowOff>78441</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0.00697</cdr:x>
      <cdr:y>0.09752</cdr:y>
    </cdr:from>
    <cdr:to>
      <cdr:x>0.31209</cdr:x>
      <cdr:y>0.17405</cdr:y>
    </cdr:to>
    <cdr:sp macro="" textlink="">
      <cdr:nvSpPr>
        <cdr:cNvPr id="2" name="TextBox 1"/>
        <cdr:cNvSpPr txBox="1"/>
      </cdr:nvSpPr>
      <cdr:spPr>
        <a:xfrm xmlns:a="http://schemas.openxmlformats.org/drawingml/2006/main">
          <a:off x="71582" y="418559"/>
          <a:ext cx="3133811" cy="328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atin typeface="+mn-lt"/>
            </a:rPr>
            <a:t>Rate (Per 100000)</a:t>
          </a:r>
        </a:p>
      </cdr:txBody>
    </cdr:sp>
  </cdr:relSizeAnchor>
  <cdr:relSizeAnchor xmlns:cdr="http://schemas.openxmlformats.org/drawingml/2006/chartDrawing">
    <cdr:from>
      <cdr:x>0</cdr:x>
      <cdr:y>0.83551</cdr:y>
    </cdr:from>
    <cdr:to>
      <cdr:x>1</cdr:x>
      <cdr:y>1</cdr:y>
    </cdr:to>
    <cdr:sp macro="" textlink="">
      <cdr:nvSpPr>
        <cdr:cNvPr id="3" name="TextBox 2"/>
        <cdr:cNvSpPr txBox="1"/>
      </cdr:nvSpPr>
      <cdr:spPr>
        <a:xfrm xmlns:a="http://schemas.openxmlformats.org/drawingml/2006/main">
          <a:off x="0" y="3585882"/>
          <a:ext cx="10270750" cy="705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Intervals of two rates do not overlap, the difference in rates is said to be statistically significant.</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National Minimum Data Set (NMDS), Ministry of Health 1996-2016</a:t>
          </a:r>
          <a:endParaRPr lang="en-NZ" sz="900">
            <a:effectLs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0.07424</cdr:y>
    </cdr:from>
    <cdr:to>
      <cdr:x>0.27811</cdr:x>
      <cdr:y>0.15744</cdr:y>
    </cdr:to>
    <cdr:sp macro="" textlink="">
      <cdr:nvSpPr>
        <cdr:cNvPr id="2" name="TextBox 1"/>
        <cdr:cNvSpPr txBox="1"/>
      </cdr:nvSpPr>
      <cdr:spPr>
        <a:xfrm xmlns:a="http://schemas.openxmlformats.org/drawingml/2006/main">
          <a:off x="0" y="315285"/>
          <a:ext cx="2472217" cy="353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Rate Ratio</a:t>
          </a:r>
        </a:p>
      </cdr:txBody>
    </cdr:sp>
  </cdr:relSizeAnchor>
  <cdr:relSizeAnchor xmlns:cdr="http://schemas.openxmlformats.org/drawingml/2006/chartDrawing">
    <cdr:from>
      <cdr:x>0</cdr:x>
      <cdr:y>0.86544</cdr:y>
    </cdr:from>
    <cdr:to>
      <cdr:x>1</cdr:x>
      <cdr:y>1</cdr:y>
    </cdr:to>
    <cdr:sp macro="" textlink="">
      <cdr:nvSpPr>
        <cdr:cNvPr id="3" name="TextBox 1"/>
        <cdr:cNvSpPr txBox="1"/>
      </cdr:nvSpPr>
      <cdr:spPr>
        <a:xfrm xmlns:a="http://schemas.openxmlformats.org/drawingml/2006/main">
          <a:off x="0" y="3675530"/>
          <a:ext cx="8889347" cy="571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If the Confidence Intervals of two rates do not overlap, the difference in rates is said to be statistically significant.</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National Minimum Data Set (NMDS), Ministry of Health 1996-2016</a:t>
          </a:r>
          <a:endParaRPr lang="en-NZ" sz="900">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11</xdr:row>
      <xdr:rowOff>33618</xdr:rowOff>
    </xdr:from>
    <xdr:to>
      <xdr:col>13</xdr:col>
      <xdr:colOff>600074</xdr:colOff>
      <xdr:row>31</xdr:row>
      <xdr:rowOff>145676</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11</xdr:row>
      <xdr:rowOff>0</xdr:rowOff>
    </xdr:from>
    <xdr:to>
      <xdr:col>28</xdr:col>
      <xdr:colOff>593912</xdr:colOff>
      <xdr:row>31</xdr:row>
      <xdr:rowOff>78441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0.01114</cdr:x>
      <cdr:y>0.09659</cdr:y>
    </cdr:from>
    <cdr:to>
      <cdr:x>0.31626</cdr:x>
      <cdr:y>0.17312</cdr:y>
    </cdr:to>
    <cdr:sp macro="" textlink="">
      <cdr:nvSpPr>
        <cdr:cNvPr id="2" name="TextBox 1"/>
        <cdr:cNvSpPr txBox="1"/>
      </cdr:nvSpPr>
      <cdr:spPr>
        <a:xfrm xmlns:a="http://schemas.openxmlformats.org/drawingml/2006/main">
          <a:off x="111197" y="424297"/>
          <a:ext cx="3044914" cy="336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atin typeface="+mn-lt"/>
            </a:rPr>
            <a:t>Rate (Per 100000)</a:t>
          </a:r>
        </a:p>
      </cdr:txBody>
    </cdr:sp>
  </cdr:relSizeAnchor>
</c:userShapes>
</file>

<file path=xl/drawings/drawing9.xml><?xml version="1.0" encoding="utf-8"?>
<c:userShapes xmlns:c="http://schemas.openxmlformats.org/drawingml/2006/chart">
  <cdr:relSizeAnchor xmlns:cdr="http://schemas.openxmlformats.org/drawingml/2006/chartDrawing">
    <cdr:from>
      <cdr:x>0.00054</cdr:x>
      <cdr:y>0.08574</cdr:y>
    </cdr:from>
    <cdr:to>
      <cdr:x>0.27865</cdr:x>
      <cdr:y>0.16894</cdr:y>
    </cdr:to>
    <cdr:sp macro="" textlink="">
      <cdr:nvSpPr>
        <cdr:cNvPr id="2" name="TextBox 1"/>
        <cdr:cNvSpPr txBox="1"/>
      </cdr:nvSpPr>
      <cdr:spPr>
        <a:xfrm xmlns:a="http://schemas.openxmlformats.org/drawingml/2006/main">
          <a:off x="4885" y="373750"/>
          <a:ext cx="2515847" cy="3626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Rate Ratio</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L2" sqref="L2"/>
    </sheetView>
  </sheetViews>
  <sheetFormatPr defaultColWidth="8.88671875" defaultRowHeight="13.2" x14ac:dyDescent="0.25"/>
  <cols>
    <col min="1" max="16384" width="8.88671875" style="6"/>
  </cols>
  <sheetData>
    <row r="1" spans="1:10" ht="37.799999999999997" x14ac:dyDescent="0.25">
      <c r="A1" s="174" t="s">
        <v>57</v>
      </c>
    </row>
    <row r="2" spans="1:10" ht="18" x14ac:dyDescent="0.25">
      <c r="A2" s="175" t="s">
        <v>58</v>
      </c>
    </row>
    <row r="3" spans="1:10" ht="14.25" customHeight="1" x14ac:dyDescent="0.25">
      <c r="A3" s="188" t="s">
        <v>129</v>
      </c>
      <c r="B3" s="188"/>
      <c r="C3" s="188"/>
      <c r="D3" s="188"/>
      <c r="E3" s="188"/>
      <c r="F3" s="188"/>
      <c r="G3" s="188"/>
      <c r="H3" s="188"/>
      <c r="I3" s="188"/>
      <c r="J3" s="188"/>
    </row>
    <row r="4" spans="1:10" ht="14.25" customHeight="1" x14ac:dyDescent="0.25">
      <c r="A4" s="188"/>
      <c r="B4" s="188"/>
      <c r="C4" s="188"/>
      <c r="D4" s="188"/>
      <c r="E4" s="188"/>
      <c r="F4" s="188"/>
      <c r="G4" s="188"/>
      <c r="H4" s="188"/>
      <c r="I4" s="188"/>
      <c r="J4" s="188"/>
    </row>
    <row r="5" spans="1:10" ht="14.25" customHeight="1" x14ac:dyDescent="0.25">
      <c r="A5" s="188"/>
      <c r="B5" s="188"/>
      <c r="C5" s="188"/>
      <c r="D5" s="188"/>
      <c r="E5" s="188"/>
      <c r="F5" s="188"/>
      <c r="G5" s="188"/>
      <c r="H5" s="188"/>
      <c r="I5" s="188"/>
      <c r="J5" s="188"/>
    </row>
    <row r="6" spans="1:10" ht="14.25" customHeight="1" x14ac:dyDescent="0.25">
      <c r="A6" s="188"/>
      <c r="B6" s="188"/>
      <c r="C6" s="188"/>
      <c r="D6" s="188"/>
      <c r="E6" s="188"/>
      <c r="F6" s="188"/>
      <c r="G6" s="188"/>
      <c r="H6" s="188"/>
      <c r="I6" s="188"/>
      <c r="J6" s="188"/>
    </row>
    <row r="7" spans="1:10" ht="14.25" customHeight="1" x14ac:dyDescent="0.25">
      <c r="A7" s="176"/>
      <c r="B7" s="176"/>
      <c r="C7" s="176"/>
      <c r="D7" s="176"/>
      <c r="E7" s="176"/>
      <c r="F7" s="176"/>
      <c r="G7" s="176"/>
      <c r="H7" s="176"/>
      <c r="I7" s="176"/>
      <c r="J7" s="176"/>
    </row>
    <row r="8" spans="1:10" ht="14.25" customHeight="1" x14ac:dyDescent="0.25">
      <c r="A8" s="188" t="s">
        <v>151</v>
      </c>
      <c r="B8" s="188"/>
      <c r="C8" s="188"/>
      <c r="D8" s="188"/>
      <c r="E8" s="188"/>
      <c r="F8" s="188"/>
      <c r="G8" s="188"/>
      <c r="H8" s="188"/>
      <c r="I8" s="188"/>
      <c r="J8" s="188"/>
    </row>
    <row r="9" spans="1:10" ht="14.25" customHeight="1" x14ac:dyDescent="0.25">
      <c r="A9" s="188"/>
      <c r="B9" s="188"/>
      <c r="C9" s="188"/>
      <c r="D9" s="188"/>
      <c r="E9" s="188"/>
      <c r="F9" s="188"/>
      <c r="G9" s="188"/>
      <c r="H9" s="188"/>
      <c r="I9" s="188"/>
      <c r="J9" s="188"/>
    </row>
    <row r="10" spans="1:10" ht="14.25" customHeight="1" x14ac:dyDescent="0.25">
      <c r="A10" s="188"/>
      <c r="B10" s="188"/>
      <c r="C10" s="188"/>
      <c r="D10" s="188"/>
      <c r="E10" s="188"/>
      <c r="F10" s="188"/>
      <c r="G10" s="188"/>
      <c r="H10" s="188"/>
      <c r="I10" s="188"/>
      <c r="J10" s="188"/>
    </row>
    <row r="11" spans="1:10" ht="14.25" customHeight="1" x14ac:dyDescent="0.25">
      <c r="A11" s="188"/>
      <c r="B11" s="188"/>
      <c r="C11" s="188"/>
      <c r="D11" s="188"/>
      <c r="E11" s="188"/>
      <c r="F11" s="188"/>
      <c r="G11" s="188"/>
      <c r="H11" s="188"/>
      <c r="I11" s="188"/>
      <c r="J11" s="188"/>
    </row>
    <row r="12" spans="1:10" x14ac:dyDescent="0.25">
      <c r="A12" s="188"/>
      <c r="B12" s="188"/>
      <c r="C12" s="188"/>
      <c r="D12" s="188"/>
      <c r="E12" s="188"/>
      <c r="F12" s="188"/>
      <c r="G12" s="188"/>
      <c r="H12" s="188"/>
      <c r="I12" s="188"/>
      <c r="J12" s="188"/>
    </row>
    <row r="13" spans="1:10" ht="12.75" customHeight="1" x14ac:dyDescent="0.25">
      <c r="A13" s="188"/>
      <c r="B13" s="188"/>
      <c r="C13" s="188"/>
      <c r="D13" s="188"/>
      <c r="E13" s="188"/>
      <c r="F13" s="188"/>
      <c r="G13" s="188"/>
      <c r="H13" s="188"/>
      <c r="I13" s="188"/>
      <c r="J13" s="188"/>
    </row>
    <row r="14" spans="1:10" ht="13.95" customHeight="1" x14ac:dyDescent="0.25">
      <c r="A14" s="188"/>
      <c r="B14" s="188"/>
      <c r="C14" s="188"/>
      <c r="D14" s="188"/>
      <c r="E14" s="188"/>
      <c r="F14" s="188"/>
      <c r="G14" s="188"/>
      <c r="H14" s="188"/>
      <c r="I14" s="188"/>
      <c r="J14" s="188"/>
    </row>
    <row r="15" spans="1:10" x14ac:dyDescent="0.25">
      <c r="A15" s="188"/>
      <c r="B15" s="188"/>
      <c r="C15" s="188"/>
      <c r="D15" s="188"/>
      <c r="E15" s="188"/>
      <c r="F15" s="188"/>
      <c r="G15" s="188"/>
      <c r="H15" s="188"/>
      <c r="I15" s="188"/>
      <c r="J15" s="188"/>
    </row>
    <row r="16" spans="1:10" ht="13.8" x14ac:dyDescent="0.25">
      <c r="A16" s="177"/>
      <c r="B16" s="177"/>
      <c r="C16" s="177"/>
      <c r="D16" s="177"/>
      <c r="E16" s="177"/>
      <c r="F16" s="177"/>
      <c r="G16" s="177"/>
      <c r="H16" s="177"/>
      <c r="I16" s="177"/>
      <c r="J16" s="177"/>
    </row>
    <row r="17" spans="1:3" ht="14.25" customHeight="1" thickBot="1" x14ac:dyDescent="0.3">
      <c r="A17" s="178" t="s">
        <v>59</v>
      </c>
    </row>
    <row r="18" spans="1:3" ht="22.5" customHeight="1" x14ac:dyDescent="0.25">
      <c r="A18" s="179" t="s">
        <v>60</v>
      </c>
      <c r="B18" s="186" t="s">
        <v>61</v>
      </c>
      <c r="C18" s="186" t="s">
        <v>62</v>
      </c>
    </row>
    <row r="19" spans="1:3" ht="14.25" customHeight="1" thickBot="1" x14ac:dyDescent="0.3">
      <c r="A19" s="180" t="s">
        <v>63</v>
      </c>
      <c r="B19" s="187"/>
      <c r="C19" s="187"/>
    </row>
    <row r="20" spans="1:3" ht="14.25" customHeight="1" x14ac:dyDescent="0.25">
      <c r="A20" s="181" t="s">
        <v>64</v>
      </c>
      <c r="B20" s="182">
        <v>67404</v>
      </c>
      <c r="C20" s="181">
        <v>12.81</v>
      </c>
    </row>
    <row r="21" spans="1:3" ht="14.25" customHeight="1" x14ac:dyDescent="0.25">
      <c r="A21" s="181" t="s">
        <v>65</v>
      </c>
      <c r="B21" s="182">
        <v>66186</v>
      </c>
      <c r="C21" s="181">
        <v>12.58</v>
      </c>
    </row>
    <row r="22" spans="1:3" ht="14.25" customHeight="1" x14ac:dyDescent="0.25">
      <c r="A22" s="181" t="s">
        <v>66</v>
      </c>
      <c r="B22" s="182">
        <v>62838</v>
      </c>
      <c r="C22" s="181">
        <v>11.94</v>
      </c>
    </row>
    <row r="23" spans="1:3" ht="14.25" customHeight="1" x14ac:dyDescent="0.25">
      <c r="A23" s="181" t="s">
        <v>67</v>
      </c>
      <c r="B23" s="182">
        <v>49587</v>
      </c>
      <c r="C23" s="181">
        <v>9.42</v>
      </c>
    </row>
    <row r="24" spans="1:3" ht="14.25" customHeight="1" x14ac:dyDescent="0.25">
      <c r="A24" s="181" t="s">
        <v>68</v>
      </c>
      <c r="B24" s="182">
        <v>42153</v>
      </c>
      <c r="C24" s="181">
        <v>8.01</v>
      </c>
    </row>
    <row r="25" spans="1:3" x14ac:dyDescent="0.25">
      <c r="A25" s="181" t="s">
        <v>69</v>
      </c>
      <c r="B25" s="182">
        <v>40218</v>
      </c>
      <c r="C25" s="181">
        <v>7.64</v>
      </c>
    </row>
    <row r="26" spans="1:3" ht="14.25" customHeight="1" x14ac:dyDescent="0.25">
      <c r="A26" s="181" t="s">
        <v>70</v>
      </c>
      <c r="B26" s="182">
        <v>39231</v>
      </c>
      <c r="C26" s="181">
        <v>7.46</v>
      </c>
    </row>
    <row r="27" spans="1:3" ht="14.25" customHeight="1" x14ac:dyDescent="0.25">
      <c r="A27" s="181" t="s">
        <v>71</v>
      </c>
      <c r="B27" s="182">
        <v>38412</v>
      </c>
      <c r="C27" s="181">
        <v>7.3</v>
      </c>
    </row>
    <row r="28" spans="1:3" ht="14.25" customHeight="1" x14ac:dyDescent="0.25">
      <c r="A28" s="181" t="s">
        <v>72</v>
      </c>
      <c r="B28" s="182">
        <v>32832</v>
      </c>
      <c r="C28" s="181">
        <v>6.24</v>
      </c>
    </row>
    <row r="29" spans="1:3" ht="14.25" customHeight="1" x14ac:dyDescent="0.25">
      <c r="A29" s="181" t="s">
        <v>73</v>
      </c>
      <c r="B29" s="182">
        <v>25101</v>
      </c>
      <c r="C29" s="181">
        <v>4.7699999999999996</v>
      </c>
    </row>
    <row r="30" spans="1:3" ht="14.25" customHeight="1" x14ac:dyDescent="0.25">
      <c r="A30" s="181" t="s">
        <v>74</v>
      </c>
      <c r="B30" s="182">
        <v>19335</v>
      </c>
      <c r="C30" s="181">
        <v>3.67</v>
      </c>
    </row>
    <row r="31" spans="1:3" ht="14.25" customHeight="1" x14ac:dyDescent="0.25">
      <c r="A31" s="181" t="s">
        <v>75</v>
      </c>
      <c r="B31" s="182">
        <v>13740</v>
      </c>
      <c r="C31" s="181">
        <v>2.61</v>
      </c>
    </row>
    <row r="32" spans="1:3" ht="14.25" customHeight="1" x14ac:dyDescent="0.25">
      <c r="A32" s="181" t="s">
        <v>76</v>
      </c>
      <c r="B32" s="182">
        <v>11424</v>
      </c>
      <c r="C32" s="181">
        <v>2.17</v>
      </c>
    </row>
    <row r="33" spans="1:10" ht="14.25" customHeight="1" x14ac:dyDescent="0.25">
      <c r="A33" s="181" t="s">
        <v>77</v>
      </c>
      <c r="B33" s="181">
        <v>8043</v>
      </c>
      <c r="C33" s="181">
        <v>1.53</v>
      </c>
    </row>
    <row r="34" spans="1:10" ht="14.25" customHeight="1" x14ac:dyDescent="0.25">
      <c r="A34" s="181" t="s">
        <v>78</v>
      </c>
      <c r="B34" s="181">
        <v>5046</v>
      </c>
      <c r="C34" s="181">
        <v>0.96</v>
      </c>
    </row>
    <row r="35" spans="1:10" ht="14.25" customHeight="1" x14ac:dyDescent="0.25">
      <c r="A35" s="181" t="s">
        <v>79</v>
      </c>
      <c r="B35" s="181">
        <v>2736</v>
      </c>
      <c r="C35" s="181">
        <v>0.52</v>
      </c>
    </row>
    <row r="36" spans="1:10" ht="14.25" customHeight="1" x14ac:dyDescent="0.25">
      <c r="A36" s="181" t="s">
        <v>80</v>
      </c>
      <c r="B36" s="181">
        <v>1251</v>
      </c>
      <c r="C36" s="181">
        <v>0.24</v>
      </c>
    </row>
    <row r="37" spans="1:10" ht="14.25" customHeight="1" thickBot="1" x14ac:dyDescent="0.3">
      <c r="A37" s="183" t="s">
        <v>81</v>
      </c>
      <c r="B37" s="183">
        <v>699</v>
      </c>
      <c r="C37" s="183">
        <v>0.13</v>
      </c>
    </row>
    <row r="38" spans="1:10" ht="14.25" customHeight="1" x14ac:dyDescent="0.25">
      <c r="A38" s="184"/>
    </row>
    <row r="39" spans="1:10" ht="14.25" customHeight="1" x14ac:dyDescent="0.25">
      <c r="A39" s="175" t="s">
        <v>82</v>
      </c>
    </row>
    <row r="40" spans="1:10" x14ac:dyDescent="0.25">
      <c r="A40" s="188" t="s">
        <v>83</v>
      </c>
      <c r="B40" s="188"/>
      <c r="C40" s="188"/>
      <c r="D40" s="188"/>
      <c r="E40" s="188"/>
      <c r="F40" s="188"/>
      <c r="G40" s="188"/>
      <c r="H40" s="188"/>
      <c r="I40" s="188"/>
      <c r="J40" s="188"/>
    </row>
    <row r="41" spans="1:10" ht="34.200000000000003" customHeight="1" x14ac:dyDescent="0.25">
      <c r="A41" s="188"/>
      <c r="B41" s="188"/>
      <c r="C41" s="188"/>
      <c r="D41" s="188"/>
      <c r="E41" s="188"/>
      <c r="F41" s="188"/>
      <c r="G41" s="188"/>
      <c r="H41" s="188"/>
      <c r="I41" s="188"/>
      <c r="J41" s="188"/>
    </row>
    <row r="42" spans="1:10" x14ac:dyDescent="0.25">
      <c r="A42" s="188"/>
      <c r="B42" s="188"/>
      <c r="C42" s="188"/>
      <c r="D42" s="188"/>
      <c r="E42" s="188"/>
      <c r="F42" s="188"/>
      <c r="G42" s="188"/>
      <c r="H42" s="188"/>
      <c r="I42" s="188"/>
      <c r="J42" s="188"/>
    </row>
    <row r="43" spans="1:10" x14ac:dyDescent="0.25">
      <c r="A43" s="188"/>
      <c r="B43" s="188"/>
      <c r="C43" s="188"/>
      <c r="D43" s="188"/>
      <c r="E43" s="188"/>
      <c r="F43" s="188"/>
      <c r="G43" s="188"/>
      <c r="H43" s="188"/>
      <c r="I43" s="188"/>
      <c r="J43" s="188"/>
    </row>
    <row r="44" spans="1:10" x14ac:dyDescent="0.25">
      <c r="A44" s="188"/>
      <c r="B44" s="188"/>
      <c r="C44" s="188"/>
      <c r="D44" s="188"/>
      <c r="E44" s="188"/>
      <c r="F44" s="188"/>
      <c r="G44" s="188"/>
      <c r="H44" s="188"/>
      <c r="I44" s="188"/>
      <c r="J44" s="188"/>
    </row>
    <row r="45" spans="1:10" ht="13.8" x14ac:dyDescent="0.25">
      <c r="A45" s="176"/>
      <c r="B45" s="176"/>
      <c r="C45" s="176"/>
      <c r="D45" s="176"/>
      <c r="E45" s="176"/>
      <c r="F45" s="176"/>
      <c r="G45" s="176"/>
      <c r="H45" s="176"/>
      <c r="I45" s="176"/>
      <c r="J45" s="176"/>
    </row>
    <row r="46" spans="1:10" ht="18" x14ac:dyDescent="0.25">
      <c r="A46" s="175" t="s">
        <v>84</v>
      </c>
    </row>
    <row r="47" spans="1:10" x14ac:dyDescent="0.25">
      <c r="A47" s="188" t="s">
        <v>85</v>
      </c>
      <c r="B47" s="188"/>
      <c r="C47" s="188"/>
      <c r="D47" s="188"/>
      <c r="E47" s="188"/>
      <c r="F47" s="188"/>
      <c r="G47" s="188"/>
      <c r="H47" s="188"/>
      <c r="I47" s="188"/>
      <c r="J47" s="188"/>
    </row>
    <row r="48" spans="1:10" x14ac:dyDescent="0.25">
      <c r="A48" s="188"/>
      <c r="B48" s="188"/>
      <c r="C48" s="188"/>
      <c r="D48" s="188"/>
      <c r="E48" s="188"/>
      <c r="F48" s="188"/>
      <c r="G48" s="188"/>
      <c r="H48" s="188"/>
      <c r="I48" s="188"/>
      <c r="J48" s="188"/>
    </row>
    <row r="49" spans="1:10" x14ac:dyDescent="0.25">
      <c r="A49" s="188"/>
      <c r="B49" s="188"/>
      <c r="C49" s="188"/>
      <c r="D49" s="188"/>
      <c r="E49" s="188"/>
      <c r="F49" s="188"/>
      <c r="G49" s="188"/>
      <c r="H49" s="188"/>
      <c r="I49" s="188"/>
      <c r="J49" s="188"/>
    </row>
    <row r="50" spans="1:10" x14ac:dyDescent="0.25">
      <c r="A50" s="188"/>
      <c r="B50" s="188"/>
      <c r="C50" s="188"/>
      <c r="D50" s="188"/>
      <c r="E50" s="188"/>
      <c r="F50" s="188"/>
      <c r="G50" s="188"/>
      <c r="H50" s="188"/>
      <c r="I50" s="188"/>
      <c r="J50" s="188"/>
    </row>
    <row r="51" spans="1:10" x14ac:dyDescent="0.25">
      <c r="A51" s="188"/>
      <c r="B51" s="188"/>
      <c r="C51" s="188"/>
      <c r="D51" s="188"/>
      <c r="E51" s="188"/>
      <c r="F51" s="188"/>
      <c r="G51" s="188"/>
      <c r="H51" s="188"/>
      <c r="I51" s="188"/>
      <c r="J51" s="188"/>
    </row>
    <row r="52" spans="1:10" x14ac:dyDescent="0.25">
      <c r="A52" s="188"/>
      <c r="B52" s="188"/>
      <c r="C52" s="188"/>
      <c r="D52" s="188"/>
      <c r="E52" s="188"/>
      <c r="F52" s="188"/>
      <c r="G52" s="188"/>
      <c r="H52" s="188"/>
      <c r="I52" s="188"/>
      <c r="J52" s="188"/>
    </row>
    <row r="53" spans="1:10" x14ac:dyDescent="0.25">
      <c r="A53" s="188"/>
      <c r="B53" s="188"/>
      <c r="C53" s="188"/>
      <c r="D53" s="188"/>
      <c r="E53" s="188"/>
      <c r="F53" s="188"/>
      <c r="G53" s="188"/>
      <c r="H53" s="188"/>
      <c r="I53" s="188"/>
      <c r="J53" s="188"/>
    </row>
    <row r="54" spans="1:10" ht="13.8" x14ac:dyDescent="0.25">
      <c r="A54" s="185"/>
      <c r="B54" s="185"/>
      <c r="C54" s="185"/>
      <c r="D54" s="185"/>
      <c r="E54" s="185"/>
      <c r="F54" s="185"/>
      <c r="G54" s="185"/>
      <c r="H54" s="185"/>
      <c r="I54" s="185"/>
      <c r="J54" s="185"/>
    </row>
    <row r="63" spans="1:10" ht="15.75" customHeight="1" x14ac:dyDescent="0.25"/>
    <row r="64" spans="1:10" ht="15.75" customHeight="1" x14ac:dyDescent="0.25"/>
    <row r="65" ht="15.75" customHeight="1" x14ac:dyDescent="0.25"/>
    <row r="66" ht="14.25" customHeight="1" x14ac:dyDescent="0.25"/>
    <row r="67" ht="14.25" customHeight="1" x14ac:dyDescent="0.25"/>
    <row r="68" ht="14.25" customHeight="1" x14ac:dyDescent="0.25"/>
    <row r="70" ht="14.25" customHeight="1" x14ac:dyDescent="0.25"/>
    <row r="71" ht="14.25" customHeight="1" x14ac:dyDescent="0.25"/>
    <row r="72" ht="14.25" customHeight="1" x14ac:dyDescent="0.25"/>
    <row r="73" ht="14.25" customHeight="1" x14ac:dyDescent="0.25"/>
    <row r="74" ht="13.2" customHeight="1" x14ac:dyDescent="0.25"/>
    <row r="75" ht="13.2" customHeight="1" x14ac:dyDescent="0.25"/>
    <row r="76" ht="13.2" customHeight="1" x14ac:dyDescent="0.25"/>
    <row r="77" ht="13.2" customHeight="1" x14ac:dyDescent="0.25"/>
  </sheetData>
  <sheetProtection algorithmName="SHA-512" hashValue="48FY2rQs6IQnsyFr+GkRFY90Zm0PFUeQHrxiAVI2Gv/sOoT2brYjKyHs68vIELJccT7s4WEy+wrZU7A2+8mTtw==" saltValue="5dxmoq5l2T0axIQqIJPyFg==" spinCount="100000" sheet="1" objects="1" scenarios="1" selectLockedCells="1" selectUnlockedCells="1"/>
  <mergeCells count="6">
    <mergeCell ref="B18:B19"/>
    <mergeCell ref="C18:C19"/>
    <mergeCell ref="A40:J44"/>
    <mergeCell ref="A47:J53"/>
    <mergeCell ref="A3:J6"/>
    <mergeCell ref="A8:J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DI118"/>
  <sheetViews>
    <sheetView zoomScaleNormal="100" workbookViewId="0">
      <pane ySplit="10" topLeftCell="A11" activePane="bottomLeft" state="frozen"/>
      <selection pane="bottomLeft" activeCell="L57" sqref="L57"/>
    </sheetView>
  </sheetViews>
  <sheetFormatPr defaultRowHeight="13.2" x14ac:dyDescent="0.25"/>
  <cols>
    <col min="1" max="2" width="9.109375" style="6"/>
    <col min="3" max="4" width="9.109375" style="6" customWidth="1"/>
    <col min="5" max="5" width="9.109375" style="6"/>
    <col min="6" max="6" width="10.6640625" style="6" customWidth="1"/>
    <col min="7" max="8" width="9.109375" style="6"/>
    <col min="9" max="9" width="22.109375" style="6" customWidth="1"/>
    <col min="10" max="14" width="9.109375" style="6"/>
    <col min="15" max="15" width="8.6640625" style="6" customWidth="1"/>
    <col min="16" max="90" width="9.109375" style="6"/>
    <col min="91" max="91" width="21.88671875" style="6" customWidth="1"/>
    <col min="92" max="106" width="9.109375" style="6"/>
    <col min="107" max="16384" width="8.88671875" style="138"/>
  </cols>
  <sheetData>
    <row r="1" spans="1:113" x14ac:dyDescent="0.25">
      <c r="A1" s="195" t="s">
        <v>98</v>
      </c>
      <c r="B1" s="195"/>
      <c r="C1" s="195"/>
      <c r="D1" s="195"/>
      <c r="E1" s="195"/>
      <c r="F1" s="195"/>
      <c r="G1" s="195"/>
      <c r="H1" s="195"/>
      <c r="I1" s="195"/>
      <c r="J1" s="195"/>
      <c r="K1" s="195"/>
      <c r="L1" s="195"/>
      <c r="M1" s="195"/>
      <c r="N1" s="195"/>
      <c r="O1" s="137"/>
      <c r="P1" s="137"/>
      <c r="Q1" s="137"/>
      <c r="R1" s="137"/>
      <c r="S1" s="137"/>
      <c r="T1" s="137"/>
      <c r="U1" s="137"/>
      <c r="V1" s="137"/>
      <c r="W1" s="137"/>
      <c r="X1" s="137"/>
      <c r="Y1" s="137"/>
      <c r="Z1" s="137"/>
      <c r="AA1" s="137"/>
      <c r="AB1" s="137"/>
      <c r="AC1" s="137"/>
      <c r="AD1" s="137"/>
    </row>
    <row r="2" spans="1:113" x14ac:dyDescent="0.25">
      <c r="A2" s="195"/>
      <c r="B2" s="195"/>
      <c r="C2" s="195"/>
      <c r="D2" s="195"/>
      <c r="E2" s="195"/>
      <c r="F2" s="195"/>
      <c r="G2" s="195"/>
      <c r="H2" s="195"/>
      <c r="I2" s="195"/>
      <c r="J2" s="195"/>
      <c r="K2" s="195"/>
      <c r="L2" s="195"/>
      <c r="M2" s="195"/>
      <c r="N2" s="195"/>
      <c r="O2" s="137"/>
      <c r="P2" s="137"/>
      <c r="Q2" s="137"/>
      <c r="R2" s="137"/>
      <c r="S2" s="137"/>
      <c r="T2" s="137"/>
      <c r="U2" s="137"/>
      <c r="V2" s="137"/>
      <c r="W2" s="137"/>
      <c r="X2" s="137"/>
      <c r="Y2" s="137"/>
      <c r="Z2" s="137"/>
      <c r="AA2" s="137"/>
      <c r="AB2" s="137"/>
      <c r="AC2" s="137"/>
      <c r="AD2" s="137"/>
    </row>
    <row r="3" spans="1:113" x14ac:dyDescent="0.25">
      <c r="A3" s="195"/>
      <c r="B3" s="195"/>
      <c r="C3" s="195"/>
      <c r="D3" s="195"/>
      <c r="E3" s="195"/>
      <c r="F3" s="195"/>
      <c r="G3" s="195"/>
      <c r="H3" s="195"/>
      <c r="I3" s="195"/>
      <c r="J3" s="195"/>
      <c r="K3" s="195"/>
      <c r="L3" s="195"/>
      <c r="M3" s="195"/>
      <c r="N3" s="195"/>
      <c r="O3" s="137"/>
      <c r="P3" s="137"/>
      <c r="Q3" s="137"/>
      <c r="R3" s="137"/>
      <c r="S3" s="137"/>
      <c r="T3" s="137"/>
      <c r="U3" s="137"/>
      <c r="V3" s="137"/>
      <c r="W3" s="137"/>
      <c r="X3" s="137"/>
      <c r="Y3" s="137"/>
      <c r="Z3" s="137"/>
      <c r="AA3" s="137"/>
      <c r="AB3" s="137"/>
      <c r="AC3" s="137"/>
      <c r="AD3" s="137"/>
    </row>
    <row r="4" spans="1:113" x14ac:dyDescent="0.25">
      <c r="A4" s="137"/>
      <c r="B4" s="137"/>
      <c r="C4" s="137"/>
      <c r="D4" s="139"/>
      <c r="E4" s="139"/>
      <c r="F4" s="139"/>
      <c r="G4" s="139"/>
      <c r="H4" s="139"/>
      <c r="I4" s="139"/>
      <c r="J4" s="139"/>
      <c r="K4" s="139"/>
      <c r="L4" s="139"/>
      <c r="M4" s="139"/>
      <c r="N4" s="139"/>
      <c r="O4" s="137"/>
      <c r="P4" s="137"/>
      <c r="Q4" s="137"/>
      <c r="R4" s="137"/>
      <c r="S4" s="137"/>
      <c r="T4" s="137"/>
      <c r="U4" s="137"/>
      <c r="V4" s="137"/>
      <c r="W4" s="137"/>
      <c r="X4" s="137"/>
      <c r="Y4" s="137"/>
      <c r="Z4" s="137"/>
      <c r="AA4" s="137"/>
      <c r="AB4" s="137"/>
      <c r="AC4" s="137"/>
      <c r="AD4" s="137"/>
    </row>
    <row r="5" spans="1:113" x14ac:dyDescent="0.25">
      <c r="A5" s="137"/>
      <c r="B5" s="137"/>
      <c r="C5" s="137"/>
      <c r="D5" s="139"/>
      <c r="E5" s="139"/>
      <c r="F5" s="139"/>
      <c r="G5" s="139"/>
      <c r="H5" s="139"/>
      <c r="I5" s="139"/>
      <c r="J5" s="139"/>
      <c r="K5" s="139"/>
      <c r="L5" s="139"/>
      <c r="M5" s="139"/>
      <c r="N5" s="139"/>
      <c r="O5" s="137"/>
      <c r="P5" s="137"/>
      <c r="Q5" s="137"/>
      <c r="R5" s="137"/>
      <c r="S5" s="137"/>
      <c r="T5" s="137"/>
      <c r="U5" s="137"/>
      <c r="V5" s="137"/>
      <c r="W5" s="137"/>
      <c r="X5" s="137"/>
      <c r="Y5" s="137"/>
      <c r="Z5" s="137"/>
      <c r="AA5" s="137"/>
      <c r="AB5" s="137"/>
      <c r="AC5" s="137"/>
      <c r="AD5" s="137"/>
    </row>
    <row r="6" spans="1:113" s="141" customFormat="1" ht="15" x14ac:dyDescent="0.25">
      <c r="A6" s="140"/>
      <c r="B6" s="140"/>
      <c r="C6" s="140"/>
      <c r="D6" s="197"/>
      <c r="E6" s="197"/>
      <c r="F6" s="197"/>
      <c r="G6" s="196"/>
      <c r="H6" s="196"/>
      <c r="I6" s="196"/>
      <c r="J6" s="196"/>
      <c r="K6" s="196"/>
      <c r="L6" s="196"/>
      <c r="M6" s="196"/>
      <c r="N6" s="196"/>
      <c r="O6" s="137"/>
      <c r="P6" s="140"/>
      <c r="Q6" s="140"/>
      <c r="R6" s="140"/>
      <c r="S6" s="140"/>
      <c r="T6" s="140"/>
      <c r="U6" s="140"/>
      <c r="V6" s="140"/>
      <c r="W6" s="140"/>
      <c r="X6" s="140"/>
      <c r="Y6" s="140"/>
      <c r="Z6" s="140"/>
      <c r="AA6" s="140"/>
      <c r="AB6" s="140"/>
      <c r="AC6" s="140"/>
      <c r="AD6" s="140"/>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9"/>
      <c r="DD6" s="249"/>
      <c r="DE6" s="249"/>
      <c r="DF6" s="249"/>
      <c r="DG6" s="249"/>
      <c r="DH6" s="249"/>
      <c r="DI6" s="249"/>
    </row>
    <row r="7" spans="1:113" x14ac:dyDescent="0.25">
      <c r="A7" s="137"/>
      <c r="B7" s="137"/>
      <c r="C7" s="137"/>
      <c r="D7" s="139"/>
      <c r="E7" s="139"/>
      <c r="F7" s="139"/>
      <c r="G7" s="139"/>
      <c r="H7" s="139"/>
      <c r="I7" s="139"/>
      <c r="J7" s="139"/>
      <c r="K7" s="139"/>
      <c r="L7" s="139"/>
      <c r="M7" s="139"/>
      <c r="N7" s="139"/>
      <c r="O7" s="137"/>
      <c r="P7" s="137"/>
      <c r="Q7" s="137"/>
      <c r="R7" s="137"/>
      <c r="S7" s="137"/>
      <c r="T7" s="137"/>
      <c r="U7" s="137"/>
      <c r="V7" s="137"/>
      <c r="W7" s="137"/>
      <c r="X7" s="137"/>
      <c r="Y7" s="137"/>
      <c r="Z7" s="137"/>
      <c r="AA7" s="137"/>
      <c r="AB7" s="137"/>
      <c r="AC7" s="137"/>
      <c r="AD7" s="137"/>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250"/>
      <c r="DD7" s="250"/>
      <c r="DE7" s="250"/>
      <c r="DF7" s="250"/>
      <c r="DG7" s="250"/>
      <c r="DH7" s="250"/>
      <c r="DI7" s="250"/>
    </row>
    <row r="8" spans="1:113" x14ac:dyDescent="0.25">
      <c r="A8" s="137"/>
      <c r="B8" s="137"/>
      <c r="C8" s="137"/>
      <c r="D8" s="139"/>
      <c r="E8" s="139"/>
      <c r="F8" s="139"/>
      <c r="G8" s="139"/>
      <c r="H8" s="139"/>
      <c r="I8" s="139"/>
      <c r="J8" s="139"/>
      <c r="K8" s="139"/>
      <c r="L8" s="139"/>
      <c r="M8" s="139"/>
      <c r="N8" s="139"/>
      <c r="O8" s="137"/>
      <c r="P8" s="137"/>
      <c r="Q8" s="137"/>
      <c r="R8" s="137"/>
      <c r="S8" s="137"/>
      <c r="T8" s="137"/>
      <c r="U8" s="137"/>
      <c r="V8" s="137"/>
      <c r="W8" s="137"/>
      <c r="X8" s="137"/>
      <c r="Y8" s="137"/>
      <c r="Z8" s="137"/>
      <c r="AA8" s="137"/>
      <c r="AB8" s="137"/>
      <c r="AC8" s="137"/>
      <c r="AD8" s="137"/>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250"/>
      <c r="DD8" s="250"/>
      <c r="DE8" s="250"/>
      <c r="DF8" s="250"/>
      <c r="DG8" s="250"/>
      <c r="DH8" s="250"/>
      <c r="DI8" s="250"/>
    </row>
    <row r="9" spans="1:113" x14ac:dyDescent="0.25">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250"/>
      <c r="DD9" s="250"/>
      <c r="DE9" s="250"/>
      <c r="DF9" s="250"/>
      <c r="DG9" s="250"/>
      <c r="DH9" s="250"/>
      <c r="DI9" s="250"/>
    </row>
    <row r="10" spans="1:113" x14ac:dyDescent="0.25">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250"/>
      <c r="DD10" s="250"/>
      <c r="DE10" s="250"/>
      <c r="DF10" s="250"/>
      <c r="DG10" s="250"/>
      <c r="DH10" s="250"/>
      <c r="DI10" s="250"/>
    </row>
    <row r="11" spans="1:113" x14ac:dyDescent="0.25">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250"/>
      <c r="DD11" s="250"/>
      <c r="DE11" s="250"/>
      <c r="DF11" s="250"/>
      <c r="DG11" s="250"/>
      <c r="DH11" s="250"/>
      <c r="DI11" s="250"/>
    </row>
    <row r="12" spans="1:113" ht="15" x14ac:dyDescent="0.25">
      <c r="A12" s="198" t="s">
        <v>94</v>
      </c>
      <c r="B12" s="198"/>
      <c r="C12" s="198"/>
      <c r="D12" s="198"/>
      <c r="E12" s="198"/>
      <c r="F12" s="198"/>
      <c r="G12" s="198"/>
      <c r="H12" s="198"/>
      <c r="I12" s="198"/>
      <c r="J12" s="198"/>
      <c r="K12" s="198"/>
      <c r="L12" s="198"/>
      <c r="M12" s="198"/>
      <c r="N12" s="198"/>
      <c r="O12" s="137"/>
      <c r="P12" s="198" t="s">
        <v>95</v>
      </c>
      <c r="Q12" s="198"/>
      <c r="R12" s="198"/>
      <c r="S12" s="198"/>
      <c r="T12" s="198"/>
      <c r="U12" s="198"/>
      <c r="V12" s="198"/>
      <c r="W12" s="198"/>
      <c r="X12" s="198"/>
      <c r="Y12" s="198"/>
      <c r="Z12" s="198"/>
      <c r="AA12" s="198"/>
      <c r="AB12" s="198"/>
      <c r="AC12" s="198"/>
      <c r="AD12" s="137"/>
      <c r="BY12" s="98"/>
      <c r="BZ12" s="116"/>
      <c r="CA12" s="116"/>
      <c r="CB12" s="116"/>
      <c r="CC12" s="116"/>
      <c r="CD12" s="251" t="s">
        <v>50</v>
      </c>
      <c r="CE12" s="251"/>
      <c r="CF12" s="251"/>
      <c r="CG12" s="251"/>
      <c r="CH12" s="251"/>
      <c r="CI12" s="251"/>
      <c r="CJ12" s="251"/>
      <c r="CK12" s="251"/>
      <c r="CL12" s="116"/>
      <c r="CM12" s="116"/>
      <c r="CN12" s="116"/>
      <c r="CO12" s="116"/>
      <c r="CP12" s="116"/>
      <c r="CQ12" s="116"/>
      <c r="CR12" s="116"/>
      <c r="CS12" s="116"/>
      <c r="CT12" s="116"/>
      <c r="CU12" s="116"/>
      <c r="CV12" s="116"/>
      <c r="CW12" s="116"/>
      <c r="CX12" s="116"/>
      <c r="CY12" s="98"/>
      <c r="CZ12" s="98"/>
      <c r="DA12" s="98"/>
      <c r="DB12" s="98"/>
      <c r="DC12" s="250"/>
      <c r="DD12" s="250"/>
      <c r="DE12" s="250"/>
      <c r="DF12" s="250"/>
      <c r="DG12" s="250"/>
      <c r="DH12" s="250"/>
      <c r="DI12" s="250"/>
    </row>
    <row r="13" spans="1:113" x14ac:dyDescent="0.25">
      <c r="A13" s="198"/>
      <c r="B13" s="198"/>
      <c r="C13" s="198"/>
      <c r="D13" s="198"/>
      <c r="E13" s="198"/>
      <c r="F13" s="198"/>
      <c r="G13" s="198"/>
      <c r="H13" s="198"/>
      <c r="I13" s="198"/>
      <c r="J13" s="198"/>
      <c r="K13" s="198"/>
      <c r="L13" s="198"/>
      <c r="M13" s="198"/>
      <c r="N13" s="198"/>
      <c r="O13" s="137"/>
      <c r="P13" s="198"/>
      <c r="Q13" s="198"/>
      <c r="R13" s="198"/>
      <c r="S13" s="198"/>
      <c r="T13" s="198"/>
      <c r="U13" s="198"/>
      <c r="V13" s="198"/>
      <c r="W13" s="198"/>
      <c r="X13" s="198"/>
      <c r="Y13" s="198"/>
      <c r="Z13" s="198"/>
      <c r="AA13" s="198"/>
      <c r="AB13" s="198"/>
      <c r="AC13" s="198"/>
      <c r="AD13" s="137"/>
      <c r="BY13" s="98"/>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98"/>
      <c r="CZ13" s="98"/>
      <c r="DA13" s="98"/>
      <c r="DB13" s="98"/>
      <c r="DC13" s="250"/>
      <c r="DD13" s="250"/>
      <c r="DE13" s="250"/>
      <c r="DF13" s="250"/>
      <c r="DG13" s="250"/>
      <c r="DH13" s="250"/>
      <c r="DI13" s="250"/>
    </row>
    <row r="14" spans="1:113" x14ac:dyDescent="0.25">
      <c r="A14" s="198"/>
      <c r="B14" s="198"/>
      <c r="C14" s="198"/>
      <c r="D14" s="198"/>
      <c r="E14" s="198"/>
      <c r="F14" s="198"/>
      <c r="G14" s="198"/>
      <c r="H14" s="198"/>
      <c r="I14" s="198"/>
      <c r="J14" s="198"/>
      <c r="K14" s="198"/>
      <c r="L14" s="198"/>
      <c r="M14" s="198"/>
      <c r="N14" s="198"/>
      <c r="O14" s="137"/>
      <c r="P14" s="198"/>
      <c r="Q14" s="198"/>
      <c r="R14" s="198"/>
      <c r="S14" s="198"/>
      <c r="T14" s="198"/>
      <c r="U14" s="198"/>
      <c r="V14" s="198"/>
      <c r="W14" s="198"/>
      <c r="X14" s="198"/>
      <c r="Y14" s="198"/>
      <c r="Z14" s="198"/>
      <c r="AA14" s="198"/>
      <c r="AB14" s="198"/>
      <c r="AC14" s="198"/>
      <c r="AD14" s="137"/>
      <c r="BY14" s="98"/>
      <c r="BZ14" s="116"/>
      <c r="CA14" s="252" t="s">
        <v>30</v>
      </c>
      <c r="CB14" s="252"/>
      <c r="CC14" s="252"/>
      <c r="CD14" s="252"/>
      <c r="CE14" s="252"/>
      <c r="CF14" s="252"/>
      <c r="CG14" s="252"/>
      <c r="CH14" s="252"/>
      <c r="CI14" s="252"/>
      <c r="CJ14" s="252"/>
      <c r="CK14" s="252"/>
      <c r="CL14" s="252"/>
      <c r="CM14" s="252"/>
      <c r="CN14" s="252"/>
      <c r="CO14" s="252"/>
      <c r="CP14" s="252"/>
      <c r="CQ14" s="252"/>
      <c r="CR14" s="252"/>
      <c r="CS14" s="252"/>
      <c r="CT14" s="252"/>
      <c r="CU14" s="116"/>
      <c r="CV14" s="116"/>
      <c r="CW14" s="116"/>
      <c r="CX14" s="116"/>
      <c r="CY14" s="98"/>
      <c r="CZ14" s="98"/>
      <c r="DA14" s="98"/>
      <c r="DB14" s="98"/>
      <c r="DC14" s="250"/>
      <c r="DD14" s="250"/>
      <c r="DE14" s="250"/>
      <c r="DF14" s="250"/>
      <c r="DG14" s="250"/>
      <c r="DH14" s="250"/>
      <c r="DI14" s="250"/>
    </row>
    <row r="15" spans="1:113" ht="14.25" customHeight="1" x14ac:dyDescent="0.25">
      <c r="A15" s="198"/>
      <c r="B15" s="198"/>
      <c r="C15" s="198"/>
      <c r="D15" s="198"/>
      <c r="E15" s="198"/>
      <c r="F15" s="198"/>
      <c r="G15" s="198"/>
      <c r="H15" s="198"/>
      <c r="I15" s="198"/>
      <c r="J15" s="198"/>
      <c r="K15" s="198"/>
      <c r="L15" s="198"/>
      <c r="M15" s="198"/>
      <c r="N15" s="198"/>
      <c r="O15" s="137"/>
      <c r="P15" s="198"/>
      <c r="Q15" s="198"/>
      <c r="R15" s="198"/>
      <c r="S15" s="198"/>
      <c r="T15" s="198"/>
      <c r="U15" s="198"/>
      <c r="V15" s="198"/>
      <c r="W15" s="198"/>
      <c r="X15" s="198"/>
      <c r="Y15" s="198"/>
      <c r="Z15" s="198"/>
      <c r="AA15" s="198"/>
      <c r="AB15" s="198"/>
      <c r="AC15" s="198"/>
      <c r="AD15" s="137"/>
      <c r="BY15" s="98"/>
      <c r="BZ15" s="116"/>
      <c r="CA15" s="224"/>
      <c r="CB15" s="192" t="s">
        <v>1</v>
      </c>
      <c r="CC15" s="192"/>
      <c r="CD15" s="192"/>
      <c r="CE15" s="192" t="s">
        <v>2</v>
      </c>
      <c r="CF15" s="192"/>
      <c r="CG15" s="192"/>
      <c r="CH15" s="192"/>
      <c r="CI15" s="192"/>
      <c r="CJ15" s="192"/>
      <c r="CK15" s="192"/>
      <c r="CL15" s="192"/>
      <c r="CM15" s="192"/>
      <c r="CN15" s="192"/>
      <c r="CO15" s="192"/>
      <c r="CP15" s="192"/>
      <c r="CQ15" s="192" t="s">
        <v>86</v>
      </c>
      <c r="CR15" s="192"/>
      <c r="CS15" s="192"/>
      <c r="CT15" s="192"/>
      <c r="CU15" s="193" t="s">
        <v>92</v>
      </c>
      <c r="CV15" s="193"/>
      <c r="CW15" s="193"/>
      <c r="CX15" s="142"/>
      <c r="CY15" s="143"/>
      <c r="CZ15" s="143"/>
      <c r="DA15" s="143"/>
      <c r="DB15" s="143"/>
      <c r="DC15" s="250"/>
      <c r="DD15" s="250"/>
      <c r="DE15" s="250"/>
      <c r="DF15" s="250"/>
      <c r="DG15" s="250"/>
      <c r="DH15" s="250"/>
      <c r="DI15" s="250"/>
    </row>
    <row r="16" spans="1:113" ht="14.25" customHeight="1" x14ac:dyDescent="0.25">
      <c r="A16" s="198"/>
      <c r="B16" s="198"/>
      <c r="C16" s="198"/>
      <c r="D16" s="198"/>
      <c r="E16" s="198"/>
      <c r="F16" s="198"/>
      <c r="G16" s="198"/>
      <c r="H16" s="198"/>
      <c r="I16" s="198"/>
      <c r="J16" s="198"/>
      <c r="K16" s="198"/>
      <c r="L16" s="198"/>
      <c r="M16" s="198"/>
      <c r="N16" s="198"/>
      <c r="O16" s="137"/>
      <c r="P16" s="198"/>
      <c r="Q16" s="198"/>
      <c r="R16" s="198"/>
      <c r="S16" s="198"/>
      <c r="T16" s="198"/>
      <c r="U16" s="198"/>
      <c r="V16" s="198"/>
      <c r="W16" s="198"/>
      <c r="X16" s="198"/>
      <c r="Y16" s="198"/>
      <c r="Z16" s="198"/>
      <c r="AA16" s="198"/>
      <c r="AB16" s="198"/>
      <c r="AC16" s="198"/>
      <c r="AD16" s="137"/>
      <c r="BY16" s="98"/>
      <c r="BZ16" s="116"/>
      <c r="CA16" s="224"/>
      <c r="CB16" s="192"/>
      <c r="CC16" s="192"/>
      <c r="CD16" s="192"/>
      <c r="CE16" s="192"/>
      <c r="CF16" s="192"/>
      <c r="CG16" s="192"/>
      <c r="CH16" s="192"/>
      <c r="CI16" s="192"/>
      <c r="CJ16" s="192"/>
      <c r="CK16" s="192"/>
      <c r="CL16" s="192"/>
      <c r="CM16" s="192"/>
      <c r="CN16" s="192"/>
      <c r="CO16" s="192"/>
      <c r="CP16" s="192"/>
      <c r="CQ16" s="192"/>
      <c r="CR16" s="192"/>
      <c r="CS16" s="192"/>
      <c r="CT16" s="192"/>
      <c r="CU16" s="193" t="s">
        <v>90</v>
      </c>
      <c r="CV16" s="193"/>
      <c r="CW16" s="193" t="s">
        <v>91</v>
      </c>
      <c r="CX16" s="142"/>
      <c r="CY16" s="143"/>
      <c r="CZ16" s="143"/>
      <c r="DA16" s="143"/>
      <c r="DB16" s="143"/>
      <c r="DC16" s="250"/>
      <c r="DD16" s="250"/>
      <c r="DE16" s="250"/>
      <c r="DF16" s="250"/>
      <c r="DG16" s="250"/>
      <c r="DH16" s="250"/>
      <c r="DI16" s="250"/>
    </row>
    <row r="17" spans="1:113" ht="13.8" x14ac:dyDescent="0.25">
      <c r="A17" s="198"/>
      <c r="B17" s="198"/>
      <c r="C17" s="198"/>
      <c r="D17" s="198"/>
      <c r="E17" s="198"/>
      <c r="F17" s="198"/>
      <c r="G17" s="198"/>
      <c r="H17" s="198"/>
      <c r="I17" s="198"/>
      <c r="J17" s="198"/>
      <c r="K17" s="198"/>
      <c r="L17" s="198"/>
      <c r="M17" s="198"/>
      <c r="N17" s="198"/>
      <c r="O17" s="137"/>
      <c r="P17" s="198"/>
      <c r="Q17" s="198"/>
      <c r="R17" s="198"/>
      <c r="S17" s="198"/>
      <c r="T17" s="198"/>
      <c r="U17" s="198"/>
      <c r="V17" s="198"/>
      <c r="W17" s="198"/>
      <c r="X17" s="198"/>
      <c r="Y17" s="198"/>
      <c r="Z17" s="198"/>
      <c r="AA17" s="198"/>
      <c r="AB17" s="198"/>
      <c r="AC17" s="198"/>
      <c r="AD17" s="137"/>
      <c r="BY17" s="98"/>
      <c r="BZ17" s="116"/>
      <c r="CA17" s="144" t="s">
        <v>3</v>
      </c>
      <c r="CB17" s="144" t="s">
        <v>4</v>
      </c>
      <c r="CC17" s="144" t="s">
        <v>5</v>
      </c>
      <c r="CD17" s="144" t="s">
        <v>6</v>
      </c>
      <c r="CE17" s="144" t="s">
        <v>4</v>
      </c>
      <c r="CF17" s="144" t="s">
        <v>7</v>
      </c>
      <c r="CG17" s="144" t="s">
        <v>8</v>
      </c>
      <c r="CH17" s="144" t="s">
        <v>9</v>
      </c>
      <c r="CI17" s="144" t="s">
        <v>5</v>
      </c>
      <c r="CJ17" s="144" t="s">
        <v>7</v>
      </c>
      <c r="CK17" s="144" t="s">
        <v>8</v>
      </c>
      <c r="CL17" s="144" t="s">
        <v>9</v>
      </c>
      <c r="CM17" s="144" t="s">
        <v>54</v>
      </c>
      <c r="CN17" s="144" t="s">
        <v>7</v>
      </c>
      <c r="CO17" s="144" t="s">
        <v>8</v>
      </c>
      <c r="CP17" s="144" t="s">
        <v>9</v>
      </c>
      <c r="CQ17" s="144" t="s">
        <v>87</v>
      </c>
      <c r="CR17" s="144" t="s">
        <v>88</v>
      </c>
      <c r="CS17" s="144" t="s">
        <v>89</v>
      </c>
      <c r="CT17" s="144" t="s">
        <v>88</v>
      </c>
      <c r="CU17" s="116" t="s">
        <v>33</v>
      </c>
      <c r="CV17" s="116" t="s">
        <v>49</v>
      </c>
      <c r="CW17" s="193"/>
      <c r="CX17" s="116"/>
      <c r="CY17" s="98"/>
      <c r="CZ17" s="98"/>
      <c r="DA17" s="98"/>
      <c r="DB17" s="98"/>
      <c r="DC17" s="250"/>
      <c r="DD17" s="250"/>
      <c r="DE17" s="250"/>
      <c r="DF17" s="250"/>
      <c r="DG17" s="250"/>
      <c r="DH17" s="250"/>
      <c r="DI17" s="250"/>
    </row>
    <row r="18" spans="1:113" ht="13.8" x14ac:dyDescent="0.25">
      <c r="A18" s="198"/>
      <c r="B18" s="198"/>
      <c r="C18" s="198"/>
      <c r="D18" s="198"/>
      <c r="E18" s="198"/>
      <c r="F18" s="198"/>
      <c r="G18" s="198"/>
      <c r="H18" s="198"/>
      <c r="I18" s="198"/>
      <c r="J18" s="198"/>
      <c r="K18" s="198"/>
      <c r="L18" s="198"/>
      <c r="M18" s="198"/>
      <c r="N18" s="198"/>
      <c r="O18" s="137"/>
      <c r="P18" s="198"/>
      <c r="Q18" s="198"/>
      <c r="R18" s="198"/>
      <c r="S18" s="198"/>
      <c r="T18" s="198"/>
      <c r="U18" s="198"/>
      <c r="V18" s="198"/>
      <c r="W18" s="198"/>
      <c r="X18" s="198"/>
      <c r="Y18" s="198"/>
      <c r="Z18" s="198"/>
      <c r="AA18" s="198"/>
      <c r="AB18" s="198"/>
      <c r="AC18" s="198"/>
      <c r="AD18" s="137"/>
      <c r="BY18" s="98"/>
      <c r="BZ18" s="116"/>
      <c r="CA18" s="144" t="s">
        <v>118</v>
      </c>
      <c r="CB18" s="59">
        <v>72</v>
      </c>
      <c r="CC18" s="59">
        <v>306</v>
      </c>
      <c r="CD18" s="60" t="e">
        <v>#N/A</v>
      </c>
      <c r="CE18" s="60">
        <v>13.31192480057131</v>
      </c>
      <c r="CF18" s="60">
        <v>3.0748977503955888</v>
      </c>
      <c r="CG18" s="60">
        <v>10.237027050175721</v>
      </c>
      <c r="CH18" s="60">
        <v>16.386822550966897</v>
      </c>
      <c r="CI18" s="60">
        <v>8.4895286093810309</v>
      </c>
      <c r="CJ18" s="60">
        <v>0.95121553475665566</v>
      </c>
      <c r="CK18" s="60">
        <v>7.8558367939750768</v>
      </c>
      <c r="CL18" s="60">
        <v>9.8311398460608554</v>
      </c>
      <c r="CM18" s="60" t="e">
        <v>#N/A</v>
      </c>
      <c r="CN18" s="60" t="e">
        <v>#N/A</v>
      </c>
      <c r="CO18" s="60" t="e">
        <v>#N/A</v>
      </c>
      <c r="CP18" s="60" t="e">
        <v>#N/A</v>
      </c>
      <c r="CQ18" s="60">
        <v>1.5680405135641422</v>
      </c>
      <c r="CR18" s="60">
        <v>0.12857031746808043</v>
      </c>
      <c r="CS18" s="60" t="e">
        <v>#N/A</v>
      </c>
      <c r="CT18" s="60" t="e">
        <v>#N/A</v>
      </c>
      <c r="CU18" s="145">
        <v>3.0748977503955888</v>
      </c>
      <c r="CV18" s="145">
        <v>0.95121553475665566</v>
      </c>
      <c r="CW18" s="145">
        <v>0.12857031746808043</v>
      </c>
      <c r="CX18" s="116"/>
      <c r="CY18" s="98"/>
      <c r="CZ18" s="98"/>
      <c r="DA18" s="98"/>
      <c r="DB18" s="98"/>
      <c r="DC18" s="250"/>
      <c r="DD18" s="250"/>
      <c r="DE18" s="250"/>
      <c r="DF18" s="250"/>
      <c r="DG18" s="250"/>
      <c r="DH18" s="250"/>
      <c r="DI18" s="250"/>
    </row>
    <row r="19" spans="1:113" ht="13.8" x14ac:dyDescent="0.25">
      <c r="A19" s="198"/>
      <c r="B19" s="198"/>
      <c r="C19" s="198"/>
      <c r="D19" s="198"/>
      <c r="E19" s="198"/>
      <c r="F19" s="198"/>
      <c r="G19" s="198"/>
      <c r="H19" s="198"/>
      <c r="I19" s="198"/>
      <c r="J19" s="198"/>
      <c r="K19" s="198"/>
      <c r="L19" s="198"/>
      <c r="M19" s="198"/>
      <c r="N19" s="198"/>
      <c r="O19" s="137"/>
      <c r="P19" s="198"/>
      <c r="Q19" s="198"/>
      <c r="R19" s="198"/>
      <c r="S19" s="198"/>
      <c r="T19" s="198"/>
      <c r="U19" s="198"/>
      <c r="V19" s="198"/>
      <c r="W19" s="198"/>
      <c r="X19" s="198"/>
      <c r="Y19" s="198"/>
      <c r="Z19" s="198"/>
      <c r="AA19" s="198"/>
      <c r="AB19" s="198"/>
      <c r="AC19" s="198"/>
      <c r="AD19" s="137"/>
      <c r="BY19" s="98"/>
      <c r="BZ19" s="116"/>
      <c r="CA19" s="144" t="s">
        <v>12</v>
      </c>
      <c r="CB19" s="59">
        <v>77.666666666666671</v>
      </c>
      <c r="CC19" s="59">
        <v>310.66666666666669</v>
      </c>
      <c r="CD19" s="60" t="e">
        <v>#N/A</v>
      </c>
      <c r="CE19" s="60">
        <v>13.994241272974287</v>
      </c>
      <c r="CF19" s="60">
        <v>3.1123476043729239</v>
      </c>
      <c r="CG19" s="60">
        <v>10.881893668601364</v>
      </c>
      <c r="CH19" s="60">
        <v>17.10658887734721</v>
      </c>
      <c r="CI19" s="60">
        <v>8.6561959675716142</v>
      </c>
      <c r="CJ19" s="60">
        <v>0.96257775813408242</v>
      </c>
      <c r="CK19" s="60">
        <v>7.9938184765120575</v>
      </c>
      <c r="CL19" s="60">
        <v>9.9897762658864924</v>
      </c>
      <c r="CM19" s="60" t="e">
        <v>#N/A</v>
      </c>
      <c r="CN19" s="60" t="e">
        <v>#N/A</v>
      </c>
      <c r="CO19" s="60" t="e">
        <v>#N/A</v>
      </c>
      <c r="CP19" s="60" t="e">
        <v>#N/A</v>
      </c>
      <c r="CQ19" s="60">
        <v>1.6166733430481928</v>
      </c>
      <c r="CR19" s="60">
        <v>0.12857031746808043</v>
      </c>
      <c r="CS19" s="60" t="e">
        <v>#N/A</v>
      </c>
      <c r="CT19" s="60" t="e">
        <v>#N/A</v>
      </c>
      <c r="CU19" s="145">
        <v>3.1123476043729239</v>
      </c>
      <c r="CV19" s="145">
        <v>0.96257775813408242</v>
      </c>
      <c r="CW19" s="145">
        <v>0.12857031746808043</v>
      </c>
      <c r="CX19" s="116"/>
      <c r="CY19" s="98"/>
      <c r="CZ19" s="98"/>
      <c r="DA19" s="98"/>
      <c r="DB19" s="98"/>
      <c r="DC19" s="250"/>
      <c r="DD19" s="250"/>
      <c r="DE19" s="250"/>
      <c r="DF19" s="250"/>
      <c r="DG19" s="250"/>
      <c r="DH19" s="250"/>
      <c r="DI19" s="250"/>
    </row>
    <row r="20" spans="1:113" ht="13.8" x14ac:dyDescent="0.25">
      <c r="A20" s="198"/>
      <c r="B20" s="198"/>
      <c r="C20" s="198"/>
      <c r="D20" s="198"/>
      <c r="E20" s="198"/>
      <c r="F20" s="198"/>
      <c r="G20" s="198"/>
      <c r="H20" s="198"/>
      <c r="I20" s="198"/>
      <c r="J20" s="198"/>
      <c r="K20" s="198"/>
      <c r="L20" s="198"/>
      <c r="M20" s="198"/>
      <c r="N20" s="198"/>
      <c r="O20" s="137"/>
      <c r="P20" s="198"/>
      <c r="Q20" s="198"/>
      <c r="R20" s="198"/>
      <c r="S20" s="198"/>
      <c r="T20" s="198"/>
      <c r="U20" s="198"/>
      <c r="V20" s="198"/>
      <c r="W20" s="198"/>
      <c r="X20" s="198"/>
      <c r="Y20" s="198"/>
      <c r="Z20" s="198"/>
      <c r="AA20" s="198"/>
      <c r="AB20" s="198"/>
      <c r="AC20" s="198"/>
      <c r="AD20" s="137"/>
      <c r="BY20" s="98"/>
      <c r="BZ20" s="116"/>
      <c r="CA20" s="144" t="s">
        <v>13</v>
      </c>
      <c r="CB20" s="59">
        <v>77.333333333333329</v>
      </c>
      <c r="CC20" s="59">
        <v>312</v>
      </c>
      <c r="CD20" s="60" t="e">
        <v>#N/A</v>
      </c>
      <c r="CE20" s="60">
        <v>13.559931770795755</v>
      </c>
      <c r="CF20" s="60">
        <v>3.0222487774720812</v>
      </c>
      <c r="CG20" s="60">
        <v>10.537682993323674</v>
      </c>
      <c r="CH20" s="60">
        <v>16.582180548267836</v>
      </c>
      <c r="CI20" s="60">
        <v>8.3241659961292616</v>
      </c>
      <c r="CJ20" s="60">
        <v>0.92367567461080424</v>
      </c>
      <c r="CK20" s="60">
        <v>7.6568426205178506</v>
      </c>
      <c r="CL20" s="60">
        <v>9.5627918979927404</v>
      </c>
      <c r="CM20" s="60" t="e">
        <v>#N/A</v>
      </c>
      <c r="CN20" s="60" t="e">
        <v>#N/A</v>
      </c>
      <c r="CO20" s="60" t="e">
        <v>#N/A</v>
      </c>
      <c r="CP20" s="60" t="e">
        <v>#N/A</v>
      </c>
      <c r="CQ20" s="60">
        <v>1.6289838257791982</v>
      </c>
      <c r="CR20" s="60">
        <v>0.12857031746808043</v>
      </c>
      <c r="CS20" s="60" t="e">
        <v>#N/A</v>
      </c>
      <c r="CT20" s="60" t="e">
        <v>#N/A</v>
      </c>
      <c r="CU20" s="145">
        <v>3.0222487774720812</v>
      </c>
      <c r="CV20" s="145">
        <v>0.92367567461080424</v>
      </c>
      <c r="CW20" s="145">
        <v>0.12857031746808043</v>
      </c>
      <c r="CX20" s="116"/>
      <c r="CY20" s="98"/>
      <c r="CZ20" s="98"/>
      <c r="DA20" s="98"/>
      <c r="DB20" s="98"/>
      <c r="DC20" s="250"/>
      <c r="DD20" s="250"/>
      <c r="DE20" s="250"/>
      <c r="DF20" s="250"/>
      <c r="DG20" s="250"/>
      <c r="DH20" s="250"/>
      <c r="DI20" s="250"/>
    </row>
    <row r="21" spans="1:113" ht="13.8" x14ac:dyDescent="0.25">
      <c r="A21" s="198"/>
      <c r="B21" s="198"/>
      <c r="C21" s="198"/>
      <c r="D21" s="198"/>
      <c r="E21" s="198"/>
      <c r="F21" s="198"/>
      <c r="G21" s="198"/>
      <c r="H21" s="198"/>
      <c r="I21" s="198"/>
      <c r="J21" s="198"/>
      <c r="K21" s="198"/>
      <c r="L21" s="198"/>
      <c r="M21" s="198"/>
      <c r="N21" s="198"/>
      <c r="O21" s="137"/>
      <c r="P21" s="198"/>
      <c r="Q21" s="198"/>
      <c r="R21" s="198"/>
      <c r="S21" s="198"/>
      <c r="T21" s="198"/>
      <c r="U21" s="198"/>
      <c r="V21" s="198"/>
      <c r="W21" s="198"/>
      <c r="X21" s="198"/>
      <c r="Y21" s="198"/>
      <c r="Z21" s="198"/>
      <c r="AA21" s="198"/>
      <c r="AB21" s="198"/>
      <c r="AC21" s="198"/>
      <c r="AD21" s="137"/>
      <c r="BY21" s="98"/>
      <c r="BZ21" s="116"/>
      <c r="CA21" s="144" t="s">
        <v>14</v>
      </c>
      <c r="CB21" s="59">
        <v>69</v>
      </c>
      <c r="CC21" s="59">
        <v>298.33333333333331</v>
      </c>
      <c r="CD21" s="60" t="e">
        <v>#N/A</v>
      </c>
      <c r="CE21" s="60">
        <v>11.75849793877911</v>
      </c>
      <c r="CF21" s="60">
        <v>2.7744913385196766</v>
      </c>
      <c r="CG21" s="60">
        <v>8.9840066002594341</v>
      </c>
      <c r="CH21" s="60">
        <v>14.532989277298785</v>
      </c>
      <c r="CI21" s="60">
        <v>8.146839429043947</v>
      </c>
      <c r="CJ21" s="60">
        <v>0.92447322549535482</v>
      </c>
      <c r="CK21" s="60">
        <v>7.4778873028777468</v>
      </c>
      <c r="CL21" s="60">
        <v>9.3896814639203487</v>
      </c>
      <c r="CM21" s="60" t="e">
        <v>#N/A</v>
      </c>
      <c r="CN21" s="60" t="e">
        <v>#N/A</v>
      </c>
      <c r="CO21" s="60" t="e">
        <v>#N/A</v>
      </c>
      <c r="CP21" s="60" t="e">
        <v>#N/A</v>
      </c>
      <c r="CQ21" s="60">
        <v>1.4433202030298271</v>
      </c>
      <c r="CR21" s="60">
        <v>0.12857031746808043</v>
      </c>
      <c r="CS21" s="60" t="e">
        <v>#N/A</v>
      </c>
      <c r="CT21" s="60" t="e">
        <v>#N/A</v>
      </c>
      <c r="CU21" s="145">
        <v>2.7744913385196766</v>
      </c>
      <c r="CV21" s="145">
        <v>0.92447322549535482</v>
      </c>
      <c r="CW21" s="145">
        <v>0.12857031746808043</v>
      </c>
      <c r="CX21" s="116"/>
      <c r="CY21" s="98"/>
      <c r="CZ21" s="98"/>
      <c r="DA21" s="98"/>
      <c r="DB21" s="98"/>
      <c r="DC21" s="250"/>
      <c r="DD21" s="250"/>
      <c r="DE21" s="250"/>
      <c r="DF21" s="250"/>
      <c r="DG21" s="250"/>
      <c r="DH21" s="250"/>
      <c r="DI21" s="250"/>
    </row>
    <row r="22" spans="1:113" ht="13.8" x14ac:dyDescent="0.25">
      <c r="A22" s="198"/>
      <c r="B22" s="198"/>
      <c r="C22" s="198"/>
      <c r="D22" s="198"/>
      <c r="E22" s="198"/>
      <c r="F22" s="198"/>
      <c r="G22" s="198"/>
      <c r="H22" s="198"/>
      <c r="I22" s="198"/>
      <c r="J22" s="198"/>
      <c r="K22" s="198"/>
      <c r="L22" s="198"/>
      <c r="M22" s="198"/>
      <c r="N22" s="198"/>
      <c r="O22" s="137"/>
      <c r="P22" s="198"/>
      <c r="Q22" s="198"/>
      <c r="R22" s="198"/>
      <c r="S22" s="198"/>
      <c r="T22" s="198"/>
      <c r="U22" s="198"/>
      <c r="V22" s="198"/>
      <c r="W22" s="198"/>
      <c r="X22" s="198"/>
      <c r="Y22" s="198"/>
      <c r="Z22" s="198"/>
      <c r="AA22" s="198"/>
      <c r="AB22" s="198"/>
      <c r="AC22" s="198"/>
      <c r="AD22" s="137"/>
      <c r="BY22" s="98"/>
      <c r="BZ22" s="116"/>
      <c r="CA22" s="144" t="s">
        <v>119</v>
      </c>
      <c r="CB22" s="59">
        <v>65.333333333333329</v>
      </c>
      <c r="CC22" s="59">
        <v>324.66666666666669</v>
      </c>
      <c r="CD22" s="59">
        <v>245</v>
      </c>
      <c r="CE22" s="60">
        <v>10.844495689556767</v>
      </c>
      <c r="CF22" s="60">
        <v>2.6296504523483608</v>
      </c>
      <c r="CG22" s="60">
        <v>8.2148452372084062</v>
      </c>
      <c r="CH22" s="60">
        <v>13.474146141905129</v>
      </c>
      <c r="CI22" s="60">
        <v>9.3325355584157492</v>
      </c>
      <c r="CJ22" s="60">
        <v>1.0151655551599885</v>
      </c>
      <c r="CK22" s="60">
        <v>8.705379494069085</v>
      </c>
      <c r="CL22" s="60">
        <v>10.825215751746711</v>
      </c>
      <c r="CM22" s="60">
        <v>7.0855262672876789</v>
      </c>
      <c r="CN22" s="60">
        <v>0.93256426680069282</v>
      </c>
      <c r="CO22" s="60">
        <v>6.5137290750457284</v>
      </c>
      <c r="CP22" s="60">
        <v>8.3788576086471149</v>
      </c>
      <c r="CQ22" s="60">
        <v>1.1620095762482883</v>
      </c>
      <c r="CR22" s="60">
        <v>0.12857031746808043</v>
      </c>
      <c r="CS22" s="60">
        <v>1.5305137939609972</v>
      </c>
      <c r="CT22" s="60">
        <v>0.18674282723616345</v>
      </c>
      <c r="CU22" s="145">
        <v>2.6296504523483608</v>
      </c>
      <c r="CV22" s="145">
        <v>1.0151655551599885</v>
      </c>
      <c r="CW22" s="145">
        <v>0.12857031746808043</v>
      </c>
      <c r="CX22" s="116"/>
      <c r="CY22" s="98"/>
      <c r="CZ22" s="98"/>
      <c r="DA22" s="98"/>
      <c r="DB22" s="98"/>
      <c r="DC22" s="250"/>
      <c r="DD22" s="250"/>
      <c r="DE22" s="250"/>
      <c r="DF22" s="250"/>
      <c r="DG22" s="250"/>
      <c r="DH22" s="250"/>
      <c r="DI22" s="250"/>
    </row>
    <row r="23" spans="1:113" ht="13.8" x14ac:dyDescent="0.25">
      <c r="A23" s="198"/>
      <c r="B23" s="198"/>
      <c r="C23" s="198"/>
      <c r="D23" s="198"/>
      <c r="E23" s="198"/>
      <c r="F23" s="198"/>
      <c r="G23" s="198"/>
      <c r="H23" s="198"/>
      <c r="I23" s="198"/>
      <c r="J23" s="198"/>
      <c r="K23" s="198"/>
      <c r="L23" s="198"/>
      <c r="M23" s="198"/>
      <c r="N23" s="198"/>
      <c r="O23" s="137"/>
      <c r="P23" s="198"/>
      <c r="Q23" s="198"/>
      <c r="R23" s="198"/>
      <c r="S23" s="198"/>
      <c r="T23" s="198"/>
      <c r="U23" s="198"/>
      <c r="V23" s="198"/>
      <c r="W23" s="198"/>
      <c r="X23" s="198"/>
      <c r="Y23" s="198"/>
      <c r="Z23" s="198"/>
      <c r="AA23" s="198"/>
      <c r="AB23" s="198"/>
      <c r="AC23" s="198"/>
      <c r="AD23" s="137"/>
      <c r="BY23" s="98"/>
      <c r="BZ23" s="116"/>
      <c r="CA23" s="144" t="s">
        <v>16</v>
      </c>
      <c r="CB23" s="59">
        <v>70</v>
      </c>
      <c r="CC23" s="59">
        <v>321.33333333333331</v>
      </c>
      <c r="CD23" s="59">
        <v>236.33333333333334</v>
      </c>
      <c r="CE23" s="60">
        <v>11.342520321515513</v>
      </c>
      <c r="CF23" s="60">
        <v>2.6571533388854891</v>
      </c>
      <c r="CG23" s="60">
        <v>8.6853669826300237</v>
      </c>
      <c r="CH23" s="60">
        <v>13.999673660401003</v>
      </c>
      <c r="CI23" s="60">
        <v>9.1770053862501282</v>
      </c>
      <c r="CJ23" s="60">
        <v>1.0034117177427047</v>
      </c>
      <c r="CK23" s="60">
        <v>8.685765327326127</v>
      </c>
      <c r="CL23" s="60">
        <v>10.812396566618487</v>
      </c>
      <c r="CM23" s="60">
        <v>6.7864867509059579</v>
      </c>
      <c r="CN23" s="60">
        <v>0.92553732029524627</v>
      </c>
      <c r="CO23" s="60">
        <v>6.3374637756947392</v>
      </c>
      <c r="CP23" s="60">
        <v>8.1885384162852315</v>
      </c>
      <c r="CQ23" s="60">
        <v>1.2359718496526075</v>
      </c>
      <c r="CR23" s="60">
        <v>0.13931785306747432</v>
      </c>
      <c r="CS23" s="60">
        <v>1.6713390503564087</v>
      </c>
      <c r="CT23" s="60">
        <v>0.2067570747010333</v>
      </c>
      <c r="CU23" s="145">
        <v>2.6571533388854891</v>
      </c>
      <c r="CV23" s="145">
        <v>1.0034117177427047</v>
      </c>
      <c r="CW23" s="145">
        <v>0.13931785306747432</v>
      </c>
      <c r="CX23" s="116"/>
      <c r="CY23" s="98"/>
      <c r="CZ23" s="98"/>
      <c r="DA23" s="98"/>
      <c r="DB23" s="98"/>
      <c r="DC23" s="250"/>
      <c r="DD23" s="250"/>
      <c r="DE23" s="250"/>
      <c r="DF23" s="250"/>
      <c r="DG23" s="250"/>
      <c r="DH23" s="250"/>
      <c r="DI23" s="250"/>
    </row>
    <row r="24" spans="1:113" ht="13.8" x14ac:dyDescent="0.25">
      <c r="A24" s="198"/>
      <c r="B24" s="198"/>
      <c r="C24" s="198"/>
      <c r="D24" s="198"/>
      <c r="E24" s="198"/>
      <c r="F24" s="198"/>
      <c r="G24" s="198"/>
      <c r="H24" s="198"/>
      <c r="I24" s="198"/>
      <c r="J24" s="198"/>
      <c r="K24" s="198"/>
      <c r="L24" s="198"/>
      <c r="M24" s="198"/>
      <c r="N24" s="198"/>
      <c r="O24" s="137"/>
      <c r="P24" s="198"/>
      <c r="Q24" s="198"/>
      <c r="R24" s="198"/>
      <c r="S24" s="198"/>
      <c r="T24" s="198"/>
      <c r="U24" s="198"/>
      <c r="V24" s="198"/>
      <c r="W24" s="198"/>
      <c r="X24" s="198"/>
      <c r="Y24" s="198"/>
      <c r="Z24" s="198"/>
      <c r="AA24" s="198"/>
      <c r="AB24" s="198"/>
      <c r="AC24" s="198"/>
      <c r="AD24" s="137"/>
      <c r="BY24" s="98"/>
      <c r="BZ24" s="116"/>
      <c r="CA24" s="144" t="s">
        <v>17</v>
      </c>
      <c r="CB24" s="59">
        <v>61</v>
      </c>
      <c r="CC24" s="59">
        <v>313.66666666666669</v>
      </c>
      <c r="CD24" s="59">
        <v>237.66666666666666</v>
      </c>
      <c r="CE24" s="60">
        <v>9.6695196656363631</v>
      </c>
      <c r="CF24" s="60">
        <v>2.4265880517382046</v>
      </c>
      <c r="CG24" s="60">
        <v>7.2429316138981585</v>
      </c>
      <c r="CH24" s="60">
        <v>12.096107717374569</v>
      </c>
      <c r="CI24" s="60">
        <v>8.6148941318016909</v>
      </c>
      <c r="CJ24" s="60">
        <v>0.953392720893116</v>
      </c>
      <c r="CK24" s="60">
        <v>8.2484055724690872</v>
      </c>
      <c r="CL24" s="60">
        <v>10.291592483318675</v>
      </c>
      <c r="CM24" s="60">
        <v>6.6824784027286386</v>
      </c>
      <c r="CN24" s="60">
        <v>0.9197690133963744</v>
      </c>
      <c r="CO24" s="60">
        <v>6.3186855559315918</v>
      </c>
      <c r="CP24" s="60">
        <v>8.1582235827243412</v>
      </c>
      <c r="CQ24" s="60">
        <v>1.1224188617642492</v>
      </c>
      <c r="CR24" s="60">
        <v>0.12935143838756671</v>
      </c>
      <c r="CS24" s="60">
        <v>1.4469960219681419</v>
      </c>
      <c r="CT24" s="60">
        <v>0.18171351018936055</v>
      </c>
      <c r="CU24" s="145">
        <v>2.4265880517382046</v>
      </c>
      <c r="CV24" s="145">
        <v>0.953392720893116</v>
      </c>
      <c r="CW24" s="145">
        <v>0.12935143838756671</v>
      </c>
      <c r="CX24" s="116"/>
      <c r="CY24" s="98"/>
      <c r="CZ24" s="98"/>
      <c r="DA24" s="98"/>
      <c r="DB24" s="98"/>
      <c r="DC24" s="250"/>
      <c r="DD24" s="250"/>
      <c r="DE24" s="250"/>
      <c r="DF24" s="250"/>
      <c r="DG24" s="250"/>
      <c r="DH24" s="250"/>
      <c r="DI24" s="250"/>
    </row>
    <row r="25" spans="1:113" ht="13.8" x14ac:dyDescent="0.25">
      <c r="A25" s="198"/>
      <c r="B25" s="198"/>
      <c r="C25" s="198"/>
      <c r="D25" s="198"/>
      <c r="E25" s="198"/>
      <c r="F25" s="198"/>
      <c r="G25" s="198"/>
      <c r="H25" s="198"/>
      <c r="I25" s="198"/>
      <c r="J25" s="198"/>
      <c r="K25" s="198"/>
      <c r="L25" s="198"/>
      <c r="M25" s="198"/>
      <c r="N25" s="198"/>
      <c r="O25" s="137"/>
      <c r="P25" s="198"/>
      <c r="Q25" s="198"/>
      <c r="R25" s="198"/>
      <c r="S25" s="198"/>
      <c r="T25" s="198"/>
      <c r="U25" s="198"/>
      <c r="V25" s="198"/>
      <c r="W25" s="198"/>
      <c r="X25" s="198"/>
      <c r="Y25" s="198"/>
      <c r="Z25" s="198"/>
      <c r="AA25" s="198"/>
      <c r="AB25" s="198"/>
      <c r="AC25" s="198"/>
      <c r="AD25" s="137"/>
      <c r="BY25" s="98"/>
      <c r="BZ25" s="116"/>
      <c r="CA25" s="144" t="s">
        <v>18</v>
      </c>
      <c r="CB25" s="59">
        <v>60.666666666666664</v>
      </c>
      <c r="CC25" s="59">
        <v>290</v>
      </c>
      <c r="CD25" s="59">
        <v>235.33333333333334</v>
      </c>
      <c r="CE25" s="60">
        <v>9.4304679387558057</v>
      </c>
      <c r="CF25" s="60">
        <v>2.3730902097628452</v>
      </c>
      <c r="CG25" s="60">
        <v>7.0573777289929609</v>
      </c>
      <c r="CH25" s="60">
        <v>11.80355814851865</v>
      </c>
      <c r="CI25" s="60">
        <v>7.5646636977578003</v>
      </c>
      <c r="CJ25" s="60">
        <v>0.87065620152183976</v>
      </c>
      <c r="CK25" s="60">
        <v>7.3190137696654318</v>
      </c>
      <c r="CL25" s="60">
        <v>9.2228820515657528</v>
      </c>
      <c r="CM25" s="60">
        <v>6.55048699907013</v>
      </c>
      <c r="CN25" s="60">
        <v>0.91634630131624528</v>
      </c>
      <c r="CO25" s="60">
        <v>6.2578266661422957</v>
      </c>
      <c r="CP25" s="60">
        <v>8.090519268774786</v>
      </c>
      <c r="CQ25" s="60">
        <v>1.2466473481895881</v>
      </c>
      <c r="CR25" s="60">
        <v>0.14496257784928449</v>
      </c>
      <c r="CS25" s="60">
        <v>1.4396590574249672</v>
      </c>
      <c r="CT25" s="60">
        <v>0.18295533965887545</v>
      </c>
      <c r="CU25" s="145">
        <v>2.3730902097628452</v>
      </c>
      <c r="CV25" s="145">
        <v>0.87065620152183976</v>
      </c>
      <c r="CW25" s="145">
        <v>0.14496257784928449</v>
      </c>
      <c r="CX25" s="116"/>
      <c r="CY25" s="98"/>
      <c r="CZ25" s="98"/>
      <c r="DA25" s="98"/>
      <c r="DB25" s="98"/>
      <c r="DC25" s="250"/>
      <c r="DD25" s="250"/>
      <c r="DE25" s="250"/>
      <c r="DF25" s="250"/>
      <c r="DG25" s="250"/>
      <c r="DH25" s="250"/>
      <c r="DI25" s="250"/>
    </row>
    <row r="26" spans="1:113" ht="13.8" x14ac:dyDescent="0.25">
      <c r="A26" s="198"/>
      <c r="B26" s="198"/>
      <c r="C26" s="198"/>
      <c r="D26" s="198"/>
      <c r="E26" s="198"/>
      <c r="F26" s="198"/>
      <c r="G26" s="198"/>
      <c r="H26" s="198"/>
      <c r="I26" s="198"/>
      <c r="J26" s="198"/>
      <c r="K26" s="198"/>
      <c r="L26" s="198"/>
      <c r="M26" s="198"/>
      <c r="N26" s="198"/>
      <c r="O26" s="137"/>
      <c r="P26" s="198"/>
      <c r="Q26" s="198"/>
      <c r="R26" s="198"/>
      <c r="S26" s="198"/>
      <c r="T26" s="198"/>
      <c r="U26" s="198"/>
      <c r="V26" s="198"/>
      <c r="W26" s="198"/>
      <c r="X26" s="198"/>
      <c r="Y26" s="198"/>
      <c r="Z26" s="198"/>
      <c r="AA26" s="198"/>
      <c r="AB26" s="198"/>
      <c r="AC26" s="198"/>
      <c r="AD26" s="137"/>
      <c r="BY26" s="98"/>
      <c r="BZ26" s="116"/>
      <c r="CA26" s="144" t="s">
        <v>19</v>
      </c>
      <c r="CB26" s="59">
        <v>52.333333333333336</v>
      </c>
      <c r="CC26" s="59">
        <v>268.66666666666669</v>
      </c>
      <c r="CD26" s="59">
        <v>227</v>
      </c>
      <c r="CE26" s="60">
        <v>7.8886781528325614</v>
      </c>
      <c r="CF26" s="60">
        <v>2.1373276804151744</v>
      </c>
      <c r="CG26" s="60">
        <v>5.7513504724173874</v>
      </c>
      <c r="CH26" s="60">
        <v>10.026005833247735</v>
      </c>
      <c r="CI26" s="60">
        <v>6.9526776781601214</v>
      </c>
      <c r="CJ26" s="60">
        <v>0.83138325685032533</v>
      </c>
      <c r="CK26" s="60">
        <v>6.7365006996053225</v>
      </c>
      <c r="CL26" s="60">
        <v>8.5629576233007274</v>
      </c>
      <c r="CM26" s="60">
        <v>6.3796141846914294</v>
      </c>
      <c r="CN26" s="60">
        <v>0.91253154869754827</v>
      </c>
      <c r="CO26" s="60">
        <v>6.1059331080363322</v>
      </c>
      <c r="CP26" s="60">
        <v>7.9309962054314278</v>
      </c>
      <c r="CQ26" s="60">
        <v>1.134624459524799</v>
      </c>
      <c r="CR26" s="60">
        <v>0.14357105374519294</v>
      </c>
      <c r="CS26" s="60">
        <v>1.2365447070078772</v>
      </c>
      <c r="CT26" s="60">
        <v>0.16597047598270234</v>
      </c>
      <c r="CU26" s="145">
        <v>2.1373276804151744</v>
      </c>
      <c r="CV26" s="145">
        <v>0.83138325685032533</v>
      </c>
      <c r="CW26" s="145">
        <v>0.14357105374519294</v>
      </c>
      <c r="CX26" s="116"/>
      <c r="CY26" s="98"/>
      <c r="CZ26" s="98"/>
      <c r="DA26" s="98"/>
      <c r="DB26" s="98"/>
      <c r="DC26" s="250"/>
      <c r="DD26" s="250"/>
      <c r="DE26" s="250"/>
      <c r="DF26" s="250"/>
      <c r="DG26" s="250"/>
      <c r="DH26" s="250"/>
      <c r="DI26" s="250"/>
    </row>
    <row r="27" spans="1:113" ht="13.8" x14ac:dyDescent="0.25">
      <c r="A27" s="198"/>
      <c r="B27" s="198"/>
      <c r="C27" s="198"/>
      <c r="D27" s="198"/>
      <c r="E27" s="198"/>
      <c r="F27" s="198"/>
      <c r="G27" s="198"/>
      <c r="H27" s="198"/>
      <c r="I27" s="198"/>
      <c r="J27" s="198"/>
      <c r="K27" s="198"/>
      <c r="L27" s="198"/>
      <c r="M27" s="198"/>
      <c r="N27" s="198"/>
      <c r="O27" s="137"/>
      <c r="P27" s="198"/>
      <c r="Q27" s="198"/>
      <c r="R27" s="198"/>
      <c r="S27" s="198"/>
      <c r="T27" s="198"/>
      <c r="U27" s="198"/>
      <c r="V27" s="198"/>
      <c r="W27" s="198"/>
      <c r="X27" s="198"/>
      <c r="Y27" s="198"/>
      <c r="Z27" s="198"/>
      <c r="AA27" s="198"/>
      <c r="AB27" s="198"/>
      <c r="AC27" s="198"/>
      <c r="AD27" s="137"/>
      <c r="BY27" s="98"/>
      <c r="BZ27" s="116"/>
      <c r="CA27" s="144" t="s">
        <v>20</v>
      </c>
      <c r="CB27" s="59">
        <v>52</v>
      </c>
      <c r="CC27" s="59">
        <v>256.66666666666669</v>
      </c>
      <c r="CD27" s="59">
        <v>214.66666666666666</v>
      </c>
      <c r="CE27" s="60">
        <v>7.6393672182131098</v>
      </c>
      <c r="CF27" s="60">
        <v>2.0764036625399034</v>
      </c>
      <c r="CG27" s="60">
        <v>5.5629635556732069</v>
      </c>
      <c r="CH27" s="60">
        <v>9.7157708807530128</v>
      </c>
      <c r="CI27" s="60">
        <v>6.4313768821225636</v>
      </c>
      <c r="CJ27" s="60">
        <v>0.78681982920243421</v>
      </c>
      <c r="CK27" s="60">
        <v>6.2546568562475464</v>
      </c>
      <c r="CL27" s="60">
        <v>7.9939091518780039</v>
      </c>
      <c r="CM27" s="60">
        <v>5.9182341762335637</v>
      </c>
      <c r="CN27" s="60">
        <v>0.87275987480700123</v>
      </c>
      <c r="CO27" s="60">
        <v>5.6695628340283468</v>
      </c>
      <c r="CP27" s="60">
        <v>7.4150825836423495</v>
      </c>
      <c r="CQ27" s="60">
        <v>1.1878276391247453</v>
      </c>
      <c r="CR27" s="60">
        <v>0.15501746179623271</v>
      </c>
      <c r="CS27" s="60">
        <v>1.2908186784651525</v>
      </c>
      <c r="CT27" s="60">
        <v>0.18190418308743306</v>
      </c>
      <c r="CU27" s="145">
        <v>2.0764036625399034</v>
      </c>
      <c r="CV27" s="145">
        <v>0.78681982920243421</v>
      </c>
      <c r="CW27" s="145">
        <v>0.15501746179623271</v>
      </c>
      <c r="CX27" s="116"/>
      <c r="CY27" s="98"/>
      <c r="CZ27" s="98"/>
      <c r="DA27" s="98"/>
      <c r="DB27" s="98"/>
      <c r="DC27" s="250"/>
      <c r="DD27" s="250"/>
      <c r="DE27" s="250"/>
      <c r="DF27" s="250"/>
      <c r="DG27" s="250"/>
      <c r="DH27" s="250"/>
      <c r="DI27" s="250"/>
    </row>
    <row r="28" spans="1:113" ht="13.8" x14ac:dyDescent="0.25">
      <c r="A28" s="198"/>
      <c r="B28" s="198"/>
      <c r="C28" s="198"/>
      <c r="D28" s="198"/>
      <c r="E28" s="198"/>
      <c r="F28" s="198"/>
      <c r="G28" s="198"/>
      <c r="H28" s="198"/>
      <c r="I28" s="198"/>
      <c r="J28" s="198"/>
      <c r="K28" s="198"/>
      <c r="L28" s="198"/>
      <c r="M28" s="198"/>
      <c r="N28" s="198"/>
      <c r="O28" s="137"/>
      <c r="P28" s="198"/>
      <c r="Q28" s="198"/>
      <c r="R28" s="198"/>
      <c r="S28" s="198"/>
      <c r="T28" s="198"/>
      <c r="U28" s="198"/>
      <c r="V28" s="198"/>
      <c r="W28" s="198"/>
      <c r="X28" s="198"/>
      <c r="Y28" s="198"/>
      <c r="Z28" s="198"/>
      <c r="AA28" s="198"/>
      <c r="AB28" s="198"/>
      <c r="AC28" s="198"/>
      <c r="AD28" s="137"/>
      <c r="BY28" s="98"/>
      <c r="BZ28" s="116"/>
      <c r="CA28" s="144" t="s">
        <v>21</v>
      </c>
      <c r="CB28" s="59">
        <v>48.666666666666664</v>
      </c>
      <c r="CC28" s="59">
        <v>242.66666666666666</v>
      </c>
      <c r="CD28" s="59">
        <v>205.66666666666666</v>
      </c>
      <c r="CE28" s="60">
        <v>6.9254494960589623</v>
      </c>
      <c r="CF28" s="60">
        <v>1.9457553683511795</v>
      </c>
      <c r="CG28" s="60">
        <v>4.9796941277077824</v>
      </c>
      <c r="CH28" s="60">
        <v>8.8712048644101422</v>
      </c>
      <c r="CI28" s="60">
        <v>5.8622740770540958</v>
      </c>
      <c r="CJ28" s="60">
        <v>0.73759358016750831</v>
      </c>
      <c r="CK28" s="60">
        <v>5.6825355004631541</v>
      </c>
      <c r="CL28" s="60">
        <v>7.3188974764220953</v>
      </c>
      <c r="CM28" s="60">
        <v>5.4989020878171466</v>
      </c>
      <c r="CN28" s="60">
        <v>0.82966153596309733</v>
      </c>
      <c r="CO28" s="60">
        <v>5.2438542937184769</v>
      </c>
      <c r="CP28" s="60">
        <v>6.9031773656446722</v>
      </c>
      <c r="CQ28" s="60">
        <v>1.1813588728589661</v>
      </c>
      <c r="CR28" s="60">
        <v>0.16332863887494617</v>
      </c>
      <c r="CS28" s="60">
        <v>1.2594240423742662</v>
      </c>
      <c r="CT28" s="60">
        <v>0.18746591176560642</v>
      </c>
      <c r="CU28" s="145">
        <v>1.9457553683511795</v>
      </c>
      <c r="CV28" s="145">
        <v>0.73759358016750831</v>
      </c>
      <c r="CW28" s="145">
        <v>0.16332863887494617</v>
      </c>
      <c r="CX28" s="116"/>
      <c r="CY28" s="98"/>
      <c r="CZ28" s="98"/>
      <c r="DA28" s="98"/>
      <c r="DB28" s="98"/>
      <c r="DC28" s="250"/>
      <c r="DD28" s="250"/>
      <c r="DE28" s="250"/>
      <c r="DF28" s="250"/>
      <c r="DG28" s="250"/>
      <c r="DH28" s="250"/>
      <c r="DI28" s="250"/>
    </row>
    <row r="29" spans="1:113" ht="13.8" x14ac:dyDescent="0.25">
      <c r="A29" s="198"/>
      <c r="B29" s="198"/>
      <c r="C29" s="198"/>
      <c r="D29" s="198"/>
      <c r="E29" s="198"/>
      <c r="F29" s="198"/>
      <c r="G29" s="198"/>
      <c r="H29" s="198"/>
      <c r="I29" s="198"/>
      <c r="J29" s="198"/>
      <c r="K29" s="198"/>
      <c r="L29" s="198"/>
      <c r="M29" s="198"/>
      <c r="N29" s="198"/>
      <c r="O29" s="137"/>
      <c r="P29" s="198"/>
      <c r="Q29" s="198"/>
      <c r="R29" s="198"/>
      <c r="S29" s="198"/>
      <c r="T29" s="198"/>
      <c r="U29" s="198"/>
      <c r="V29" s="198"/>
      <c r="W29" s="198"/>
      <c r="X29" s="198"/>
      <c r="Y29" s="198"/>
      <c r="Z29" s="198"/>
      <c r="AA29" s="198"/>
      <c r="AB29" s="198"/>
      <c r="AC29" s="198"/>
      <c r="AD29" s="137"/>
      <c r="BY29" s="98"/>
      <c r="BZ29" s="116"/>
      <c r="CA29" s="144" t="s">
        <v>22</v>
      </c>
      <c r="CB29" s="59">
        <v>44</v>
      </c>
      <c r="CC29" s="59">
        <v>254.33333333333334</v>
      </c>
      <c r="CD29" s="59">
        <v>211.33333333333334</v>
      </c>
      <c r="CE29" s="60">
        <v>6.1206764670168141</v>
      </c>
      <c r="CF29" s="60">
        <v>1.8085443234698013</v>
      </c>
      <c r="CG29" s="60">
        <v>4.3121321435470126</v>
      </c>
      <c r="CH29" s="60">
        <v>7.9292207904866157</v>
      </c>
      <c r="CI29" s="60">
        <v>6.0380018366604373</v>
      </c>
      <c r="CJ29" s="60">
        <v>0.74207477749487338</v>
      </c>
      <c r="CK29" s="60">
        <v>5.8900279193062621</v>
      </c>
      <c r="CL29" s="60">
        <v>7.5399694342241643</v>
      </c>
      <c r="CM29" s="60">
        <v>5.4867474270529639</v>
      </c>
      <c r="CN29" s="60">
        <v>0.81697582146375491</v>
      </c>
      <c r="CO29" s="60">
        <v>5.2461679981222806</v>
      </c>
      <c r="CP29" s="60">
        <v>6.8801196410497907</v>
      </c>
      <c r="CQ29" s="60">
        <v>1.0136923824458628</v>
      </c>
      <c r="CR29" s="60">
        <v>0.1427523987992565</v>
      </c>
      <c r="CS29" s="60">
        <v>1.1155382215769947</v>
      </c>
      <c r="CT29" s="60">
        <v>0.17058102711634274</v>
      </c>
      <c r="CU29" s="145">
        <v>1.8085443234698013</v>
      </c>
      <c r="CV29" s="145">
        <v>0.74207477749487338</v>
      </c>
      <c r="CW29" s="145">
        <v>0.1427523987992565</v>
      </c>
      <c r="CX29" s="116"/>
      <c r="CY29" s="98"/>
      <c r="CZ29" s="98"/>
      <c r="DA29" s="98"/>
      <c r="DB29" s="98"/>
      <c r="DC29" s="250"/>
      <c r="DD29" s="250"/>
      <c r="DE29" s="250"/>
      <c r="DF29" s="250"/>
      <c r="DG29" s="250"/>
      <c r="DH29" s="250"/>
      <c r="DI29" s="250"/>
    </row>
    <row r="30" spans="1:113" ht="13.8" x14ac:dyDescent="0.25">
      <c r="A30" s="198"/>
      <c r="B30" s="198"/>
      <c r="C30" s="198"/>
      <c r="D30" s="198"/>
      <c r="E30" s="198"/>
      <c r="F30" s="198"/>
      <c r="G30" s="198"/>
      <c r="H30" s="198"/>
      <c r="I30" s="198"/>
      <c r="J30" s="198"/>
      <c r="K30" s="198"/>
      <c r="L30" s="198"/>
      <c r="M30" s="198"/>
      <c r="N30" s="198"/>
      <c r="O30" s="137"/>
      <c r="P30" s="198"/>
      <c r="Q30" s="198"/>
      <c r="R30" s="198"/>
      <c r="S30" s="198"/>
      <c r="T30" s="198"/>
      <c r="U30" s="198"/>
      <c r="V30" s="198"/>
      <c r="W30" s="198"/>
      <c r="X30" s="198"/>
      <c r="Y30" s="198"/>
      <c r="Z30" s="198"/>
      <c r="AA30" s="198"/>
      <c r="AB30" s="198"/>
      <c r="AC30" s="198"/>
      <c r="AD30" s="137"/>
      <c r="BY30" s="98"/>
      <c r="BZ30" s="116"/>
      <c r="CA30" s="144" t="s">
        <v>23</v>
      </c>
      <c r="CB30" s="59">
        <v>42.333333333333336</v>
      </c>
      <c r="CC30" s="59">
        <v>260.66666666666669</v>
      </c>
      <c r="CD30" s="59">
        <v>218.66666666666666</v>
      </c>
      <c r="CE30" s="60">
        <v>5.8045421493912608</v>
      </c>
      <c r="CF30" s="60">
        <v>1.7485691319824486</v>
      </c>
      <c r="CG30" s="60">
        <v>4.055973017408812</v>
      </c>
      <c r="CH30" s="60">
        <v>7.5531112813737096</v>
      </c>
      <c r="CI30" s="60">
        <v>6.2495317674026083</v>
      </c>
      <c r="CJ30" s="60">
        <v>0.75868378498515987</v>
      </c>
      <c r="CK30" s="60">
        <v>6.1774429547987664</v>
      </c>
      <c r="CL30" s="60">
        <v>7.8837279795552933</v>
      </c>
      <c r="CM30" s="60">
        <v>5.6749896560120776</v>
      </c>
      <c r="CN30" s="60">
        <v>0.8386079701375625</v>
      </c>
      <c r="CO30" s="60">
        <v>5.4881529337627528</v>
      </c>
      <c r="CP30" s="60">
        <v>7.1653688740378776</v>
      </c>
      <c r="CQ30" s="60">
        <v>0.92879632673724433</v>
      </c>
      <c r="CR30" s="60">
        <v>0.13046163156775523</v>
      </c>
      <c r="CS30" s="60">
        <v>1.0228286748050608</v>
      </c>
      <c r="CT30" s="60">
        <v>0.15443093499400662</v>
      </c>
      <c r="CU30" s="145">
        <v>1.7485691319824486</v>
      </c>
      <c r="CV30" s="145">
        <v>0.75868378498515987</v>
      </c>
      <c r="CW30" s="145">
        <v>0.13046163156775523</v>
      </c>
      <c r="CX30" s="116"/>
      <c r="CY30" s="98"/>
      <c r="CZ30" s="98"/>
      <c r="DA30" s="98"/>
      <c r="DB30" s="98"/>
      <c r="DC30" s="250"/>
      <c r="DD30" s="250"/>
      <c r="DE30" s="250"/>
      <c r="DF30" s="250"/>
      <c r="DG30" s="250"/>
      <c r="DH30" s="250"/>
      <c r="DI30" s="250"/>
    </row>
    <row r="31" spans="1:113" ht="13.8" x14ac:dyDescent="0.25">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BY31" s="98"/>
      <c r="BZ31" s="116"/>
      <c r="CA31" s="144" t="s">
        <v>24</v>
      </c>
      <c r="CB31" s="59">
        <v>37.666666666666664</v>
      </c>
      <c r="CC31" s="59">
        <v>263</v>
      </c>
      <c r="CD31" s="59">
        <v>220.33333333333334</v>
      </c>
      <c r="CE31" s="60">
        <v>5.013561034875738</v>
      </c>
      <c r="CF31" s="60">
        <v>1.6011196347415071</v>
      </c>
      <c r="CG31" s="60">
        <v>3.4124414001342309</v>
      </c>
      <c r="CH31" s="60">
        <v>6.6146806696172451</v>
      </c>
      <c r="CI31" s="60">
        <v>6.3129498117808298</v>
      </c>
      <c r="CJ31" s="60">
        <v>0.76297539687098759</v>
      </c>
      <c r="CK31" s="60">
        <v>6.2442442609926223</v>
      </c>
      <c r="CL31" s="60">
        <v>7.960679896498327</v>
      </c>
      <c r="CM31" s="60">
        <v>5.6552662671578764</v>
      </c>
      <c r="CN31" s="60">
        <v>0.83382648583658459</v>
      </c>
      <c r="CO31" s="60">
        <v>5.4810157353463209</v>
      </c>
      <c r="CP31" s="60">
        <v>7.148668707019489</v>
      </c>
      <c r="CQ31" s="60">
        <v>0.79417090018991532</v>
      </c>
      <c r="CR31" s="60">
        <v>0.11418493736019457</v>
      </c>
      <c r="CS31" s="60">
        <v>0.88652961647292428</v>
      </c>
      <c r="CT31" s="60">
        <v>0.13848118789284383</v>
      </c>
      <c r="CU31" s="145">
        <v>1.6011196347415071</v>
      </c>
      <c r="CV31" s="145">
        <v>0.76297539687098759</v>
      </c>
      <c r="CW31" s="145">
        <v>0.11418493736019457</v>
      </c>
      <c r="CX31" s="116"/>
      <c r="CY31" s="98"/>
      <c r="CZ31" s="98"/>
      <c r="DA31" s="98"/>
      <c r="DB31" s="98"/>
      <c r="DC31" s="250"/>
      <c r="DD31" s="250"/>
      <c r="DE31" s="250"/>
      <c r="DF31" s="250"/>
      <c r="DG31" s="250"/>
      <c r="DH31" s="250"/>
      <c r="DI31" s="250"/>
    </row>
    <row r="32" spans="1:113" s="146" customFormat="1" ht="17.399999999999999" x14ac:dyDescent="0.3">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253"/>
      <c r="BZ32" s="254"/>
      <c r="CA32" s="144" t="s">
        <v>25</v>
      </c>
      <c r="CB32" s="59">
        <v>34.666666666666664</v>
      </c>
      <c r="CC32" s="59">
        <v>256</v>
      </c>
      <c r="CD32" s="59">
        <v>214.66666666666666</v>
      </c>
      <c r="CE32" s="60">
        <v>4.5601141973463379</v>
      </c>
      <c r="CF32" s="60">
        <v>1.5180138981472009</v>
      </c>
      <c r="CG32" s="60">
        <v>3.042100299199137</v>
      </c>
      <c r="CH32" s="60">
        <v>6.0781280954935388</v>
      </c>
      <c r="CI32" s="60">
        <v>6.0836396170082674</v>
      </c>
      <c r="CJ32" s="60">
        <v>0.74524585308351277</v>
      </c>
      <c r="CK32" s="60">
        <v>6.0252075853099933</v>
      </c>
      <c r="CL32" s="60">
        <v>7.7064975196240679</v>
      </c>
      <c r="CM32" s="60">
        <v>5.5043610115260035</v>
      </c>
      <c r="CN32" s="60">
        <v>0.82499880302889261</v>
      </c>
      <c r="CO32" s="60">
        <v>5.3422950777720608</v>
      </c>
      <c r="CP32" s="60">
        <v>6.992292683829846</v>
      </c>
      <c r="CQ32" s="60">
        <v>0.7495700739073119</v>
      </c>
      <c r="CR32" s="60">
        <v>0.10959437729613201</v>
      </c>
      <c r="CS32" s="60">
        <v>0.82845478118124249</v>
      </c>
      <c r="CT32" s="60">
        <v>0.13177456002340515</v>
      </c>
      <c r="CU32" s="145">
        <v>1.5180138981472009</v>
      </c>
      <c r="CV32" s="145">
        <v>0.74524585308351277</v>
      </c>
      <c r="CW32" s="145">
        <v>0.10959437729613201</v>
      </c>
      <c r="CX32" s="254"/>
      <c r="CY32" s="253"/>
      <c r="CZ32" s="253"/>
      <c r="DA32" s="253"/>
      <c r="DB32" s="253"/>
      <c r="DC32" s="255"/>
      <c r="DD32" s="255"/>
      <c r="DE32" s="255"/>
      <c r="DF32" s="255"/>
      <c r="DG32" s="255"/>
      <c r="DH32" s="255"/>
      <c r="DI32" s="255"/>
    </row>
    <row r="33" spans="1:113" ht="13.8" x14ac:dyDescent="0.25">
      <c r="A33" s="137"/>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BY33" s="98"/>
      <c r="BZ33" s="116"/>
      <c r="CA33" s="144" t="s">
        <v>26</v>
      </c>
      <c r="CB33" s="59">
        <v>33.666666666666664</v>
      </c>
      <c r="CC33" s="59">
        <v>255</v>
      </c>
      <c r="CD33" s="60" t="e">
        <v>#N/A</v>
      </c>
      <c r="CE33" s="60">
        <v>4.3337958960264773</v>
      </c>
      <c r="CF33" s="60">
        <v>1.4639440059258881</v>
      </c>
      <c r="CG33" s="60">
        <v>2.8698518901005894</v>
      </c>
      <c r="CH33" s="60">
        <v>5.7977399019523652</v>
      </c>
      <c r="CI33" s="60">
        <v>6.0350264029979614</v>
      </c>
      <c r="CJ33" s="60">
        <v>0.74073890565592138</v>
      </c>
      <c r="CK33" s="60">
        <v>5.9708433158207903</v>
      </c>
      <c r="CL33" s="60">
        <v>7.6410244347664502</v>
      </c>
      <c r="CM33" s="60" t="e">
        <v>#N/A</v>
      </c>
      <c r="CN33" s="60" t="e">
        <v>#N/A</v>
      </c>
      <c r="CO33" s="60" t="e">
        <v>#N/A</v>
      </c>
      <c r="CP33" s="60" t="e">
        <v>#N/A</v>
      </c>
      <c r="CQ33" s="60">
        <v>0.71810719732288486</v>
      </c>
      <c r="CR33" s="60">
        <v>0.10959437729613201</v>
      </c>
      <c r="CS33" s="60" t="e">
        <v>#N/A</v>
      </c>
      <c r="CT33" s="60" t="e">
        <v>#N/A</v>
      </c>
      <c r="CU33" s="145">
        <v>1.4639440059258881</v>
      </c>
      <c r="CV33" s="145">
        <v>0.74073890565592138</v>
      </c>
      <c r="CW33" s="145">
        <v>0.10959437729613201</v>
      </c>
      <c r="CX33" s="116"/>
      <c r="CY33" s="98"/>
      <c r="CZ33" s="98"/>
      <c r="DA33" s="98"/>
      <c r="DB33" s="98"/>
      <c r="DC33" s="250"/>
      <c r="DD33" s="250"/>
      <c r="DE33" s="250"/>
      <c r="DF33" s="250"/>
      <c r="DG33" s="250"/>
      <c r="DH33" s="250"/>
      <c r="DI33" s="250"/>
    </row>
    <row r="34" spans="1:113" ht="13.8" x14ac:dyDescent="0.25">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BY34" s="98"/>
      <c r="BZ34" s="116"/>
      <c r="CA34" s="144" t="s">
        <v>27</v>
      </c>
      <c r="CB34" s="59">
        <v>29.333333333333332</v>
      </c>
      <c r="CC34" s="59">
        <v>260</v>
      </c>
      <c r="CD34" s="60" t="e">
        <v>#N/A</v>
      </c>
      <c r="CE34" s="60">
        <v>3.6830865700546003</v>
      </c>
      <c r="CF34" s="60">
        <v>1.3328684549030934</v>
      </c>
      <c r="CG34" s="60">
        <v>2.3502181151515069</v>
      </c>
      <c r="CH34" s="60">
        <v>5.0159550249576936</v>
      </c>
      <c r="CI34" s="60">
        <v>6.0009929463228637</v>
      </c>
      <c r="CJ34" s="60">
        <v>0.72944493602149119</v>
      </c>
      <c r="CK34" s="60">
        <v>6.0778455860693228</v>
      </c>
      <c r="CL34" s="60">
        <v>7.7592978597642315</v>
      </c>
      <c r="CM34" s="60" t="e">
        <v>#N/A</v>
      </c>
      <c r="CN34" s="60" t="e">
        <v>#N/A</v>
      </c>
      <c r="CO34" s="60" t="e">
        <v>#N/A</v>
      </c>
      <c r="CP34" s="60" t="e">
        <v>#N/A</v>
      </c>
      <c r="CQ34" s="60">
        <v>0.61374619217165194</v>
      </c>
      <c r="CR34" s="60">
        <v>0.10959437729613201</v>
      </c>
      <c r="CS34" s="60" t="e">
        <v>#N/A</v>
      </c>
      <c r="CT34" s="60" t="e">
        <v>#N/A</v>
      </c>
      <c r="CU34" s="145">
        <v>1.3328684549030934</v>
      </c>
      <c r="CV34" s="145">
        <v>0.72944493602149119</v>
      </c>
      <c r="CW34" s="145">
        <v>0.10959437729613201</v>
      </c>
      <c r="CX34" s="116"/>
      <c r="CY34" s="98"/>
      <c r="CZ34" s="98"/>
      <c r="DA34" s="98"/>
      <c r="DB34" s="98"/>
      <c r="DC34" s="250"/>
      <c r="DD34" s="250"/>
      <c r="DE34" s="250"/>
      <c r="DF34" s="250"/>
      <c r="DG34" s="250"/>
      <c r="DH34" s="250"/>
      <c r="DI34" s="250"/>
    </row>
    <row r="35" spans="1:113" ht="13.8" x14ac:dyDescent="0.25">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BY35" s="98"/>
      <c r="BZ35" s="116"/>
      <c r="CA35" s="144" t="s">
        <v>28</v>
      </c>
      <c r="CB35" s="59">
        <v>29.666666666666668</v>
      </c>
      <c r="CC35" s="59">
        <v>266.66666666666669</v>
      </c>
      <c r="CD35" s="60" t="e">
        <v>#N/A</v>
      </c>
      <c r="CE35" s="60">
        <v>3.6734058050149123</v>
      </c>
      <c r="CF35" s="60">
        <v>1.3218756522831645</v>
      </c>
      <c r="CG35" s="60">
        <v>2.3515301527317476</v>
      </c>
      <c r="CH35" s="60">
        <v>4.995281457298077</v>
      </c>
      <c r="CI35" s="60">
        <v>6.1247665862877803</v>
      </c>
      <c r="CJ35" s="60">
        <v>0.73512509357259981</v>
      </c>
      <c r="CK35" s="60">
        <v>6.361078768066565</v>
      </c>
      <c r="CL35" s="60">
        <v>8.0963519588107911</v>
      </c>
      <c r="CM35" s="60" t="e">
        <v>#N/A</v>
      </c>
      <c r="CN35" s="60" t="e">
        <v>#N/A</v>
      </c>
      <c r="CO35" s="60" t="e">
        <v>#N/A</v>
      </c>
      <c r="CP35" s="60" t="e">
        <v>#N/A</v>
      </c>
      <c r="CQ35" s="60">
        <v>0.59976257923673182</v>
      </c>
      <c r="CR35" s="60">
        <v>0.10959437729613201</v>
      </c>
      <c r="CS35" s="60" t="e">
        <v>#N/A</v>
      </c>
      <c r="CT35" s="60" t="e">
        <v>#N/A</v>
      </c>
      <c r="CU35" s="145">
        <v>1.3218756522831645</v>
      </c>
      <c r="CV35" s="145">
        <v>0.73512509357259981</v>
      </c>
      <c r="CW35" s="145">
        <v>0.10959437729613201</v>
      </c>
      <c r="CX35" s="116"/>
      <c r="CY35" s="98"/>
      <c r="CZ35" s="98"/>
      <c r="DA35" s="98"/>
      <c r="DB35" s="98"/>
      <c r="DC35" s="250"/>
      <c r="DD35" s="250"/>
      <c r="DE35" s="250"/>
      <c r="DF35" s="250"/>
      <c r="DG35" s="250"/>
      <c r="DH35" s="250"/>
      <c r="DI35" s="250"/>
    </row>
    <row r="36" spans="1:113" ht="13.8" x14ac:dyDescent="0.25">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BY36" s="98"/>
      <c r="BZ36" s="116"/>
      <c r="CA36" s="144" t="s">
        <v>29</v>
      </c>
      <c r="CB36" s="59">
        <v>25.666666666666668</v>
      </c>
      <c r="CC36" s="59">
        <v>274.66666666666669</v>
      </c>
      <c r="CD36" s="60" t="e">
        <v>#N/A</v>
      </c>
      <c r="CE36" s="60">
        <v>3.1260203765365921</v>
      </c>
      <c r="CF36" s="60">
        <v>1.2093809982699633</v>
      </c>
      <c r="CG36" s="60">
        <v>1.9166393782666289</v>
      </c>
      <c r="CH36" s="60">
        <v>4.3354013748065556</v>
      </c>
      <c r="CI36" s="60">
        <v>6.0488191079231308</v>
      </c>
      <c r="CJ36" s="60">
        <v>0.71535841428908264</v>
      </c>
      <c r="CK36" s="60">
        <v>6.5589319562963837</v>
      </c>
      <c r="CL36" s="60">
        <v>8.3179745914218337</v>
      </c>
      <c r="CM36" s="60" t="e">
        <v>#N/A</v>
      </c>
      <c r="CN36" s="60" t="e">
        <v>#N/A</v>
      </c>
      <c r="CO36" s="60" t="e">
        <v>#N/A</v>
      </c>
      <c r="CP36" s="60" t="e">
        <v>#N/A</v>
      </c>
      <c r="CQ36" s="60">
        <v>0.51679845615517417</v>
      </c>
      <c r="CR36" s="60">
        <v>0.10959437729613201</v>
      </c>
      <c r="CS36" s="60" t="e">
        <v>#N/A</v>
      </c>
      <c r="CT36" s="60" t="e">
        <v>#N/A</v>
      </c>
      <c r="CU36" s="145">
        <v>1.2093809982699633</v>
      </c>
      <c r="CV36" s="145">
        <v>0.71535841428908264</v>
      </c>
      <c r="CW36" s="145">
        <v>0.10959437729613201</v>
      </c>
      <c r="CX36" s="116"/>
      <c r="CY36" s="98"/>
      <c r="CZ36" s="98"/>
      <c r="DA36" s="98"/>
      <c r="DB36" s="98"/>
      <c r="DC36" s="250"/>
      <c r="DD36" s="250"/>
      <c r="DE36" s="250"/>
      <c r="DF36" s="250"/>
      <c r="DG36" s="250"/>
      <c r="DH36" s="250"/>
      <c r="DI36" s="250"/>
    </row>
    <row r="37" spans="1:113" s="141" customFormat="1" ht="15" x14ac:dyDescent="0.25">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248"/>
      <c r="BZ37" s="256"/>
      <c r="CA37" s="147"/>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256"/>
      <c r="CY37" s="248"/>
      <c r="CZ37" s="248"/>
      <c r="DA37" s="248"/>
      <c r="DB37" s="248"/>
      <c r="DC37" s="249"/>
      <c r="DD37" s="249"/>
      <c r="DE37" s="249"/>
      <c r="DF37" s="249"/>
      <c r="DG37" s="249"/>
      <c r="DH37" s="249"/>
      <c r="DI37" s="249"/>
    </row>
    <row r="38" spans="1:113" s="141" customFormat="1" ht="17.399999999999999" x14ac:dyDescent="0.3">
      <c r="A38" s="148"/>
      <c r="B38" s="148" t="str">
        <f>CD12</f>
        <v>Tuberculosis Disease (TB) Māori and Non-Māori</v>
      </c>
      <c r="C38" s="148"/>
      <c r="D38" s="148"/>
      <c r="E38" s="148"/>
      <c r="F38" s="148"/>
      <c r="G38" s="148"/>
      <c r="H38" s="148"/>
      <c r="I38" s="148"/>
      <c r="J38" s="148"/>
      <c r="K38" s="148"/>
      <c r="L38" s="148"/>
      <c r="M38" s="148"/>
      <c r="N38" s="148"/>
      <c r="O38" s="148"/>
      <c r="P38" s="148"/>
      <c r="Q38" s="148" t="str">
        <f>B38 &amp; ", Rate ratio"</f>
        <v>Tuberculosis Disease (TB) Māori and Non-Māori, Rate ratio</v>
      </c>
      <c r="R38" s="148"/>
      <c r="S38" s="148"/>
      <c r="T38" s="148"/>
      <c r="U38" s="148"/>
      <c r="V38" s="148"/>
      <c r="W38" s="148"/>
      <c r="X38" s="148"/>
      <c r="Y38" s="148"/>
      <c r="Z38" s="148"/>
      <c r="AA38" s="148"/>
      <c r="AB38" s="148"/>
      <c r="AC38" s="148"/>
      <c r="AD38" s="148"/>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248"/>
      <c r="BZ38" s="256"/>
      <c r="CA38" s="147"/>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256"/>
      <c r="CY38" s="248"/>
      <c r="CZ38" s="248"/>
      <c r="DA38" s="248"/>
      <c r="DB38" s="248"/>
      <c r="DC38" s="249"/>
      <c r="DD38" s="249"/>
      <c r="DE38" s="249"/>
      <c r="DF38" s="249"/>
      <c r="DG38" s="249"/>
      <c r="DH38" s="249"/>
      <c r="DI38" s="249"/>
    </row>
    <row r="39" spans="1:113" s="141" customFormat="1" ht="15" x14ac:dyDescent="0.25">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248"/>
      <c r="BZ39" s="256"/>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256"/>
      <c r="CY39" s="248"/>
      <c r="CZ39" s="248"/>
      <c r="DA39" s="248"/>
      <c r="DB39" s="248"/>
      <c r="DC39" s="249"/>
      <c r="DD39" s="249"/>
      <c r="DE39" s="249"/>
      <c r="DF39" s="249"/>
      <c r="DG39" s="249"/>
      <c r="DH39" s="249"/>
      <c r="DI39" s="249"/>
    </row>
    <row r="40" spans="1:113" s="149" customFormat="1" ht="13.8" x14ac:dyDescent="0.25">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257"/>
      <c r="DD40" s="257"/>
      <c r="DE40" s="257"/>
      <c r="DF40" s="257"/>
      <c r="DG40" s="257"/>
      <c r="DH40" s="257"/>
      <c r="DI40" s="257"/>
    </row>
    <row r="41" spans="1:113" s="149" customFormat="1" ht="13.8" x14ac:dyDescent="0.25">
      <c r="A41" s="137"/>
      <c r="B41" s="150" t="s">
        <v>126</v>
      </c>
      <c r="C41" s="137"/>
      <c r="D41" s="137"/>
      <c r="E41" s="137"/>
      <c r="F41" s="137"/>
      <c r="G41" s="137"/>
      <c r="H41" s="137"/>
      <c r="I41" s="137"/>
      <c r="J41" s="137"/>
      <c r="K41" s="137"/>
      <c r="L41" s="137"/>
      <c r="M41" s="137"/>
      <c r="N41" s="137"/>
      <c r="O41" s="137"/>
      <c r="P41" s="137"/>
      <c r="Q41" s="137" t="s">
        <v>121</v>
      </c>
      <c r="R41" s="137"/>
      <c r="S41" s="137"/>
      <c r="T41" s="137"/>
      <c r="U41" s="137"/>
      <c r="V41" s="137"/>
      <c r="W41" s="137"/>
      <c r="X41" s="137"/>
      <c r="Y41" s="137"/>
      <c r="Z41" s="137"/>
      <c r="AA41" s="137"/>
      <c r="AB41" s="137"/>
      <c r="AC41" s="137"/>
      <c r="AD41" s="137"/>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257"/>
      <c r="DD41" s="257"/>
      <c r="DE41" s="257"/>
      <c r="DF41" s="257"/>
      <c r="DG41" s="257"/>
      <c r="DH41" s="257"/>
      <c r="DI41" s="257"/>
    </row>
    <row r="42" spans="1:113" s="149" customFormat="1" ht="13.8" x14ac:dyDescent="0.25">
      <c r="A42" s="137"/>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257"/>
      <c r="DD42" s="257"/>
      <c r="DE42" s="257"/>
      <c r="DF42" s="257"/>
      <c r="DG42" s="257"/>
      <c r="DH42" s="257"/>
      <c r="DI42" s="257"/>
    </row>
    <row r="43" spans="1:113" s="149" customFormat="1" ht="15.6" x14ac:dyDescent="0.3">
      <c r="A43" s="140"/>
      <c r="B43" s="191" t="s">
        <v>131</v>
      </c>
      <c r="C43" s="191"/>
      <c r="D43" s="191"/>
      <c r="E43" s="191"/>
      <c r="F43" s="191"/>
      <c r="G43" s="191"/>
      <c r="H43" s="191"/>
      <c r="I43" s="140"/>
      <c r="J43" s="140"/>
      <c r="K43" s="140"/>
      <c r="L43" s="140"/>
      <c r="M43" s="140"/>
      <c r="N43" s="140"/>
      <c r="O43" s="140"/>
      <c r="P43" s="140"/>
      <c r="Q43" s="191" t="s">
        <v>97</v>
      </c>
      <c r="R43" s="191"/>
      <c r="S43" s="191"/>
      <c r="T43" s="191"/>
      <c r="U43" s="191"/>
      <c r="V43" s="140"/>
      <c r="W43" s="140"/>
      <c r="X43" s="140"/>
      <c r="Y43" s="140"/>
      <c r="Z43" s="140"/>
      <c r="AA43" s="140"/>
      <c r="AB43" s="140"/>
      <c r="AC43" s="140"/>
      <c r="AD43" s="140"/>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257"/>
      <c r="DD43" s="257"/>
      <c r="DE43" s="257"/>
      <c r="DF43" s="257"/>
      <c r="DG43" s="257"/>
      <c r="DH43" s="257"/>
      <c r="DI43" s="257"/>
    </row>
    <row r="44" spans="1:113" s="149" customFormat="1" ht="15.6" x14ac:dyDescent="0.3">
      <c r="A44" s="140"/>
      <c r="B44" s="151"/>
      <c r="C44" s="191" t="s">
        <v>33</v>
      </c>
      <c r="D44" s="191"/>
      <c r="E44" s="191"/>
      <c r="F44" s="191" t="s">
        <v>34</v>
      </c>
      <c r="G44" s="191" t="str">
        <f>IF(H5="Tuberculosis Disease (TB) Māori and Non-Māori", "Non-Māori", "Non-Māori Non-Pacific")</f>
        <v>Non-Māori Non-Pacific</v>
      </c>
      <c r="H44" s="191" t="str">
        <f>IF(I5="Tuberculosis Disease (TB) Māori and Non-Māori", "Non-Māori", "Non-Māori Non-Pacific")</f>
        <v>Non-Māori Non-Pacific</v>
      </c>
      <c r="I44" s="263" t="s">
        <v>114</v>
      </c>
      <c r="J44" s="140"/>
      <c r="K44" s="140"/>
      <c r="L44" s="140"/>
      <c r="M44" s="140"/>
      <c r="N44" s="140"/>
      <c r="O44" s="140"/>
      <c r="P44" s="140"/>
      <c r="Q44" s="151"/>
      <c r="R44" s="151"/>
      <c r="S44" s="151"/>
      <c r="T44" s="151"/>
      <c r="U44" s="151"/>
      <c r="V44" s="140"/>
      <c r="W44" s="140"/>
      <c r="X44" s="140"/>
      <c r="Y44" s="140"/>
      <c r="Z44" s="140"/>
      <c r="AA44" s="140"/>
      <c r="AB44" s="140"/>
      <c r="AC44" s="140"/>
      <c r="AD44" s="140"/>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257"/>
      <c r="DD44" s="257"/>
      <c r="DE44" s="257"/>
      <c r="DF44" s="257"/>
      <c r="DG44" s="257"/>
      <c r="DH44" s="257"/>
      <c r="DI44" s="257"/>
    </row>
    <row r="45" spans="1:113" s="149" customFormat="1" ht="15.6" x14ac:dyDescent="0.3">
      <c r="A45" s="140"/>
      <c r="B45" s="152" t="s">
        <v>3</v>
      </c>
      <c r="C45" s="153" t="s">
        <v>116</v>
      </c>
      <c r="D45" s="152" t="s">
        <v>8</v>
      </c>
      <c r="E45" s="152" t="s">
        <v>9</v>
      </c>
      <c r="F45" s="153" t="s">
        <v>116</v>
      </c>
      <c r="G45" s="152" t="s">
        <v>8</v>
      </c>
      <c r="H45" s="152" t="s">
        <v>9</v>
      </c>
      <c r="I45" s="263"/>
      <c r="J45" s="140"/>
      <c r="K45" s="140"/>
      <c r="L45" s="140"/>
      <c r="M45" s="140"/>
      <c r="N45" s="140"/>
      <c r="O45" s="140"/>
      <c r="P45" s="140"/>
      <c r="Q45" s="140" t="s">
        <v>3</v>
      </c>
      <c r="R45" s="154" t="s">
        <v>91</v>
      </c>
      <c r="S45" s="140" t="s">
        <v>8</v>
      </c>
      <c r="T45" s="140" t="s">
        <v>9</v>
      </c>
      <c r="U45" s="260" t="s">
        <v>96</v>
      </c>
      <c r="V45" s="140"/>
      <c r="W45" s="140"/>
      <c r="X45" s="140"/>
      <c r="Y45" s="140"/>
      <c r="Z45" s="140"/>
      <c r="AA45" s="140"/>
      <c r="AB45" s="140"/>
      <c r="AC45" s="140"/>
      <c r="AD45" s="140"/>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257"/>
      <c r="DD45" s="257"/>
      <c r="DE45" s="257"/>
      <c r="DF45" s="257"/>
      <c r="DG45" s="257"/>
      <c r="DH45" s="257"/>
      <c r="DI45" s="257"/>
    </row>
    <row r="46" spans="1:113" s="149" customFormat="1" ht="13.8" x14ac:dyDescent="0.25">
      <c r="A46" s="150"/>
      <c r="B46" s="155" t="s">
        <v>118</v>
      </c>
      <c r="C46" s="156">
        <f>CE18</f>
        <v>13.31192480057131</v>
      </c>
      <c r="D46" s="157">
        <f>CG18</f>
        <v>10.237027050175721</v>
      </c>
      <c r="E46" s="157">
        <f>CH18</f>
        <v>16.386822550966897</v>
      </c>
      <c r="F46" s="156">
        <f>CI18</f>
        <v>8.4895286093810309</v>
      </c>
      <c r="G46" s="157">
        <f>CK18</f>
        <v>7.8558367939750768</v>
      </c>
      <c r="H46" s="157">
        <f>CL18</f>
        <v>9.8311398460608554</v>
      </c>
      <c r="I46" s="264">
        <f>C46-F46</f>
        <v>4.8223961911902791</v>
      </c>
      <c r="J46" s="150"/>
      <c r="K46" s="150"/>
      <c r="L46" s="150"/>
      <c r="M46" s="150"/>
      <c r="N46" s="150"/>
      <c r="O46" s="150"/>
      <c r="P46" s="150"/>
      <c r="Q46" s="155" t="s">
        <v>118</v>
      </c>
      <c r="R46" s="156">
        <f>CQ18</f>
        <v>1.5680405135641422</v>
      </c>
      <c r="S46" s="157">
        <f t="shared" ref="S46:S64" si="0">R46-CW18</f>
        <v>1.4394701960960619</v>
      </c>
      <c r="T46" s="157">
        <f t="shared" ref="T46:T64" si="1">R46+CW18</f>
        <v>1.6966108310322225</v>
      </c>
      <c r="U46" s="261">
        <v>1</v>
      </c>
      <c r="V46" s="158"/>
      <c r="W46" s="150"/>
      <c r="X46" s="150"/>
      <c r="Y46" s="150"/>
      <c r="Z46" s="150"/>
      <c r="AA46" s="150"/>
      <c r="AB46" s="150"/>
      <c r="AC46" s="150"/>
      <c r="AD46" s="150"/>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257"/>
      <c r="DD46" s="257"/>
      <c r="DE46" s="257"/>
      <c r="DF46" s="257"/>
      <c r="DG46" s="257"/>
      <c r="DH46" s="257"/>
      <c r="DI46" s="257"/>
    </row>
    <row r="47" spans="1:113" s="149" customFormat="1" ht="13.8" x14ac:dyDescent="0.25">
      <c r="A47" s="150"/>
      <c r="B47" s="155" t="s">
        <v>12</v>
      </c>
      <c r="C47" s="156">
        <f t="shared" ref="C47:C64" si="2">CE19</f>
        <v>13.994241272974287</v>
      </c>
      <c r="D47" s="157">
        <f t="shared" ref="D47:D64" si="3">CG19</f>
        <v>10.881893668601364</v>
      </c>
      <c r="E47" s="157">
        <f t="shared" ref="E47:E64" si="4">CH19</f>
        <v>17.10658887734721</v>
      </c>
      <c r="F47" s="156">
        <f t="shared" ref="F47:F64" si="5">CI19</f>
        <v>8.6561959675716142</v>
      </c>
      <c r="G47" s="157">
        <f t="shared" ref="G47:G64" si="6">CK19</f>
        <v>7.9938184765120575</v>
      </c>
      <c r="H47" s="157">
        <f t="shared" ref="H47:H64" si="7">CL19</f>
        <v>9.9897762658864924</v>
      </c>
      <c r="I47" s="264">
        <f t="shared" ref="I47:I64" si="8">C47-F47</f>
        <v>5.3380453054026731</v>
      </c>
      <c r="J47" s="150"/>
      <c r="K47" s="150"/>
      <c r="L47" s="150"/>
      <c r="M47" s="150"/>
      <c r="N47" s="150"/>
      <c r="O47" s="150"/>
      <c r="P47" s="150"/>
      <c r="Q47" s="155" t="s">
        <v>12</v>
      </c>
      <c r="R47" s="156">
        <f t="shared" ref="R47:R64" si="9">CQ19</f>
        <v>1.6166733430481928</v>
      </c>
      <c r="S47" s="157">
        <f t="shared" si="0"/>
        <v>1.4881030255801124</v>
      </c>
      <c r="T47" s="157">
        <f t="shared" si="1"/>
        <v>1.7452436605162731</v>
      </c>
      <c r="U47" s="261">
        <v>1</v>
      </c>
      <c r="V47" s="158"/>
      <c r="W47" s="150"/>
      <c r="X47" s="150"/>
      <c r="Y47" s="150"/>
      <c r="Z47" s="150"/>
      <c r="AA47" s="150"/>
      <c r="AB47" s="150"/>
      <c r="AC47" s="150"/>
      <c r="AD47" s="150"/>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257"/>
      <c r="DD47" s="257"/>
      <c r="DE47" s="257"/>
      <c r="DF47" s="257"/>
      <c r="DG47" s="257"/>
      <c r="DH47" s="257"/>
      <c r="DI47" s="257"/>
    </row>
    <row r="48" spans="1:113" s="149" customFormat="1" ht="13.8" x14ac:dyDescent="0.25">
      <c r="A48" s="150"/>
      <c r="B48" s="155" t="s">
        <v>13</v>
      </c>
      <c r="C48" s="156">
        <f t="shared" si="2"/>
        <v>13.559931770795755</v>
      </c>
      <c r="D48" s="157">
        <f t="shared" si="3"/>
        <v>10.537682993323674</v>
      </c>
      <c r="E48" s="157">
        <f t="shared" si="4"/>
        <v>16.582180548267836</v>
      </c>
      <c r="F48" s="156">
        <f t="shared" si="5"/>
        <v>8.3241659961292616</v>
      </c>
      <c r="G48" s="157">
        <f t="shared" si="6"/>
        <v>7.6568426205178506</v>
      </c>
      <c r="H48" s="157">
        <f t="shared" si="7"/>
        <v>9.5627918979927404</v>
      </c>
      <c r="I48" s="264">
        <f t="shared" si="8"/>
        <v>5.2357657746664934</v>
      </c>
      <c r="J48" s="150"/>
      <c r="K48" s="150"/>
      <c r="L48" s="150"/>
      <c r="M48" s="150"/>
      <c r="N48" s="150"/>
      <c r="O48" s="150"/>
      <c r="P48" s="150"/>
      <c r="Q48" s="155" t="s">
        <v>13</v>
      </c>
      <c r="R48" s="156">
        <f t="shared" si="9"/>
        <v>1.6289838257791982</v>
      </c>
      <c r="S48" s="157">
        <f t="shared" si="0"/>
        <v>1.5004135083111179</v>
      </c>
      <c r="T48" s="157">
        <f t="shared" si="1"/>
        <v>1.7575541432472785</v>
      </c>
      <c r="U48" s="261">
        <v>1</v>
      </c>
      <c r="V48" s="158"/>
      <c r="W48" s="150"/>
      <c r="X48" s="150"/>
      <c r="Y48" s="150"/>
      <c r="Z48" s="150"/>
      <c r="AA48" s="150"/>
      <c r="AB48" s="150"/>
      <c r="AC48" s="150"/>
      <c r="AD48" s="150"/>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257"/>
      <c r="DD48" s="257"/>
      <c r="DE48" s="257"/>
      <c r="DF48" s="257"/>
      <c r="DG48" s="257"/>
      <c r="DH48" s="257"/>
      <c r="DI48" s="257"/>
    </row>
    <row r="49" spans="1:113" s="149" customFormat="1" ht="13.8" x14ac:dyDescent="0.25">
      <c r="A49" s="150"/>
      <c r="B49" s="155" t="s">
        <v>14</v>
      </c>
      <c r="C49" s="156">
        <f t="shared" si="2"/>
        <v>11.75849793877911</v>
      </c>
      <c r="D49" s="157">
        <f t="shared" si="3"/>
        <v>8.9840066002594341</v>
      </c>
      <c r="E49" s="157">
        <f t="shared" si="4"/>
        <v>14.532989277298785</v>
      </c>
      <c r="F49" s="156">
        <f t="shared" si="5"/>
        <v>8.146839429043947</v>
      </c>
      <c r="G49" s="157">
        <f t="shared" si="6"/>
        <v>7.4778873028777468</v>
      </c>
      <c r="H49" s="157">
        <f t="shared" si="7"/>
        <v>9.3896814639203487</v>
      </c>
      <c r="I49" s="264">
        <f t="shared" si="8"/>
        <v>3.6116585097351628</v>
      </c>
      <c r="J49" s="150"/>
      <c r="K49" s="150"/>
      <c r="L49" s="150"/>
      <c r="M49" s="150"/>
      <c r="N49" s="150"/>
      <c r="O49" s="150"/>
      <c r="P49" s="150"/>
      <c r="Q49" s="155" t="s">
        <v>14</v>
      </c>
      <c r="R49" s="156">
        <f t="shared" si="9"/>
        <v>1.4433202030298271</v>
      </c>
      <c r="S49" s="157">
        <f t="shared" si="0"/>
        <v>1.3147498855617468</v>
      </c>
      <c r="T49" s="157">
        <f t="shared" si="1"/>
        <v>1.5718905204979075</v>
      </c>
      <c r="U49" s="261">
        <v>1</v>
      </c>
      <c r="V49" s="158"/>
      <c r="W49" s="150"/>
      <c r="X49" s="150"/>
      <c r="Y49" s="150"/>
      <c r="Z49" s="150"/>
      <c r="AA49" s="150"/>
      <c r="AB49" s="150"/>
      <c r="AC49" s="150"/>
      <c r="AD49" s="150"/>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257"/>
      <c r="DD49" s="257"/>
      <c r="DE49" s="257"/>
      <c r="DF49" s="257"/>
      <c r="DG49" s="257"/>
      <c r="DH49" s="257"/>
      <c r="DI49" s="257"/>
    </row>
    <row r="50" spans="1:113" s="149" customFormat="1" ht="13.8" x14ac:dyDescent="0.25">
      <c r="A50" s="150"/>
      <c r="B50" s="155" t="s">
        <v>119</v>
      </c>
      <c r="C50" s="156">
        <f t="shared" si="2"/>
        <v>10.844495689556767</v>
      </c>
      <c r="D50" s="157">
        <f t="shared" si="3"/>
        <v>8.2148452372084062</v>
      </c>
      <c r="E50" s="157">
        <f t="shared" si="4"/>
        <v>13.474146141905129</v>
      </c>
      <c r="F50" s="156">
        <f t="shared" si="5"/>
        <v>9.3325355584157492</v>
      </c>
      <c r="G50" s="157">
        <f t="shared" si="6"/>
        <v>8.705379494069085</v>
      </c>
      <c r="H50" s="157">
        <f t="shared" si="7"/>
        <v>10.825215751746711</v>
      </c>
      <c r="I50" s="264">
        <f t="shared" si="8"/>
        <v>1.5119601311410182</v>
      </c>
      <c r="J50" s="150"/>
      <c r="K50" s="150"/>
      <c r="L50" s="150"/>
      <c r="M50" s="150"/>
      <c r="N50" s="150"/>
      <c r="O50" s="150"/>
      <c r="P50" s="150"/>
      <c r="Q50" s="155" t="s">
        <v>119</v>
      </c>
      <c r="R50" s="156">
        <f t="shared" si="9"/>
        <v>1.1620095762482883</v>
      </c>
      <c r="S50" s="157">
        <f t="shared" si="0"/>
        <v>1.0334392587802079</v>
      </c>
      <c r="T50" s="157">
        <f t="shared" si="1"/>
        <v>1.2905798937163686</v>
      </c>
      <c r="U50" s="261">
        <v>1</v>
      </c>
      <c r="V50" s="158"/>
      <c r="W50" s="150"/>
      <c r="X50" s="150"/>
      <c r="Y50" s="150"/>
      <c r="Z50" s="150"/>
      <c r="AA50" s="150"/>
      <c r="AB50" s="150"/>
      <c r="AC50" s="150"/>
      <c r="AD50" s="150"/>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row>
    <row r="51" spans="1:113" s="149" customFormat="1" ht="13.8" x14ac:dyDescent="0.25">
      <c r="A51" s="150"/>
      <c r="B51" s="155" t="s">
        <v>16</v>
      </c>
      <c r="C51" s="156">
        <f t="shared" si="2"/>
        <v>11.342520321515513</v>
      </c>
      <c r="D51" s="157">
        <f t="shared" si="3"/>
        <v>8.6853669826300237</v>
      </c>
      <c r="E51" s="157">
        <f t="shared" si="4"/>
        <v>13.999673660401003</v>
      </c>
      <c r="F51" s="156">
        <f t="shared" si="5"/>
        <v>9.1770053862501282</v>
      </c>
      <c r="G51" s="157">
        <f t="shared" si="6"/>
        <v>8.685765327326127</v>
      </c>
      <c r="H51" s="157">
        <f t="shared" si="7"/>
        <v>10.812396566618487</v>
      </c>
      <c r="I51" s="264">
        <f t="shared" si="8"/>
        <v>2.1655149352653851</v>
      </c>
      <c r="J51" s="150"/>
      <c r="K51" s="150"/>
      <c r="L51" s="150"/>
      <c r="M51" s="150"/>
      <c r="N51" s="150"/>
      <c r="O51" s="150"/>
      <c r="P51" s="159"/>
      <c r="Q51" s="155" t="s">
        <v>16</v>
      </c>
      <c r="R51" s="156">
        <f t="shared" si="9"/>
        <v>1.2359718496526075</v>
      </c>
      <c r="S51" s="157">
        <f t="shared" si="0"/>
        <v>1.0966539965851332</v>
      </c>
      <c r="T51" s="157">
        <f t="shared" si="1"/>
        <v>1.3752897027200819</v>
      </c>
      <c r="U51" s="261">
        <v>1</v>
      </c>
      <c r="V51" s="158"/>
      <c r="W51" s="150"/>
      <c r="X51" s="150"/>
      <c r="Y51" s="150"/>
      <c r="Z51" s="150"/>
      <c r="AA51" s="150"/>
      <c r="AB51" s="150"/>
      <c r="AC51" s="150"/>
      <c r="AD51" s="150"/>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row>
    <row r="52" spans="1:113" s="149" customFormat="1" ht="13.8" x14ac:dyDescent="0.25">
      <c r="A52" s="150"/>
      <c r="B52" s="155" t="s">
        <v>17</v>
      </c>
      <c r="C52" s="156">
        <f t="shared" si="2"/>
        <v>9.6695196656363631</v>
      </c>
      <c r="D52" s="157">
        <f t="shared" si="3"/>
        <v>7.2429316138981585</v>
      </c>
      <c r="E52" s="157">
        <f t="shared" si="4"/>
        <v>12.096107717374569</v>
      </c>
      <c r="F52" s="156">
        <f t="shared" si="5"/>
        <v>8.6148941318016909</v>
      </c>
      <c r="G52" s="157">
        <f t="shared" si="6"/>
        <v>8.2484055724690872</v>
      </c>
      <c r="H52" s="157">
        <f t="shared" si="7"/>
        <v>10.291592483318675</v>
      </c>
      <c r="I52" s="264">
        <f t="shared" si="8"/>
        <v>1.0546255338346722</v>
      </c>
      <c r="J52" s="150"/>
      <c r="K52" s="150"/>
      <c r="L52" s="150"/>
      <c r="M52" s="150"/>
      <c r="N52" s="150"/>
      <c r="O52" s="150"/>
      <c r="P52" s="150"/>
      <c r="Q52" s="155" t="s">
        <v>17</v>
      </c>
      <c r="R52" s="156">
        <f t="shared" si="9"/>
        <v>1.1224188617642492</v>
      </c>
      <c r="S52" s="157">
        <f t="shared" si="0"/>
        <v>0.99306742337668252</v>
      </c>
      <c r="T52" s="157">
        <f t="shared" si="1"/>
        <v>1.2517703001518159</v>
      </c>
      <c r="U52" s="261">
        <v>1</v>
      </c>
      <c r="V52" s="158"/>
      <c r="W52" s="150"/>
      <c r="X52" s="150"/>
      <c r="Y52" s="150"/>
      <c r="Z52" s="150"/>
      <c r="AA52" s="150"/>
      <c r="AB52" s="150"/>
      <c r="AC52" s="150"/>
      <c r="AD52" s="150"/>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row>
    <row r="53" spans="1:113" s="149" customFormat="1" ht="13.8" x14ac:dyDescent="0.25">
      <c r="A53" s="150"/>
      <c r="B53" s="155" t="s">
        <v>18</v>
      </c>
      <c r="C53" s="156">
        <f t="shared" si="2"/>
        <v>9.4304679387558057</v>
      </c>
      <c r="D53" s="157">
        <f t="shared" si="3"/>
        <v>7.0573777289929609</v>
      </c>
      <c r="E53" s="157">
        <f t="shared" si="4"/>
        <v>11.80355814851865</v>
      </c>
      <c r="F53" s="156">
        <f t="shared" si="5"/>
        <v>7.5646636977578003</v>
      </c>
      <c r="G53" s="157">
        <f t="shared" si="6"/>
        <v>7.3190137696654318</v>
      </c>
      <c r="H53" s="157">
        <f t="shared" si="7"/>
        <v>9.2228820515657528</v>
      </c>
      <c r="I53" s="264">
        <f t="shared" si="8"/>
        <v>1.8658042409980053</v>
      </c>
      <c r="J53" s="150"/>
      <c r="K53" s="150"/>
      <c r="L53" s="150"/>
      <c r="M53" s="150"/>
      <c r="N53" s="150"/>
      <c r="O53" s="150"/>
      <c r="P53" s="150"/>
      <c r="Q53" s="155" t="s">
        <v>18</v>
      </c>
      <c r="R53" s="156">
        <f t="shared" si="9"/>
        <v>1.2466473481895881</v>
      </c>
      <c r="S53" s="157">
        <f t="shared" si="0"/>
        <v>1.1016847703403037</v>
      </c>
      <c r="T53" s="157">
        <f t="shared" si="1"/>
        <v>1.3916099260388726</v>
      </c>
      <c r="U53" s="261">
        <v>1</v>
      </c>
      <c r="V53" s="158"/>
      <c r="W53" s="150"/>
      <c r="X53" s="150"/>
      <c r="Y53" s="150"/>
      <c r="Z53" s="150"/>
      <c r="AA53" s="150"/>
      <c r="AB53" s="150"/>
      <c r="AC53" s="150"/>
      <c r="AD53" s="150"/>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row>
    <row r="54" spans="1:113" s="149" customFormat="1" ht="13.8" x14ac:dyDescent="0.25">
      <c r="A54" s="150"/>
      <c r="B54" s="155" t="s">
        <v>19</v>
      </c>
      <c r="C54" s="156">
        <f t="shared" si="2"/>
        <v>7.8886781528325614</v>
      </c>
      <c r="D54" s="157">
        <f t="shared" si="3"/>
        <v>5.7513504724173874</v>
      </c>
      <c r="E54" s="157">
        <f t="shared" si="4"/>
        <v>10.026005833247735</v>
      </c>
      <c r="F54" s="156">
        <f t="shared" si="5"/>
        <v>6.9526776781601214</v>
      </c>
      <c r="G54" s="157">
        <f t="shared" si="6"/>
        <v>6.7365006996053225</v>
      </c>
      <c r="H54" s="157">
        <f t="shared" si="7"/>
        <v>8.5629576233007274</v>
      </c>
      <c r="I54" s="264">
        <f t="shared" si="8"/>
        <v>0.93600047467243996</v>
      </c>
      <c r="J54" s="150"/>
      <c r="K54" s="150"/>
      <c r="L54" s="150"/>
      <c r="M54" s="150"/>
      <c r="N54" s="150"/>
      <c r="O54" s="150"/>
      <c r="P54" s="159"/>
      <c r="Q54" s="155" t="s">
        <v>19</v>
      </c>
      <c r="R54" s="156">
        <f t="shared" si="9"/>
        <v>1.134624459524799</v>
      </c>
      <c r="S54" s="157">
        <f t="shared" si="0"/>
        <v>0.99105340577960599</v>
      </c>
      <c r="T54" s="157">
        <f t="shared" si="1"/>
        <v>1.2781955132699918</v>
      </c>
      <c r="U54" s="261">
        <v>1</v>
      </c>
      <c r="V54" s="158"/>
      <c r="W54" s="150"/>
      <c r="X54" s="150"/>
      <c r="Y54" s="150"/>
      <c r="Z54" s="150"/>
      <c r="AA54" s="150"/>
      <c r="AB54" s="150"/>
      <c r="AC54" s="150"/>
      <c r="AD54" s="150"/>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row>
    <row r="55" spans="1:113" s="149" customFormat="1" ht="13.8" x14ac:dyDescent="0.25">
      <c r="A55" s="150"/>
      <c r="B55" s="155" t="s">
        <v>20</v>
      </c>
      <c r="C55" s="156">
        <f t="shared" si="2"/>
        <v>7.6393672182131098</v>
      </c>
      <c r="D55" s="157">
        <f t="shared" si="3"/>
        <v>5.5629635556732069</v>
      </c>
      <c r="E55" s="157">
        <f t="shared" si="4"/>
        <v>9.7157708807530128</v>
      </c>
      <c r="F55" s="156">
        <f t="shared" si="5"/>
        <v>6.4313768821225636</v>
      </c>
      <c r="G55" s="157">
        <f t="shared" si="6"/>
        <v>6.2546568562475464</v>
      </c>
      <c r="H55" s="157">
        <f t="shared" si="7"/>
        <v>7.9939091518780039</v>
      </c>
      <c r="I55" s="264">
        <f t="shared" si="8"/>
        <v>1.2079903360905462</v>
      </c>
      <c r="J55" s="159"/>
      <c r="K55" s="150"/>
      <c r="L55" s="150"/>
      <c r="M55" s="150"/>
      <c r="N55" s="150"/>
      <c r="O55" s="159"/>
      <c r="P55" s="150"/>
      <c r="Q55" s="155" t="s">
        <v>20</v>
      </c>
      <c r="R55" s="156">
        <f t="shared" si="9"/>
        <v>1.1878276391247453</v>
      </c>
      <c r="S55" s="157">
        <f t="shared" si="0"/>
        <v>1.0328101773285125</v>
      </c>
      <c r="T55" s="157">
        <f t="shared" si="1"/>
        <v>1.3428451009209781</v>
      </c>
      <c r="U55" s="261">
        <v>1</v>
      </c>
      <c r="V55" s="158"/>
      <c r="W55" s="150"/>
      <c r="X55" s="150"/>
      <c r="Y55" s="150"/>
      <c r="Z55" s="150"/>
      <c r="AA55" s="150"/>
      <c r="AB55" s="150"/>
      <c r="AC55" s="150"/>
      <c r="AD55" s="150"/>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row>
    <row r="56" spans="1:113" s="149" customFormat="1" ht="13.8" x14ac:dyDescent="0.25">
      <c r="A56" s="150"/>
      <c r="B56" s="155" t="s">
        <v>21</v>
      </c>
      <c r="C56" s="156">
        <f t="shared" si="2"/>
        <v>6.9254494960589623</v>
      </c>
      <c r="D56" s="157">
        <f t="shared" si="3"/>
        <v>4.9796941277077824</v>
      </c>
      <c r="E56" s="157">
        <f t="shared" si="4"/>
        <v>8.8712048644101422</v>
      </c>
      <c r="F56" s="156">
        <f t="shared" si="5"/>
        <v>5.8622740770540958</v>
      </c>
      <c r="G56" s="157">
        <f t="shared" si="6"/>
        <v>5.6825355004631541</v>
      </c>
      <c r="H56" s="157">
        <f t="shared" si="7"/>
        <v>7.3188974764220953</v>
      </c>
      <c r="I56" s="264">
        <f t="shared" si="8"/>
        <v>1.0631754190048666</v>
      </c>
      <c r="J56" s="159"/>
      <c r="K56" s="150"/>
      <c r="L56" s="150"/>
      <c r="M56" s="150"/>
      <c r="N56" s="150"/>
      <c r="O56" s="150"/>
      <c r="P56" s="150"/>
      <c r="Q56" s="155" t="s">
        <v>21</v>
      </c>
      <c r="R56" s="156">
        <f t="shared" si="9"/>
        <v>1.1813588728589661</v>
      </c>
      <c r="S56" s="157">
        <f t="shared" si="0"/>
        <v>1.0180302339840199</v>
      </c>
      <c r="T56" s="157">
        <f t="shared" si="1"/>
        <v>1.3446875117339123</v>
      </c>
      <c r="U56" s="261">
        <v>1</v>
      </c>
      <c r="V56" s="158"/>
      <c r="W56" s="150"/>
      <c r="X56" s="150"/>
      <c r="Y56" s="150"/>
      <c r="Z56" s="150"/>
      <c r="AA56" s="150"/>
      <c r="AB56" s="150"/>
      <c r="AC56" s="150"/>
      <c r="AD56" s="150"/>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row>
    <row r="57" spans="1:113" s="149" customFormat="1" ht="13.8" x14ac:dyDescent="0.25">
      <c r="A57" s="150"/>
      <c r="B57" s="155" t="s">
        <v>22</v>
      </c>
      <c r="C57" s="156">
        <f t="shared" si="2"/>
        <v>6.1206764670168141</v>
      </c>
      <c r="D57" s="157">
        <f t="shared" si="3"/>
        <v>4.3121321435470126</v>
      </c>
      <c r="E57" s="157">
        <f t="shared" si="4"/>
        <v>7.9292207904866157</v>
      </c>
      <c r="F57" s="156">
        <f t="shared" si="5"/>
        <v>6.0380018366604373</v>
      </c>
      <c r="G57" s="157">
        <f t="shared" si="6"/>
        <v>5.8900279193062621</v>
      </c>
      <c r="H57" s="157">
        <f t="shared" si="7"/>
        <v>7.5399694342241643</v>
      </c>
      <c r="I57" s="264">
        <f t="shared" si="8"/>
        <v>8.2674630356376788E-2</v>
      </c>
      <c r="J57" s="159"/>
      <c r="K57" s="159"/>
      <c r="L57" s="150"/>
      <c r="M57" s="150"/>
      <c r="N57" s="150"/>
      <c r="O57" s="150"/>
      <c r="P57" s="150"/>
      <c r="Q57" s="155" t="s">
        <v>22</v>
      </c>
      <c r="R57" s="156">
        <f t="shared" si="9"/>
        <v>1.0136923824458628</v>
      </c>
      <c r="S57" s="157">
        <f t="shared" si="0"/>
        <v>0.8709399836466063</v>
      </c>
      <c r="T57" s="157">
        <f t="shared" si="1"/>
        <v>1.1564447812451193</v>
      </c>
      <c r="U57" s="261">
        <v>1</v>
      </c>
      <c r="V57" s="158"/>
      <c r="W57" s="150"/>
      <c r="X57" s="150"/>
      <c r="Y57" s="150"/>
      <c r="Z57" s="150"/>
      <c r="AA57" s="150"/>
      <c r="AB57" s="150"/>
      <c r="AC57" s="150"/>
      <c r="AD57" s="150"/>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6"/>
      <c r="CB57" s="6"/>
      <c r="CC57" s="6"/>
      <c r="CD57" s="6"/>
      <c r="CE57" s="6"/>
      <c r="CF57" s="6"/>
      <c r="CG57" s="6"/>
      <c r="CH57" s="6"/>
      <c r="CI57" s="6"/>
      <c r="CJ57" s="6"/>
      <c r="CK57" s="6"/>
      <c r="CL57" s="6"/>
      <c r="CM57" s="6"/>
      <c r="CN57" s="6"/>
      <c r="CO57" s="6"/>
      <c r="CP57" s="6"/>
      <c r="CQ57" s="6"/>
      <c r="CR57" s="6"/>
      <c r="CS57" s="6"/>
      <c r="CT57" s="6"/>
      <c r="CU57" s="6"/>
      <c r="CV57" s="6"/>
      <c r="CW57" s="6"/>
      <c r="CX57" s="82"/>
      <c r="CY57" s="82"/>
      <c r="CZ57" s="82"/>
      <c r="DA57" s="82"/>
      <c r="DB57" s="82"/>
    </row>
    <row r="58" spans="1:113" s="149" customFormat="1" ht="13.8" x14ac:dyDescent="0.25">
      <c r="A58" s="150"/>
      <c r="B58" s="155" t="s">
        <v>23</v>
      </c>
      <c r="C58" s="156">
        <f t="shared" si="2"/>
        <v>5.8045421493912608</v>
      </c>
      <c r="D58" s="157">
        <f t="shared" si="3"/>
        <v>4.055973017408812</v>
      </c>
      <c r="E58" s="157">
        <f t="shared" si="4"/>
        <v>7.5531112813737096</v>
      </c>
      <c r="F58" s="156">
        <f t="shared" si="5"/>
        <v>6.2495317674026083</v>
      </c>
      <c r="G58" s="157">
        <f t="shared" si="6"/>
        <v>6.1774429547987664</v>
      </c>
      <c r="H58" s="157">
        <f t="shared" si="7"/>
        <v>7.8837279795552933</v>
      </c>
      <c r="I58" s="264">
        <f t="shared" si="8"/>
        <v>-0.44498961801134751</v>
      </c>
      <c r="J58" s="150"/>
      <c r="K58" s="150"/>
      <c r="L58" s="150"/>
      <c r="M58" s="150"/>
      <c r="N58" s="150"/>
      <c r="O58" s="150"/>
      <c r="P58" s="150"/>
      <c r="Q58" s="155" t="s">
        <v>23</v>
      </c>
      <c r="R58" s="156">
        <f t="shared" si="9"/>
        <v>0.92879632673724433</v>
      </c>
      <c r="S58" s="157">
        <f t="shared" si="0"/>
        <v>0.79833469516948907</v>
      </c>
      <c r="T58" s="157">
        <f t="shared" si="1"/>
        <v>1.0592579583049995</v>
      </c>
      <c r="U58" s="261">
        <v>1</v>
      </c>
      <c r="V58" s="158"/>
      <c r="W58" s="150"/>
      <c r="X58" s="150"/>
      <c r="Y58" s="150"/>
      <c r="Z58" s="150"/>
      <c r="AA58" s="150"/>
      <c r="AB58" s="150"/>
      <c r="AC58" s="150"/>
      <c r="AD58" s="150"/>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6"/>
      <c r="CB58" s="6"/>
      <c r="CC58" s="6"/>
      <c r="CD58" s="6"/>
      <c r="CE58" s="6"/>
      <c r="CF58" s="6"/>
      <c r="CG58" s="6"/>
      <c r="CH58" s="6"/>
      <c r="CI58" s="6"/>
      <c r="CJ58" s="6"/>
      <c r="CK58" s="6"/>
      <c r="CL58" s="6"/>
      <c r="CM58" s="6"/>
      <c r="CN58" s="6"/>
      <c r="CO58" s="6"/>
      <c r="CP58" s="6"/>
      <c r="CQ58" s="6"/>
      <c r="CR58" s="6"/>
      <c r="CS58" s="6"/>
      <c r="CT58" s="6"/>
      <c r="CU58" s="6"/>
      <c r="CV58" s="6"/>
      <c r="CW58" s="6"/>
      <c r="CX58" s="82"/>
      <c r="CY58" s="82"/>
      <c r="CZ58" s="82"/>
      <c r="DA58" s="82"/>
      <c r="DB58" s="82"/>
    </row>
    <row r="59" spans="1:113" s="149" customFormat="1" ht="13.8" x14ac:dyDescent="0.25">
      <c r="A59" s="150"/>
      <c r="B59" s="155" t="s">
        <v>24</v>
      </c>
      <c r="C59" s="156">
        <f t="shared" si="2"/>
        <v>5.013561034875738</v>
      </c>
      <c r="D59" s="157">
        <f t="shared" si="3"/>
        <v>3.4124414001342309</v>
      </c>
      <c r="E59" s="157">
        <f t="shared" si="4"/>
        <v>6.6146806696172451</v>
      </c>
      <c r="F59" s="156">
        <f t="shared" si="5"/>
        <v>6.3129498117808298</v>
      </c>
      <c r="G59" s="157">
        <f t="shared" si="6"/>
        <v>6.2442442609926223</v>
      </c>
      <c r="H59" s="157">
        <f t="shared" si="7"/>
        <v>7.960679896498327</v>
      </c>
      <c r="I59" s="264">
        <f t="shared" si="8"/>
        <v>-1.2993887769050918</v>
      </c>
      <c r="J59" s="150"/>
      <c r="K59" s="150"/>
      <c r="L59" s="150"/>
      <c r="M59" s="150"/>
      <c r="N59" s="150"/>
      <c r="O59" s="150"/>
      <c r="P59" s="150"/>
      <c r="Q59" s="155" t="s">
        <v>24</v>
      </c>
      <c r="R59" s="156">
        <f t="shared" si="9"/>
        <v>0.79417090018991532</v>
      </c>
      <c r="S59" s="157">
        <f t="shared" si="0"/>
        <v>0.67998596282972079</v>
      </c>
      <c r="T59" s="157">
        <f t="shared" si="1"/>
        <v>0.90835583755010985</v>
      </c>
      <c r="U59" s="261">
        <v>1</v>
      </c>
      <c r="V59" s="158"/>
      <c r="W59" s="150"/>
      <c r="X59" s="150"/>
      <c r="Y59" s="150"/>
      <c r="Z59" s="150"/>
      <c r="AA59" s="150"/>
      <c r="AB59" s="150"/>
      <c r="AC59" s="150"/>
      <c r="AD59" s="150"/>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6"/>
      <c r="CB59" s="6"/>
      <c r="CC59" s="6"/>
      <c r="CD59" s="6"/>
      <c r="CE59" s="6"/>
      <c r="CF59" s="6"/>
      <c r="CG59" s="6"/>
      <c r="CH59" s="6"/>
      <c r="CI59" s="6"/>
      <c r="CJ59" s="6"/>
      <c r="CK59" s="6"/>
      <c r="CL59" s="6"/>
      <c r="CM59" s="6"/>
      <c r="CN59" s="6"/>
      <c r="CO59" s="6"/>
      <c r="CP59" s="6"/>
      <c r="CQ59" s="6"/>
      <c r="CR59" s="6"/>
      <c r="CS59" s="6"/>
      <c r="CT59" s="6"/>
      <c r="CU59" s="6"/>
      <c r="CV59" s="6"/>
      <c r="CW59" s="6"/>
      <c r="CX59" s="82"/>
      <c r="CY59" s="82"/>
      <c r="CZ59" s="82"/>
      <c r="DA59" s="82"/>
      <c r="DB59" s="82"/>
    </row>
    <row r="60" spans="1:113" s="149" customFormat="1" ht="13.8" x14ac:dyDescent="0.25">
      <c r="A60" s="150"/>
      <c r="B60" s="155" t="s">
        <v>25</v>
      </c>
      <c r="C60" s="156">
        <f t="shared" si="2"/>
        <v>4.5601141973463379</v>
      </c>
      <c r="D60" s="157">
        <f t="shared" si="3"/>
        <v>3.042100299199137</v>
      </c>
      <c r="E60" s="157">
        <f t="shared" si="4"/>
        <v>6.0781280954935388</v>
      </c>
      <c r="F60" s="156">
        <f t="shared" si="5"/>
        <v>6.0836396170082674</v>
      </c>
      <c r="G60" s="157">
        <f t="shared" si="6"/>
        <v>6.0252075853099933</v>
      </c>
      <c r="H60" s="157">
        <f t="shared" si="7"/>
        <v>7.7064975196240679</v>
      </c>
      <c r="I60" s="264">
        <f t="shared" si="8"/>
        <v>-1.5235254196619294</v>
      </c>
      <c r="J60" s="150"/>
      <c r="K60" s="150"/>
      <c r="L60" s="150"/>
      <c r="M60" s="150"/>
      <c r="N60" s="150"/>
      <c r="O60" s="150"/>
      <c r="P60" s="150"/>
      <c r="Q60" s="155" t="s">
        <v>25</v>
      </c>
      <c r="R60" s="156">
        <f t="shared" si="9"/>
        <v>0.7495700739073119</v>
      </c>
      <c r="S60" s="157">
        <f t="shared" si="0"/>
        <v>0.63997569661117992</v>
      </c>
      <c r="T60" s="157">
        <f t="shared" si="1"/>
        <v>0.85916445120344387</v>
      </c>
      <c r="U60" s="261">
        <v>1</v>
      </c>
      <c r="V60" s="158"/>
      <c r="W60" s="150"/>
      <c r="X60" s="150"/>
      <c r="Y60" s="150"/>
      <c r="Z60" s="150"/>
      <c r="AA60" s="150"/>
      <c r="AB60" s="150"/>
      <c r="AC60" s="150"/>
      <c r="AD60" s="150"/>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6"/>
      <c r="CB60" s="6"/>
      <c r="CC60" s="6"/>
      <c r="CD60" s="6"/>
      <c r="CE60" s="6"/>
      <c r="CF60" s="6"/>
      <c r="CG60" s="6"/>
      <c r="CH60" s="6"/>
      <c r="CI60" s="6"/>
      <c r="CJ60" s="6"/>
      <c r="CK60" s="6"/>
      <c r="CL60" s="6"/>
      <c r="CM60" s="6"/>
      <c r="CN60" s="6"/>
      <c r="CO60" s="6"/>
      <c r="CP60" s="6"/>
      <c r="CQ60" s="6"/>
      <c r="CR60" s="6"/>
      <c r="CS60" s="6"/>
      <c r="CT60" s="6"/>
      <c r="CU60" s="6"/>
      <c r="CV60" s="6"/>
      <c r="CW60" s="6"/>
      <c r="CX60" s="82"/>
      <c r="CY60" s="82"/>
      <c r="CZ60" s="82"/>
      <c r="DA60" s="82"/>
      <c r="DB60" s="82"/>
    </row>
    <row r="61" spans="1:113" ht="13.8" x14ac:dyDescent="0.25">
      <c r="A61" s="150"/>
      <c r="B61" s="155" t="s">
        <v>26</v>
      </c>
      <c r="C61" s="156">
        <f t="shared" si="2"/>
        <v>4.3337958960264773</v>
      </c>
      <c r="D61" s="157">
        <f t="shared" si="3"/>
        <v>2.8698518901005894</v>
      </c>
      <c r="E61" s="157">
        <f t="shared" si="4"/>
        <v>5.7977399019523652</v>
      </c>
      <c r="F61" s="156">
        <f t="shared" si="5"/>
        <v>6.0350264029979614</v>
      </c>
      <c r="G61" s="157">
        <f t="shared" si="6"/>
        <v>5.9708433158207903</v>
      </c>
      <c r="H61" s="157">
        <f t="shared" si="7"/>
        <v>7.6410244347664502</v>
      </c>
      <c r="I61" s="264">
        <f t="shared" si="8"/>
        <v>-1.7012305069714841</v>
      </c>
      <c r="J61" s="150"/>
      <c r="K61" s="150"/>
      <c r="L61" s="150"/>
      <c r="M61" s="150"/>
      <c r="N61" s="150"/>
      <c r="O61" s="150"/>
      <c r="P61" s="150"/>
      <c r="Q61" s="155" t="s">
        <v>26</v>
      </c>
      <c r="R61" s="156">
        <f t="shared" si="9"/>
        <v>0.71810719732288486</v>
      </c>
      <c r="S61" s="157">
        <f t="shared" si="0"/>
        <v>0.60851282002675289</v>
      </c>
      <c r="T61" s="157">
        <f t="shared" si="1"/>
        <v>0.82770157461901683</v>
      </c>
      <c r="U61" s="261">
        <v>1</v>
      </c>
      <c r="V61" s="158"/>
      <c r="W61" s="150"/>
      <c r="X61" s="150"/>
      <c r="Y61" s="150"/>
      <c r="Z61" s="150"/>
      <c r="AA61" s="150"/>
      <c r="AB61" s="150"/>
      <c r="AC61" s="150"/>
      <c r="AD61" s="150"/>
    </row>
    <row r="62" spans="1:113" ht="13.8" x14ac:dyDescent="0.25">
      <c r="A62" s="150"/>
      <c r="B62" s="155" t="s">
        <v>27</v>
      </c>
      <c r="C62" s="156">
        <f t="shared" si="2"/>
        <v>3.6830865700546003</v>
      </c>
      <c r="D62" s="157">
        <f t="shared" si="3"/>
        <v>2.3502181151515069</v>
      </c>
      <c r="E62" s="157">
        <f t="shared" si="4"/>
        <v>5.0159550249576936</v>
      </c>
      <c r="F62" s="156">
        <f t="shared" si="5"/>
        <v>6.0009929463228637</v>
      </c>
      <c r="G62" s="157">
        <f t="shared" si="6"/>
        <v>6.0778455860693228</v>
      </c>
      <c r="H62" s="157">
        <f t="shared" si="7"/>
        <v>7.7592978597642315</v>
      </c>
      <c r="I62" s="264">
        <f t="shared" si="8"/>
        <v>-2.3179063762682635</v>
      </c>
      <c r="J62" s="150"/>
      <c r="K62" s="150"/>
      <c r="L62" s="150"/>
      <c r="M62" s="150"/>
      <c r="N62" s="150"/>
      <c r="O62" s="150"/>
      <c r="P62" s="150"/>
      <c r="Q62" s="155" t="s">
        <v>27</v>
      </c>
      <c r="R62" s="156">
        <f t="shared" si="9"/>
        <v>0.61374619217165194</v>
      </c>
      <c r="S62" s="157">
        <f t="shared" si="0"/>
        <v>0.50415181487551997</v>
      </c>
      <c r="T62" s="157">
        <f t="shared" si="1"/>
        <v>0.72334056946778391</v>
      </c>
      <c r="U62" s="261">
        <v>1</v>
      </c>
      <c r="V62" s="158"/>
      <c r="W62" s="150"/>
      <c r="X62" s="150"/>
      <c r="Y62" s="150"/>
      <c r="Z62" s="150"/>
      <c r="AA62" s="150"/>
      <c r="AB62" s="150"/>
      <c r="AC62" s="150"/>
      <c r="AD62" s="150"/>
    </row>
    <row r="63" spans="1:113" ht="13.8" x14ac:dyDescent="0.25">
      <c r="A63" s="150"/>
      <c r="B63" s="155" t="s">
        <v>28</v>
      </c>
      <c r="C63" s="156">
        <f t="shared" si="2"/>
        <v>3.6734058050149123</v>
      </c>
      <c r="D63" s="157">
        <f t="shared" si="3"/>
        <v>2.3515301527317476</v>
      </c>
      <c r="E63" s="157">
        <f t="shared" si="4"/>
        <v>4.995281457298077</v>
      </c>
      <c r="F63" s="156">
        <f t="shared" si="5"/>
        <v>6.1247665862877803</v>
      </c>
      <c r="G63" s="157">
        <f t="shared" si="6"/>
        <v>6.361078768066565</v>
      </c>
      <c r="H63" s="157">
        <f t="shared" si="7"/>
        <v>8.0963519588107911</v>
      </c>
      <c r="I63" s="264">
        <f t="shared" si="8"/>
        <v>-2.4513607812728679</v>
      </c>
      <c r="J63" s="150"/>
      <c r="K63" s="150"/>
      <c r="L63" s="150"/>
      <c r="M63" s="150"/>
      <c r="N63" s="150"/>
      <c r="O63" s="150"/>
      <c r="P63" s="150"/>
      <c r="Q63" s="155" t="s">
        <v>28</v>
      </c>
      <c r="R63" s="156">
        <f t="shared" si="9"/>
        <v>0.59976257923673182</v>
      </c>
      <c r="S63" s="157">
        <f t="shared" si="0"/>
        <v>0.49016820194059979</v>
      </c>
      <c r="T63" s="157">
        <f t="shared" si="1"/>
        <v>0.70935695653286379</v>
      </c>
      <c r="U63" s="261">
        <v>1</v>
      </c>
      <c r="V63" s="158"/>
      <c r="W63" s="150"/>
      <c r="X63" s="150"/>
      <c r="Y63" s="150"/>
      <c r="Z63" s="150"/>
      <c r="AA63" s="150"/>
      <c r="AB63" s="150"/>
      <c r="AC63" s="150"/>
      <c r="AD63" s="150"/>
    </row>
    <row r="64" spans="1:113" ht="13.8" x14ac:dyDescent="0.25">
      <c r="A64" s="150"/>
      <c r="B64" s="160" t="s">
        <v>29</v>
      </c>
      <c r="C64" s="161">
        <f t="shared" si="2"/>
        <v>3.1260203765365921</v>
      </c>
      <c r="D64" s="162">
        <f t="shared" si="3"/>
        <v>1.9166393782666289</v>
      </c>
      <c r="E64" s="162">
        <f t="shared" si="4"/>
        <v>4.3354013748065556</v>
      </c>
      <c r="F64" s="161">
        <f t="shared" si="5"/>
        <v>6.0488191079231308</v>
      </c>
      <c r="G64" s="162">
        <f t="shared" si="6"/>
        <v>6.5589319562963837</v>
      </c>
      <c r="H64" s="162">
        <f t="shared" si="7"/>
        <v>8.3179745914218337</v>
      </c>
      <c r="I64" s="265">
        <f t="shared" si="8"/>
        <v>-2.9227987313865387</v>
      </c>
      <c r="J64" s="159"/>
      <c r="K64" s="150"/>
      <c r="L64" s="150"/>
      <c r="M64" s="150"/>
      <c r="N64" s="150"/>
      <c r="O64" s="150"/>
      <c r="P64" s="150"/>
      <c r="Q64" s="160" t="s">
        <v>29</v>
      </c>
      <c r="R64" s="161">
        <f t="shared" si="9"/>
        <v>0.51679845615517417</v>
      </c>
      <c r="S64" s="162">
        <f t="shared" si="0"/>
        <v>0.40720407885904214</v>
      </c>
      <c r="T64" s="162">
        <f t="shared" si="1"/>
        <v>0.62639283345130614</v>
      </c>
      <c r="U64" s="262">
        <v>1</v>
      </c>
      <c r="V64" s="158"/>
      <c r="W64" s="150"/>
      <c r="X64" s="150"/>
      <c r="Y64" s="150"/>
      <c r="Z64" s="150"/>
      <c r="AA64" s="150"/>
      <c r="AB64" s="150"/>
      <c r="AC64" s="150"/>
      <c r="AD64" s="150"/>
    </row>
    <row r="65" spans="1:106" ht="13.8" x14ac:dyDescent="0.25">
      <c r="A65" s="150"/>
      <c r="B65" s="163"/>
      <c r="C65" s="164"/>
      <c r="D65" s="164"/>
      <c r="E65" s="164"/>
      <c r="F65" s="164"/>
      <c r="G65" s="164"/>
      <c r="H65" s="164"/>
      <c r="I65" s="164"/>
      <c r="J65" s="165"/>
      <c r="K65" s="150"/>
      <c r="L65" s="150"/>
      <c r="M65" s="150"/>
      <c r="N65" s="150"/>
      <c r="O65" s="150"/>
      <c r="P65" s="150"/>
      <c r="Q65" s="163"/>
      <c r="R65" s="165"/>
      <c r="S65" s="165"/>
      <c r="T65" s="165"/>
      <c r="U65" s="137"/>
      <c r="V65" s="158"/>
      <c r="W65" s="150"/>
      <c r="X65" s="150"/>
      <c r="Y65" s="150"/>
      <c r="Z65" s="150"/>
      <c r="AA65" s="150"/>
      <c r="AB65" s="150"/>
      <c r="AC65" s="150"/>
      <c r="AD65" s="150"/>
    </row>
    <row r="66" spans="1:106" ht="13.8" x14ac:dyDescent="0.25">
      <c r="A66" s="150"/>
      <c r="B66" s="137"/>
      <c r="C66" s="166"/>
      <c r="D66" s="166"/>
      <c r="E66" s="166"/>
      <c r="F66" s="166"/>
      <c r="G66" s="166"/>
      <c r="H66" s="166"/>
      <c r="I66" s="166"/>
      <c r="J66" s="137"/>
      <c r="K66" s="137"/>
      <c r="L66" s="150"/>
      <c r="M66" s="150"/>
      <c r="N66" s="150"/>
      <c r="O66" s="150"/>
      <c r="P66" s="150"/>
      <c r="Q66" s="137"/>
      <c r="R66" s="137"/>
      <c r="S66" s="137"/>
      <c r="T66" s="137"/>
      <c r="U66" s="137"/>
      <c r="V66" s="137"/>
      <c r="W66" s="137"/>
      <c r="X66" s="137"/>
      <c r="Y66" s="150"/>
      <c r="Z66" s="150"/>
      <c r="AA66" s="150"/>
      <c r="AB66" s="150"/>
      <c r="AC66" s="150"/>
      <c r="AD66" s="150"/>
    </row>
    <row r="67" spans="1:106" x14ac:dyDescent="0.25">
      <c r="A67" s="137"/>
      <c r="B67" s="137" t="s">
        <v>55</v>
      </c>
      <c r="C67" s="165" t="s">
        <v>100</v>
      </c>
      <c r="D67" s="137"/>
      <c r="E67" s="137"/>
      <c r="F67" s="137"/>
      <c r="G67" s="137"/>
      <c r="H67" s="137"/>
      <c r="I67" s="137"/>
      <c r="J67" s="137"/>
      <c r="K67" s="137"/>
      <c r="L67" s="137"/>
      <c r="M67" s="137"/>
      <c r="N67" s="137"/>
      <c r="O67" s="137"/>
      <c r="P67" s="137"/>
      <c r="Q67" s="137" t="s">
        <v>55</v>
      </c>
      <c r="R67" s="137" t="s">
        <v>101</v>
      </c>
      <c r="S67" s="137"/>
      <c r="T67" s="137"/>
      <c r="U67" s="137"/>
      <c r="V67" s="137"/>
      <c r="W67" s="137"/>
      <c r="X67" s="137"/>
      <c r="Y67" s="137"/>
      <c r="Z67" s="137"/>
      <c r="AA67" s="137"/>
      <c r="AB67" s="137"/>
      <c r="AC67" s="137"/>
      <c r="AD67" s="137"/>
    </row>
    <row r="68" spans="1:106" x14ac:dyDescent="0.25">
      <c r="A68" s="137"/>
      <c r="B68" s="137"/>
      <c r="C68" s="165" t="s">
        <v>149</v>
      </c>
      <c r="D68" s="137"/>
      <c r="E68" s="137"/>
      <c r="F68" s="137"/>
      <c r="G68" s="137"/>
      <c r="H68" s="137"/>
      <c r="I68" s="137"/>
      <c r="J68" s="137"/>
      <c r="K68" s="137"/>
      <c r="L68" s="137"/>
      <c r="M68" s="137"/>
      <c r="N68" s="137"/>
      <c r="O68" s="137"/>
      <c r="P68" s="137"/>
      <c r="Q68" s="137"/>
      <c r="R68" s="137" t="s">
        <v>149</v>
      </c>
      <c r="S68" s="137"/>
      <c r="T68" s="137"/>
      <c r="U68" s="137"/>
      <c r="V68" s="137"/>
      <c r="W68" s="137"/>
      <c r="X68" s="137"/>
      <c r="Y68" s="137"/>
      <c r="Z68" s="137"/>
      <c r="AA68" s="137"/>
      <c r="AB68" s="137"/>
      <c r="AC68" s="137"/>
      <c r="AD68" s="137"/>
    </row>
    <row r="69" spans="1:106" x14ac:dyDescent="0.25">
      <c r="A69" s="137"/>
      <c r="B69" s="137"/>
      <c r="C69" s="137" t="s">
        <v>99</v>
      </c>
      <c r="D69" s="137"/>
      <c r="E69" s="137"/>
      <c r="F69" s="137"/>
      <c r="G69" s="137"/>
      <c r="H69" s="137"/>
      <c r="I69" s="137"/>
      <c r="J69" s="137"/>
      <c r="K69" s="137"/>
      <c r="L69" s="137"/>
      <c r="M69" s="137"/>
      <c r="N69" s="137"/>
      <c r="O69" s="137"/>
      <c r="P69" s="137"/>
      <c r="Q69" s="137"/>
      <c r="R69" s="137" t="s">
        <v>99</v>
      </c>
      <c r="S69" s="137"/>
      <c r="T69" s="137"/>
      <c r="U69" s="137"/>
      <c r="V69" s="137"/>
      <c r="W69" s="137"/>
      <c r="X69" s="137"/>
      <c r="Y69" s="137"/>
      <c r="Z69" s="137"/>
      <c r="AA69" s="137"/>
      <c r="AB69" s="137"/>
      <c r="AC69" s="137"/>
      <c r="AD69" s="137"/>
    </row>
    <row r="70" spans="1:106" x14ac:dyDescent="0.25">
      <c r="A70" s="137"/>
      <c r="B70" s="137"/>
      <c r="C70" s="165" t="s">
        <v>102</v>
      </c>
      <c r="D70" s="137"/>
      <c r="E70" s="137"/>
      <c r="F70" s="137"/>
      <c r="G70" s="137"/>
      <c r="H70" s="137"/>
      <c r="I70" s="137"/>
      <c r="J70" s="137"/>
      <c r="K70" s="137"/>
      <c r="L70" s="137"/>
      <c r="M70" s="137"/>
      <c r="N70" s="137"/>
      <c r="O70" s="137"/>
      <c r="P70" s="137"/>
      <c r="Q70" s="137"/>
      <c r="R70" s="137" t="s">
        <v>128</v>
      </c>
      <c r="S70" s="137"/>
      <c r="T70" s="137"/>
      <c r="U70" s="137"/>
      <c r="V70" s="137"/>
      <c r="W70" s="137"/>
      <c r="X70" s="137"/>
      <c r="Y70" s="137"/>
      <c r="Z70" s="137"/>
      <c r="AA70" s="137"/>
      <c r="AB70" s="137"/>
      <c r="AC70" s="137"/>
      <c r="AD70" s="137"/>
    </row>
    <row r="71" spans="1:106" x14ac:dyDescent="0.25">
      <c r="A71" s="137"/>
      <c r="B71" s="137" t="s">
        <v>56</v>
      </c>
      <c r="C71" s="165" t="s">
        <v>122</v>
      </c>
      <c r="D71" s="137"/>
      <c r="E71" s="137"/>
      <c r="F71" s="137"/>
      <c r="G71" s="137"/>
      <c r="H71" s="137"/>
      <c r="I71" s="137"/>
      <c r="J71" s="137"/>
      <c r="K71" s="137"/>
      <c r="L71" s="137"/>
      <c r="M71" s="137"/>
      <c r="N71" s="137"/>
      <c r="O71" s="137"/>
      <c r="P71" s="137"/>
      <c r="Q71" s="137" t="s">
        <v>56</v>
      </c>
      <c r="R71" s="165" t="s">
        <v>122</v>
      </c>
      <c r="S71" s="137"/>
      <c r="T71" s="137"/>
      <c r="U71" s="137"/>
      <c r="V71" s="137"/>
      <c r="W71" s="137"/>
      <c r="X71" s="137"/>
      <c r="Y71" s="137"/>
      <c r="Z71" s="137"/>
      <c r="AA71" s="137"/>
      <c r="AB71" s="137"/>
      <c r="AC71" s="137"/>
      <c r="AD71" s="137"/>
    </row>
    <row r="72" spans="1:106" s="167" customFormat="1" ht="15" x14ac:dyDescent="0.25">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row>
    <row r="75" spans="1:106" s="168" customFormat="1" ht="15.6" x14ac:dyDescent="0.3">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row>
    <row r="76" spans="1:106" s="149" customFormat="1" ht="13.8"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row>
    <row r="77" spans="1:106" s="149" customFormat="1" ht="15" x14ac:dyDescent="0.25">
      <c r="A77" s="6"/>
      <c r="B77" s="108"/>
      <c r="C77" s="108"/>
      <c r="D77" s="108"/>
      <c r="E77" s="108"/>
      <c r="F77" s="108"/>
      <c r="G77" s="108"/>
      <c r="H77" s="108"/>
      <c r="I77" s="108"/>
      <c r="J77" s="108"/>
      <c r="K77" s="6"/>
      <c r="L77" s="6"/>
      <c r="M77" s="6"/>
      <c r="N77" s="6"/>
      <c r="O77" s="6"/>
      <c r="P77" s="6"/>
      <c r="Q77" s="108"/>
      <c r="R77" s="108"/>
      <c r="S77" s="108"/>
      <c r="T77" s="108"/>
      <c r="U77" s="108"/>
      <c r="V77" s="6"/>
      <c r="W77" s="6"/>
      <c r="X77" s="6"/>
      <c r="Y77" s="6"/>
      <c r="Z77" s="6"/>
      <c r="AA77" s="6"/>
      <c r="AB77" s="6"/>
      <c r="AC77" s="6"/>
      <c r="AD77" s="6"/>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row>
    <row r="78" spans="1:106" s="149" customFormat="1" ht="15" x14ac:dyDescent="0.25">
      <c r="A78" s="6"/>
      <c r="B78" s="6"/>
      <c r="C78" s="6"/>
      <c r="D78" s="6"/>
      <c r="E78" s="6"/>
      <c r="F78" s="6"/>
      <c r="G78" s="6"/>
      <c r="H78" s="6"/>
      <c r="I78" s="6"/>
      <c r="J78" s="6"/>
      <c r="K78" s="108"/>
      <c r="L78" s="6"/>
      <c r="M78" s="6"/>
      <c r="N78" s="6"/>
      <c r="O78" s="6"/>
      <c r="P78" s="6"/>
      <c r="Q78" s="6"/>
      <c r="R78" s="6"/>
      <c r="S78" s="6"/>
      <c r="T78" s="6"/>
      <c r="U78" s="6"/>
      <c r="V78" s="108"/>
      <c r="W78" s="108"/>
      <c r="X78" s="108"/>
      <c r="Y78" s="6"/>
      <c r="Z78" s="6"/>
      <c r="AA78" s="6"/>
      <c r="AB78" s="6"/>
      <c r="AC78" s="6"/>
      <c r="AD78" s="6"/>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row>
    <row r="79" spans="1:106" s="149" customFormat="1" ht="15" x14ac:dyDescent="0.25">
      <c r="A79" s="108"/>
      <c r="B79" s="6"/>
      <c r="C79" s="6"/>
      <c r="D79" s="6"/>
      <c r="E79" s="6"/>
      <c r="F79" s="6"/>
      <c r="G79" s="6"/>
      <c r="H79" s="6"/>
      <c r="I79" s="6"/>
      <c r="J79" s="6"/>
      <c r="K79" s="6"/>
      <c r="L79" s="108"/>
      <c r="M79" s="108"/>
      <c r="N79" s="108"/>
      <c r="O79" s="108"/>
      <c r="P79" s="108"/>
      <c r="Q79" s="6"/>
      <c r="R79" s="6"/>
      <c r="S79" s="6"/>
      <c r="T79" s="6"/>
      <c r="U79" s="6"/>
      <c r="V79" s="6"/>
      <c r="W79" s="6"/>
      <c r="X79" s="6"/>
      <c r="Y79" s="108"/>
      <c r="Z79" s="108"/>
      <c r="AA79" s="108"/>
      <c r="AB79" s="108"/>
      <c r="AC79" s="108"/>
      <c r="AD79" s="108"/>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row>
    <row r="80" spans="1:106" s="149" customFormat="1" ht="15.6" x14ac:dyDescent="0.3">
      <c r="A80" s="6"/>
      <c r="B80" s="199"/>
      <c r="C80" s="199"/>
      <c r="D80" s="199"/>
      <c r="E80" s="199"/>
      <c r="F80" s="199"/>
      <c r="G80" s="199"/>
      <c r="H80" s="106"/>
      <c r="I80" s="106"/>
      <c r="J80" s="106"/>
      <c r="K80" s="6"/>
      <c r="L80" s="6"/>
      <c r="M80" s="6"/>
      <c r="N80" s="6"/>
      <c r="O80" s="6"/>
      <c r="P80" s="6"/>
      <c r="Q80" s="106"/>
      <c r="R80" s="106"/>
      <c r="S80" s="106"/>
      <c r="T80" s="106"/>
      <c r="U80" s="169"/>
      <c r="V80" s="6"/>
      <c r="W80" s="106"/>
      <c r="X80" s="6"/>
      <c r="Y80" s="6"/>
      <c r="Z80" s="6"/>
      <c r="AA80" s="6"/>
      <c r="AB80" s="6"/>
      <c r="AC80" s="6"/>
      <c r="AD80" s="6"/>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row>
    <row r="81" spans="1:106" s="149" customFormat="1" ht="15.6" x14ac:dyDescent="0.3">
      <c r="A81" s="6"/>
      <c r="B81" s="189"/>
      <c r="C81" s="189"/>
      <c r="D81" s="189"/>
      <c r="E81" s="189"/>
      <c r="F81" s="189"/>
      <c r="G81" s="189"/>
      <c r="H81" s="92"/>
      <c r="I81" s="170"/>
      <c r="J81" s="82"/>
      <c r="K81" s="106"/>
      <c r="L81" s="6"/>
      <c r="M81" s="6"/>
      <c r="N81" s="6"/>
      <c r="O81" s="6"/>
      <c r="P81" s="6"/>
      <c r="Q81" s="82"/>
      <c r="R81" s="82"/>
      <c r="S81" s="82"/>
      <c r="T81" s="82"/>
      <c r="U81" s="171"/>
      <c r="V81" s="169"/>
      <c r="W81" s="92"/>
      <c r="X81" s="106"/>
      <c r="Y81" s="6"/>
      <c r="Z81" s="6"/>
      <c r="AA81" s="6"/>
      <c r="AB81" s="6"/>
      <c r="AC81" s="6"/>
      <c r="AD81" s="6"/>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row>
    <row r="82" spans="1:106" s="149" customFormat="1" ht="15.6" x14ac:dyDescent="0.3">
      <c r="A82" s="106"/>
      <c r="B82" s="189"/>
      <c r="C82" s="189"/>
      <c r="D82" s="189"/>
      <c r="E82" s="189"/>
      <c r="F82" s="189"/>
      <c r="G82" s="189"/>
      <c r="H82" s="92"/>
      <c r="I82" s="170"/>
      <c r="J82" s="82"/>
      <c r="K82" s="82"/>
      <c r="L82" s="106"/>
      <c r="M82" s="106"/>
      <c r="N82" s="106"/>
      <c r="O82" s="106"/>
      <c r="P82" s="106"/>
      <c r="Q82" s="82"/>
      <c r="R82" s="82"/>
      <c r="S82" s="82"/>
      <c r="T82" s="82"/>
      <c r="U82" s="171"/>
      <c r="V82" s="171"/>
      <c r="W82" s="92"/>
      <c r="X82" s="82"/>
      <c r="Y82" s="106"/>
      <c r="Z82" s="106"/>
      <c r="AA82" s="106"/>
      <c r="AB82" s="106"/>
      <c r="AC82" s="106"/>
      <c r="AD82" s="106"/>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row>
    <row r="83" spans="1:106" s="149" customFormat="1" ht="13.8" x14ac:dyDescent="0.25">
      <c r="A83" s="82"/>
      <c r="B83" s="189"/>
      <c r="C83" s="189"/>
      <c r="D83" s="189"/>
      <c r="E83" s="189"/>
      <c r="F83" s="189"/>
      <c r="G83" s="189"/>
      <c r="H83" s="92"/>
      <c r="I83" s="172"/>
      <c r="J83" s="82"/>
      <c r="K83" s="82"/>
      <c r="L83" s="82"/>
      <c r="M83" s="82"/>
      <c r="N83" s="82"/>
      <c r="O83" s="82"/>
      <c r="P83" s="82"/>
      <c r="Q83" s="82"/>
      <c r="R83" s="82"/>
      <c r="S83" s="82"/>
      <c r="T83" s="82"/>
      <c r="U83" s="173"/>
      <c r="V83" s="171"/>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row>
    <row r="84" spans="1:106" s="149" customFormat="1" ht="13.8" x14ac:dyDescent="0.25">
      <c r="A84" s="82"/>
      <c r="B84" s="189"/>
      <c r="C84" s="189"/>
      <c r="D84" s="189"/>
      <c r="E84" s="189"/>
      <c r="F84" s="189"/>
      <c r="G84" s="189"/>
      <c r="H84" s="92"/>
      <c r="I84" s="172"/>
      <c r="J84" s="82"/>
      <c r="K84" s="82"/>
      <c r="L84" s="82"/>
      <c r="M84" s="82"/>
      <c r="N84" s="82"/>
      <c r="O84" s="82"/>
      <c r="P84" s="82"/>
      <c r="Q84" s="82"/>
      <c r="R84" s="82"/>
      <c r="S84" s="82"/>
      <c r="T84" s="82"/>
      <c r="U84" s="173"/>
      <c r="V84" s="173"/>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row>
    <row r="85" spans="1:106" s="149" customFormat="1" ht="13.8" x14ac:dyDescent="0.25">
      <c r="A85" s="82"/>
      <c r="B85" s="189"/>
      <c r="C85" s="189"/>
      <c r="D85" s="189"/>
      <c r="E85" s="189"/>
      <c r="F85" s="189"/>
      <c r="G85" s="189"/>
      <c r="H85" s="92"/>
      <c r="I85" s="172"/>
      <c r="J85" s="82"/>
      <c r="K85" s="82"/>
      <c r="L85" s="82"/>
      <c r="M85" s="82"/>
      <c r="N85" s="82"/>
      <c r="O85" s="82"/>
      <c r="P85" s="82"/>
      <c r="Q85" s="82"/>
      <c r="R85" s="82"/>
      <c r="S85" s="82"/>
      <c r="T85" s="82"/>
      <c r="U85" s="173"/>
      <c r="V85" s="173"/>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row>
    <row r="86" spans="1:106" s="149" customFormat="1" ht="13.8" x14ac:dyDescent="0.25">
      <c r="A86" s="82"/>
      <c r="B86" s="189"/>
      <c r="C86" s="189"/>
      <c r="D86" s="189"/>
      <c r="E86" s="189"/>
      <c r="F86" s="189"/>
      <c r="G86" s="189"/>
      <c r="H86" s="92"/>
      <c r="I86" s="172"/>
      <c r="J86" s="82"/>
      <c r="K86" s="82"/>
      <c r="L86" s="82"/>
      <c r="M86" s="82"/>
      <c r="N86" s="82"/>
      <c r="O86" s="82"/>
      <c r="P86" s="82"/>
      <c r="Q86" s="82"/>
      <c r="R86" s="82"/>
      <c r="S86" s="82"/>
      <c r="T86" s="82"/>
      <c r="U86" s="173"/>
      <c r="V86" s="173"/>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row>
    <row r="87" spans="1:106" s="149" customFormat="1" ht="13.8" x14ac:dyDescent="0.25">
      <c r="A87" s="82"/>
      <c r="B87" s="189"/>
      <c r="C87" s="189"/>
      <c r="D87" s="189"/>
      <c r="E87" s="189"/>
      <c r="F87" s="189"/>
      <c r="G87" s="189"/>
      <c r="H87" s="92"/>
      <c r="I87" s="172"/>
      <c r="J87" s="82"/>
      <c r="K87" s="82"/>
      <c r="L87" s="82"/>
      <c r="M87" s="82"/>
      <c r="N87" s="82"/>
      <c r="O87" s="82"/>
      <c r="P87" s="82"/>
      <c r="Q87" s="82"/>
      <c r="R87" s="82"/>
      <c r="S87" s="82"/>
      <c r="T87" s="82"/>
      <c r="U87" s="173"/>
      <c r="V87" s="173"/>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row>
    <row r="88" spans="1:106" s="149" customFormat="1" ht="13.8" x14ac:dyDescent="0.25">
      <c r="A88" s="82"/>
      <c r="B88" s="189"/>
      <c r="C88" s="189"/>
      <c r="D88" s="189"/>
      <c r="E88" s="189"/>
      <c r="F88" s="189"/>
      <c r="G88" s="189"/>
      <c r="H88" s="92"/>
      <c r="I88" s="172"/>
      <c r="J88" s="82"/>
      <c r="K88" s="82"/>
      <c r="L88" s="82"/>
      <c r="M88" s="82"/>
      <c r="N88" s="82"/>
      <c r="O88" s="82"/>
      <c r="P88" s="82"/>
      <c r="Q88" s="82"/>
      <c r="R88" s="82"/>
      <c r="S88" s="82"/>
      <c r="T88" s="82"/>
      <c r="U88" s="173"/>
      <c r="V88" s="173"/>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row>
    <row r="89" spans="1:106" s="149" customFormat="1" ht="13.8" x14ac:dyDescent="0.25">
      <c r="A89" s="82"/>
      <c r="B89" s="190"/>
      <c r="C89" s="190"/>
      <c r="D89" s="82"/>
      <c r="E89" s="170"/>
      <c r="F89" s="82"/>
      <c r="G89" s="82"/>
      <c r="H89" s="82"/>
      <c r="I89" s="82"/>
      <c r="J89" s="82"/>
      <c r="K89" s="82"/>
      <c r="L89" s="82"/>
      <c r="M89" s="82"/>
      <c r="N89" s="82"/>
      <c r="O89" s="82"/>
      <c r="P89" s="82"/>
      <c r="Q89" s="189"/>
      <c r="R89" s="189"/>
      <c r="S89" s="82"/>
      <c r="T89" s="82"/>
      <c r="U89" s="82"/>
      <c r="V89" s="173"/>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row>
    <row r="90" spans="1:106" s="149" customFormat="1" ht="13.8" x14ac:dyDescent="0.25">
      <c r="A90" s="82"/>
      <c r="B90" s="190"/>
      <c r="C90" s="190"/>
      <c r="D90" s="82"/>
      <c r="E90" s="170"/>
      <c r="F90" s="82"/>
      <c r="G90" s="82"/>
      <c r="H90" s="82"/>
      <c r="I90" s="82"/>
      <c r="J90" s="82"/>
      <c r="K90" s="82"/>
      <c r="L90" s="82"/>
      <c r="M90" s="82"/>
      <c r="N90" s="82"/>
      <c r="O90" s="82"/>
      <c r="P90" s="82"/>
      <c r="Q90" s="189"/>
      <c r="R90" s="189"/>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row>
    <row r="91" spans="1:106" s="149" customFormat="1" ht="13.8" x14ac:dyDescent="0.25">
      <c r="A91" s="82"/>
      <c r="B91" s="190"/>
      <c r="C91" s="190"/>
      <c r="D91" s="82"/>
      <c r="E91" s="170"/>
      <c r="F91" s="82"/>
      <c r="G91" s="82"/>
      <c r="H91" s="82"/>
      <c r="I91" s="82"/>
      <c r="J91" s="82"/>
      <c r="K91" s="82"/>
      <c r="L91" s="82"/>
      <c r="M91" s="82"/>
      <c r="N91" s="82"/>
      <c r="O91" s="82"/>
      <c r="P91" s="82"/>
      <c r="Q91" s="189"/>
      <c r="R91" s="189"/>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row>
    <row r="92" spans="1:106" s="149" customFormat="1" ht="13.8" x14ac:dyDescent="0.25">
      <c r="A92" s="82"/>
      <c r="B92" s="82"/>
      <c r="C92" s="82"/>
      <c r="D92" s="82"/>
      <c r="E92" s="170"/>
      <c r="F92" s="82"/>
      <c r="G92" s="82"/>
      <c r="H92" s="82"/>
      <c r="I92" s="82"/>
      <c r="J92" s="82"/>
      <c r="K92" s="82"/>
      <c r="L92" s="82"/>
      <c r="M92" s="82"/>
      <c r="N92" s="82"/>
      <c r="O92" s="82"/>
      <c r="P92" s="82"/>
      <c r="Q92" s="189"/>
      <c r="R92" s="189"/>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row>
    <row r="93" spans="1:106" s="149" customFormat="1" ht="13.8" x14ac:dyDescent="0.25">
      <c r="A93" s="82"/>
      <c r="B93" s="82"/>
      <c r="C93" s="82"/>
      <c r="D93" s="82"/>
      <c r="E93" s="82"/>
      <c r="F93" s="82"/>
      <c r="G93" s="82"/>
      <c r="H93" s="82"/>
      <c r="I93" s="82"/>
      <c r="J93" s="82"/>
      <c r="K93" s="82"/>
      <c r="L93" s="82"/>
      <c r="M93" s="82"/>
      <c r="N93" s="82"/>
      <c r="O93" s="82"/>
      <c r="P93" s="82"/>
      <c r="Q93" s="189"/>
      <c r="R93" s="189"/>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row>
    <row r="94" spans="1:106" s="149" customFormat="1" ht="13.8" x14ac:dyDescent="0.25">
      <c r="A94" s="82"/>
      <c r="B94" s="82"/>
      <c r="C94" s="82"/>
      <c r="D94" s="82"/>
      <c r="E94" s="82"/>
      <c r="F94" s="82"/>
      <c r="G94" s="82"/>
      <c r="H94" s="82"/>
      <c r="I94" s="82"/>
      <c r="J94" s="82"/>
      <c r="K94" s="82"/>
      <c r="L94" s="82"/>
      <c r="M94" s="82"/>
      <c r="N94" s="82"/>
      <c r="O94" s="82"/>
      <c r="P94" s="82"/>
      <c r="Q94" s="189"/>
      <c r="R94" s="189"/>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row>
    <row r="95" spans="1:106" s="149" customFormat="1" ht="13.8"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row>
    <row r="96" spans="1:106" s="149" customFormat="1" ht="13.8"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row>
    <row r="97" spans="1:106" s="149" customFormat="1" ht="13.8"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row>
    <row r="98" spans="1:106" s="149" customFormat="1" ht="13.8"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row>
    <row r="99" spans="1:106" s="149" customFormat="1" ht="13.8"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row>
    <row r="100" spans="1:106" s="149" customFormat="1" ht="13.8"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row>
    <row r="101" spans="1:106" s="149" customFormat="1" ht="13.8"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row>
    <row r="102" spans="1:106" s="149" customFormat="1" ht="13.8"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82"/>
      <c r="CX102" s="82"/>
      <c r="CY102" s="82"/>
      <c r="CZ102" s="82"/>
      <c r="DA102" s="82"/>
      <c r="DB102" s="82"/>
    </row>
    <row r="103" spans="1:106" s="149" customFormat="1" ht="13.8"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82"/>
      <c r="CX103" s="82"/>
      <c r="CY103" s="82"/>
      <c r="CZ103" s="82"/>
      <c r="DA103" s="82"/>
      <c r="DB103" s="82"/>
    </row>
    <row r="104" spans="1:106" s="149" customFormat="1" ht="13.8"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82"/>
      <c r="CX104" s="82"/>
      <c r="CY104" s="82"/>
      <c r="CZ104" s="82"/>
      <c r="DA104" s="82"/>
      <c r="DB104" s="82"/>
    </row>
    <row r="105" spans="1:106" s="149" customFormat="1" ht="13.8"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c r="CO105" s="82"/>
      <c r="CP105" s="82"/>
      <c r="CQ105" s="82"/>
      <c r="CR105" s="82"/>
      <c r="CS105" s="82"/>
      <c r="CT105" s="82"/>
      <c r="CU105" s="82"/>
      <c r="CV105" s="82"/>
      <c r="CW105" s="82"/>
      <c r="CX105" s="82"/>
      <c r="CY105" s="82"/>
      <c r="CZ105" s="82"/>
      <c r="DA105" s="82"/>
      <c r="DB105" s="82"/>
    </row>
    <row r="106" spans="1:106" s="149" customFormat="1" ht="13.8"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row>
    <row r="107" spans="1:106" s="149" customFormat="1" ht="13.8"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row>
    <row r="108" spans="1:106" s="149" customFormat="1" ht="13.8"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row>
    <row r="109" spans="1:106" s="149" customFormat="1" ht="13.8"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row>
    <row r="110" spans="1:106" s="149" customFormat="1" ht="13.8"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row>
    <row r="111" spans="1:106" s="149" customFormat="1" ht="13.8"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row>
    <row r="112" spans="1:106" ht="13.8"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row>
    <row r="113" spans="1:30" ht="13.8"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row>
    <row r="114" spans="1:30" ht="13.8"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row>
    <row r="115" spans="1:30" ht="13.8"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row>
    <row r="116" spans="1:30" ht="13.8"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row>
    <row r="117" spans="1:30" ht="13.8" x14ac:dyDescent="0.25">
      <c r="A117" s="82"/>
      <c r="K117" s="82"/>
      <c r="L117" s="82"/>
      <c r="M117" s="82"/>
      <c r="N117" s="82"/>
      <c r="O117" s="82"/>
      <c r="P117" s="82"/>
      <c r="V117" s="82"/>
      <c r="X117" s="82"/>
      <c r="Y117" s="82"/>
      <c r="Z117" s="82"/>
      <c r="AA117" s="82"/>
      <c r="AB117" s="82"/>
      <c r="AC117" s="82"/>
      <c r="AD117" s="82"/>
    </row>
    <row r="118" spans="1:30" ht="13.8" x14ac:dyDescent="0.25">
      <c r="A118" s="82"/>
      <c r="L118" s="82"/>
      <c r="M118" s="82"/>
      <c r="N118" s="82"/>
      <c r="O118" s="82"/>
      <c r="P118" s="82"/>
      <c r="Y118" s="82"/>
      <c r="Z118" s="82"/>
      <c r="AA118" s="82"/>
      <c r="AB118" s="82"/>
      <c r="AC118" s="82"/>
      <c r="AD118" s="82"/>
    </row>
  </sheetData>
  <sheetProtection selectLockedCells="1" selectUnlockedCells="1"/>
  <mergeCells count="37">
    <mergeCell ref="B82:G82"/>
    <mergeCell ref="B83:G83"/>
    <mergeCell ref="B84:G84"/>
    <mergeCell ref="B85:G85"/>
    <mergeCell ref="C44:E44"/>
    <mergeCell ref="F44:H44"/>
    <mergeCell ref="B80:G80"/>
    <mergeCell ref="B81:G81"/>
    <mergeCell ref="A1:N3"/>
    <mergeCell ref="G6:N6"/>
    <mergeCell ref="D6:F6"/>
    <mergeCell ref="A12:N30"/>
    <mergeCell ref="P12:AC30"/>
    <mergeCell ref="CQ15:CT16"/>
    <mergeCell ref="CA14:CT14"/>
    <mergeCell ref="CU16:CV16"/>
    <mergeCell ref="CW16:CW17"/>
    <mergeCell ref="CU15:CW15"/>
    <mergeCell ref="CA15:CA16"/>
    <mergeCell ref="CB15:CD16"/>
    <mergeCell ref="CE15:CP16"/>
    <mergeCell ref="CD12:CK12"/>
    <mergeCell ref="Q94:R94"/>
    <mergeCell ref="B89:C89"/>
    <mergeCell ref="B90:C90"/>
    <mergeCell ref="B91:C91"/>
    <mergeCell ref="Q90:R90"/>
    <mergeCell ref="Q91:R91"/>
    <mergeCell ref="Q89:R89"/>
    <mergeCell ref="B87:G87"/>
    <mergeCell ref="B88:G88"/>
    <mergeCell ref="B86:G86"/>
    <mergeCell ref="Q92:R92"/>
    <mergeCell ref="Q93:R93"/>
    <mergeCell ref="B43:H43"/>
    <mergeCell ref="Q43:U43"/>
    <mergeCell ref="I44:I45"/>
  </mergeCells>
  <conditionalFormatting sqref="CA14 CU17:CV17 CA37:CP38 B46:B65 Q46:Q65">
    <cfRule type="cellIs" dxfId="7" priority="4" operator="lessThan">
      <formula>0</formula>
    </cfRule>
  </conditionalFormatting>
  <conditionalFormatting sqref="CU15:CU16 CW16:DB16 CX15:DB15">
    <cfRule type="cellIs" dxfId="6" priority="3" operator="lessThan">
      <formula>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116"/>
  <sheetViews>
    <sheetView zoomScaleNormal="100" workbookViewId="0">
      <pane ySplit="10" topLeftCell="A11" activePane="bottomLeft" state="frozen"/>
      <selection activeCell="BW1" sqref="BW1"/>
      <selection pane="bottomLeft" activeCell="C7" sqref="C7"/>
    </sheetView>
  </sheetViews>
  <sheetFormatPr defaultColWidth="9.109375" defaultRowHeight="13.2" x14ac:dyDescent="0.25"/>
  <cols>
    <col min="1" max="5" width="9.109375" style="6"/>
    <col min="6" max="6" width="19.5546875" style="6" customWidth="1"/>
    <col min="7" max="8" width="9.109375" style="6"/>
    <col min="9" max="9" width="25.6640625" style="6" customWidth="1"/>
    <col min="10" max="20" width="9.109375" style="6"/>
    <col min="21" max="21" width="12.33203125" style="6" customWidth="1"/>
    <col min="22" max="16384" width="9.109375" style="6"/>
  </cols>
  <sheetData>
    <row r="1" spans="1:123" x14ac:dyDescent="0.25">
      <c r="A1" s="200" t="s">
        <v>107</v>
      </c>
      <c r="B1" s="200"/>
      <c r="C1" s="200"/>
      <c r="D1" s="200"/>
      <c r="E1" s="200"/>
      <c r="F1" s="200"/>
      <c r="G1" s="200"/>
      <c r="H1" s="200"/>
      <c r="I1" s="200"/>
      <c r="J1" s="200"/>
      <c r="K1" s="112"/>
      <c r="L1" s="112"/>
      <c r="M1" s="112"/>
      <c r="N1" s="112"/>
      <c r="O1" s="112"/>
      <c r="P1" s="112"/>
      <c r="Q1" s="112"/>
      <c r="R1" s="112"/>
      <c r="S1" s="112"/>
      <c r="T1" s="112"/>
      <c r="U1" s="112"/>
      <c r="V1" s="112"/>
      <c r="W1" s="112"/>
      <c r="X1" s="112"/>
      <c r="Y1" s="112"/>
      <c r="Z1" s="112"/>
      <c r="AA1" s="112"/>
      <c r="AB1" s="112"/>
      <c r="AC1" s="112"/>
      <c r="AD1" s="112"/>
    </row>
    <row r="2" spans="1:123" x14ac:dyDescent="0.25">
      <c r="A2" s="200"/>
      <c r="B2" s="200"/>
      <c r="C2" s="200"/>
      <c r="D2" s="200"/>
      <c r="E2" s="200"/>
      <c r="F2" s="200"/>
      <c r="G2" s="200"/>
      <c r="H2" s="200"/>
      <c r="I2" s="200"/>
      <c r="J2" s="200"/>
      <c r="K2" s="112"/>
      <c r="L2" s="112"/>
      <c r="M2" s="112"/>
      <c r="N2" s="112"/>
      <c r="O2" s="112"/>
      <c r="P2" s="112"/>
      <c r="Q2" s="112"/>
      <c r="R2" s="112"/>
      <c r="S2" s="112"/>
      <c r="T2" s="112"/>
      <c r="U2" s="112"/>
      <c r="V2" s="112"/>
      <c r="W2" s="112"/>
      <c r="X2" s="112"/>
      <c r="Y2" s="112"/>
      <c r="Z2" s="112"/>
      <c r="AA2" s="112"/>
      <c r="AB2" s="112"/>
      <c r="AC2" s="112"/>
      <c r="AD2" s="112"/>
    </row>
    <row r="3" spans="1:123" x14ac:dyDescent="0.25">
      <c r="A3" s="200"/>
      <c r="B3" s="200"/>
      <c r="C3" s="200"/>
      <c r="D3" s="200"/>
      <c r="E3" s="200"/>
      <c r="F3" s="200"/>
      <c r="G3" s="200"/>
      <c r="H3" s="200"/>
      <c r="I3" s="200"/>
      <c r="J3" s="200"/>
      <c r="K3" s="112"/>
      <c r="L3" s="112"/>
      <c r="M3" s="112"/>
      <c r="N3" s="112"/>
      <c r="O3" s="112"/>
      <c r="P3" s="112"/>
      <c r="Q3" s="112"/>
      <c r="R3" s="112"/>
      <c r="S3" s="112"/>
      <c r="T3" s="112"/>
      <c r="U3" s="112"/>
      <c r="V3" s="112"/>
      <c r="W3" s="112"/>
      <c r="X3" s="112"/>
      <c r="Y3" s="112"/>
      <c r="Z3" s="112"/>
      <c r="AA3" s="112"/>
      <c r="AB3" s="112"/>
      <c r="AC3" s="112"/>
      <c r="AD3" s="112"/>
    </row>
    <row r="4" spans="1:123" x14ac:dyDescent="0.25">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row>
    <row r="5" spans="1:123" x14ac:dyDescent="0.2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row>
    <row r="6" spans="1:123" s="51" customFormat="1" ht="15.6" x14ac:dyDescent="0.3">
      <c r="A6" s="113"/>
      <c r="B6" s="113"/>
      <c r="C6" s="113"/>
      <c r="D6" s="204" t="s">
        <v>93</v>
      </c>
      <c r="E6" s="205"/>
      <c r="F6" s="205"/>
      <c r="G6" s="202" t="s">
        <v>123</v>
      </c>
      <c r="H6" s="203"/>
      <c r="I6" s="203"/>
      <c r="J6" s="203"/>
      <c r="K6" s="203"/>
      <c r="L6" s="203"/>
      <c r="M6" s="203"/>
      <c r="N6" s="114" t="str">
        <f>HYPERLINK("#"&amp;ADDRESS(ROW(),COLUMN()-1),CHAR(128))</f>
        <v>€</v>
      </c>
      <c r="O6" s="113"/>
      <c r="P6" s="113"/>
      <c r="Q6" s="113"/>
      <c r="R6" s="113"/>
      <c r="S6" s="113"/>
      <c r="T6" s="113"/>
      <c r="U6" s="113"/>
      <c r="V6" s="113"/>
      <c r="W6" s="113"/>
      <c r="X6" s="113"/>
      <c r="Y6" s="113"/>
      <c r="Z6" s="113"/>
      <c r="AA6" s="113"/>
      <c r="AB6" s="113"/>
      <c r="AC6" s="113"/>
      <c r="AD6" s="113"/>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row>
    <row r="7" spans="1:123" x14ac:dyDescent="0.25">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row>
    <row r="8" spans="1:123" x14ac:dyDescent="0.25">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row>
    <row r="9" spans="1:123" x14ac:dyDescent="0.25">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row>
    <row r="10" spans="1:123" x14ac:dyDescent="0.25">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row>
    <row r="11" spans="1:123" x14ac:dyDescent="0.25">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row>
    <row r="12" spans="1:123" x14ac:dyDescent="0.25">
      <c r="A12" s="206" t="s">
        <v>106</v>
      </c>
      <c r="B12" s="206"/>
      <c r="C12" s="206"/>
      <c r="D12" s="206"/>
      <c r="E12" s="206"/>
      <c r="F12" s="206"/>
      <c r="G12" s="206"/>
      <c r="H12" s="206"/>
      <c r="I12" s="206"/>
      <c r="J12" s="206"/>
      <c r="K12" s="206"/>
      <c r="L12" s="206"/>
      <c r="M12" s="206"/>
      <c r="N12" s="206"/>
      <c r="O12" s="112"/>
      <c r="P12" s="206" t="s">
        <v>105</v>
      </c>
      <c r="Q12" s="206"/>
      <c r="R12" s="206"/>
      <c r="S12" s="206"/>
      <c r="T12" s="206"/>
      <c r="U12" s="206"/>
      <c r="V12" s="206"/>
      <c r="W12" s="206"/>
      <c r="X12" s="206"/>
      <c r="Y12" s="206"/>
      <c r="Z12" s="206"/>
      <c r="AA12" s="206"/>
      <c r="AB12" s="206"/>
      <c r="AC12" s="206"/>
      <c r="AD12" s="112"/>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row>
    <row r="13" spans="1:123" x14ac:dyDescent="0.25">
      <c r="A13" s="206"/>
      <c r="B13" s="206"/>
      <c r="C13" s="206"/>
      <c r="D13" s="206"/>
      <c r="E13" s="206"/>
      <c r="F13" s="206"/>
      <c r="G13" s="206"/>
      <c r="H13" s="206"/>
      <c r="I13" s="206"/>
      <c r="J13" s="206"/>
      <c r="K13" s="206"/>
      <c r="L13" s="206"/>
      <c r="M13" s="206"/>
      <c r="N13" s="206"/>
      <c r="O13" s="112"/>
      <c r="P13" s="206"/>
      <c r="Q13" s="206"/>
      <c r="R13" s="206"/>
      <c r="S13" s="206"/>
      <c r="T13" s="206"/>
      <c r="U13" s="206"/>
      <c r="V13" s="206"/>
      <c r="W13" s="206"/>
      <c r="X13" s="206"/>
      <c r="Y13" s="206"/>
      <c r="Z13" s="206"/>
      <c r="AA13" s="206"/>
      <c r="AB13" s="206"/>
      <c r="AC13" s="206"/>
      <c r="AD13" s="112"/>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row>
    <row r="14" spans="1:123" x14ac:dyDescent="0.25">
      <c r="A14" s="206"/>
      <c r="B14" s="206"/>
      <c r="C14" s="206"/>
      <c r="D14" s="206"/>
      <c r="E14" s="206"/>
      <c r="F14" s="206"/>
      <c r="G14" s="206"/>
      <c r="H14" s="206"/>
      <c r="I14" s="206"/>
      <c r="J14" s="206"/>
      <c r="K14" s="206"/>
      <c r="L14" s="206"/>
      <c r="M14" s="206"/>
      <c r="N14" s="206"/>
      <c r="O14" s="112"/>
      <c r="P14" s="206"/>
      <c r="Q14" s="206"/>
      <c r="R14" s="206"/>
      <c r="S14" s="206"/>
      <c r="T14" s="206"/>
      <c r="U14" s="206"/>
      <c r="V14" s="206"/>
      <c r="W14" s="206"/>
      <c r="X14" s="206"/>
      <c r="Y14" s="206"/>
      <c r="Z14" s="206"/>
      <c r="AA14" s="206"/>
      <c r="AB14" s="206"/>
      <c r="AC14" s="206"/>
      <c r="AD14" s="112"/>
      <c r="BY14" s="98"/>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98"/>
      <c r="DS14" s="98"/>
    </row>
    <row r="15" spans="1:123" x14ac:dyDescent="0.25">
      <c r="A15" s="206"/>
      <c r="B15" s="206"/>
      <c r="C15" s="206"/>
      <c r="D15" s="206"/>
      <c r="E15" s="206"/>
      <c r="F15" s="206"/>
      <c r="G15" s="206"/>
      <c r="H15" s="206"/>
      <c r="I15" s="206"/>
      <c r="J15" s="206"/>
      <c r="K15" s="206"/>
      <c r="L15" s="206"/>
      <c r="M15" s="206"/>
      <c r="N15" s="206"/>
      <c r="O15" s="112"/>
      <c r="P15" s="206"/>
      <c r="Q15" s="206"/>
      <c r="R15" s="206"/>
      <c r="S15" s="206"/>
      <c r="T15" s="206"/>
      <c r="U15" s="206"/>
      <c r="V15" s="206"/>
      <c r="W15" s="206"/>
      <c r="X15" s="206"/>
      <c r="Y15" s="206"/>
      <c r="Z15" s="206"/>
      <c r="AA15" s="206"/>
      <c r="AB15" s="206"/>
      <c r="AC15" s="206"/>
      <c r="AD15" s="112"/>
      <c r="BY15" s="98"/>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98"/>
      <c r="DS15" s="98"/>
    </row>
    <row r="16" spans="1:123" ht="13.8" x14ac:dyDescent="0.25">
      <c r="A16" s="206"/>
      <c r="B16" s="206"/>
      <c r="C16" s="206"/>
      <c r="D16" s="206"/>
      <c r="E16" s="206"/>
      <c r="F16" s="206"/>
      <c r="G16" s="206"/>
      <c r="H16" s="206"/>
      <c r="I16" s="206"/>
      <c r="J16" s="206"/>
      <c r="K16" s="206"/>
      <c r="L16" s="206"/>
      <c r="M16" s="206"/>
      <c r="N16" s="206"/>
      <c r="O16" s="112"/>
      <c r="P16" s="206"/>
      <c r="Q16" s="206"/>
      <c r="R16" s="206"/>
      <c r="S16" s="206"/>
      <c r="T16" s="206"/>
      <c r="U16" s="206"/>
      <c r="V16" s="206"/>
      <c r="W16" s="206"/>
      <c r="X16" s="206"/>
      <c r="Y16" s="206"/>
      <c r="Z16" s="206"/>
      <c r="AA16" s="206"/>
      <c r="AB16" s="206"/>
      <c r="AC16" s="206"/>
      <c r="AD16" s="112"/>
      <c r="BY16" s="98"/>
      <c r="BZ16" s="116"/>
      <c r="CA16" s="258" t="s">
        <v>35</v>
      </c>
      <c r="CB16" s="258"/>
      <c r="CC16" s="258"/>
      <c r="CD16" s="258"/>
      <c r="CE16" s="258"/>
      <c r="CF16" s="258"/>
      <c r="CG16" s="258"/>
      <c r="CH16" s="258"/>
      <c r="CI16" s="258"/>
      <c r="CJ16" s="258"/>
      <c r="CK16" s="258"/>
      <c r="CL16" s="258"/>
      <c r="CM16" s="258"/>
      <c r="CN16" s="258"/>
      <c r="CO16" s="258"/>
      <c r="CP16" s="258"/>
      <c r="CQ16" s="258"/>
      <c r="CR16" s="258"/>
      <c r="CS16" s="258"/>
      <c r="CT16" s="258"/>
      <c r="CU16" s="258"/>
      <c r="CV16" s="258"/>
      <c r="CW16" s="258"/>
      <c r="CX16" s="258"/>
      <c r="CY16" s="258"/>
      <c r="CZ16" s="258"/>
      <c r="DA16" s="258"/>
      <c r="DB16" s="258"/>
      <c r="DC16" s="258"/>
      <c r="DD16" s="258"/>
      <c r="DE16" s="258"/>
      <c r="DF16" s="258"/>
      <c r="DG16" s="258"/>
      <c r="DH16" s="258"/>
      <c r="DI16" s="258"/>
      <c r="DJ16" s="258"/>
      <c r="DK16" s="258"/>
      <c r="DL16" s="258"/>
      <c r="DM16" s="193" t="s">
        <v>104</v>
      </c>
      <c r="DN16" s="193"/>
      <c r="DO16" s="193"/>
      <c r="DP16" s="116"/>
      <c r="DQ16" s="116"/>
      <c r="DR16" s="98"/>
      <c r="DS16" s="98"/>
    </row>
    <row r="17" spans="1:123" x14ac:dyDescent="0.25">
      <c r="A17" s="206"/>
      <c r="B17" s="206"/>
      <c r="C17" s="206"/>
      <c r="D17" s="206"/>
      <c r="E17" s="206"/>
      <c r="F17" s="206"/>
      <c r="G17" s="206"/>
      <c r="H17" s="206"/>
      <c r="I17" s="206"/>
      <c r="J17" s="206"/>
      <c r="K17" s="206"/>
      <c r="L17" s="206"/>
      <c r="M17" s="206"/>
      <c r="N17" s="206"/>
      <c r="O17" s="112"/>
      <c r="P17" s="206"/>
      <c r="Q17" s="206"/>
      <c r="R17" s="206"/>
      <c r="S17" s="206"/>
      <c r="T17" s="206"/>
      <c r="U17" s="206"/>
      <c r="V17" s="206"/>
      <c r="W17" s="206"/>
      <c r="X17" s="206"/>
      <c r="Y17" s="206"/>
      <c r="Z17" s="206"/>
      <c r="AA17" s="206"/>
      <c r="AB17" s="206"/>
      <c r="AC17" s="206"/>
      <c r="AD17" s="112"/>
      <c r="BY17" s="98"/>
      <c r="BZ17" s="116"/>
      <c r="CA17" s="207"/>
      <c r="CB17" s="193" t="s">
        <v>31</v>
      </c>
      <c r="CC17" s="193"/>
      <c r="CD17" s="193" t="s">
        <v>32</v>
      </c>
      <c r="CE17" s="193"/>
      <c r="CF17" s="193"/>
      <c r="CG17" s="193"/>
      <c r="CH17" s="193"/>
      <c r="CI17" s="193"/>
      <c r="CJ17" s="193"/>
      <c r="CK17" s="193"/>
      <c r="CL17" s="115"/>
      <c r="CM17" s="115"/>
      <c r="CN17" s="116"/>
      <c r="CO17" s="207" t="s">
        <v>36</v>
      </c>
      <c r="CP17" s="207"/>
      <c r="CQ17" s="207"/>
      <c r="CR17" s="207"/>
      <c r="CS17" s="207" t="s">
        <v>37</v>
      </c>
      <c r="CT17" s="207"/>
      <c r="CU17" s="207"/>
      <c r="CV17" s="207"/>
      <c r="CW17" s="207"/>
      <c r="CX17" s="207"/>
      <c r="CY17" s="207"/>
      <c r="CZ17" s="207"/>
      <c r="DA17" s="207"/>
      <c r="DB17" s="207"/>
      <c r="DC17" s="207" t="s">
        <v>38</v>
      </c>
      <c r="DD17" s="207"/>
      <c r="DE17" s="207"/>
      <c r="DF17" s="207"/>
      <c r="DG17" s="207"/>
      <c r="DH17" s="207"/>
      <c r="DI17" s="207"/>
      <c r="DJ17" s="207"/>
      <c r="DK17" s="207"/>
      <c r="DL17" s="207"/>
      <c r="DM17" s="193"/>
      <c r="DN17" s="193"/>
      <c r="DO17" s="193"/>
      <c r="DP17" s="116"/>
      <c r="DQ17" s="116"/>
      <c r="DR17" s="98"/>
      <c r="DS17" s="98"/>
    </row>
    <row r="18" spans="1:123" x14ac:dyDescent="0.25">
      <c r="A18" s="206"/>
      <c r="B18" s="206"/>
      <c r="C18" s="206"/>
      <c r="D18" s="206"/>
      <c r="E18" s="206"/>
      <c r="F18" s="206"/>
      <c r="G18" s="206"/>
      <c r="H18" s="206"/>
      <c r="I18" s="206"/>
      <c r="J18" s="206"/>
      <c r="K18" s="206"/>
      <c r="L18" s="206"/>
      <c r="M18" s="206"/>
      <c r="N18" s="206"/>
      <c r="O18" s="112"/>
      <c r="P18" s="206"/>
      <c r="Q18" s="206"/>
      <c r="R18" s="206"/>
      <c r="S18" s="206"/>
      <c r="T18" s="206"/>
      <c r="U18" s="206"/>
      <c r="V18" s="206"/>
      <c r="W18" s="206"/>
      <c r="X18" s="206"/>
      <c r="Y18" s="206"/>
      <c r="Z18" s="206"/>
      <c r="AA18" s="206"/>
      <c r="AB18" s="206"/>
      <c r="AC18" s="206"/>
      <c r="AD18" s="112"/>
      <c r="BY18" s="98"/>
      <c r="BZ18" s="116"/>
      <c r="CA18" s="207"/>
      <c r="CB18" s="193"/>
      <c r="CC18" s="193"/>
      <c r="CD18" s="193"/>
      <c r="CE18" s="193"/>
      <c r="CF18" s="193"/>
      <c r="CG18" s="193"/>
      <c r="CH18" s="193"/>
      <c r="CI18" s="193"/>
      <c r="CJ18" s="193"/>
      <c r="CK18" s="193"/>
      <c r="CL18" s="193" t="s">
        <v>91</v>
      </c>
      <c r="CM18" s="193" t="s">
        <v>88</v>
      </c>
      <c r="CN18" s="207" t="s">
        <v>3</v>
      </c>
      <c r="CO18" s="207" t="s">
        <v>37</v>
      </c>
      <c r="CP18" s="207"/>
      <c r="CQ18" s="207" t="s">
        <v>38</v>
      </c>
      <c r="CR18" s="207"/>
      <c r="CS18" s="207" t="s">
        <v>33</v>
      </c>
      <c r="CT18" s="207"/>
      <c r="CU18" s="207"/>
      <c r="CV18" s="207"/>
      <c r="CW18" s="207" t="s">
        <v>34</v>
      </c>
      <c r="CX18" s="207"/>
      <c r="CY18" s="207"/>
      <c r="CZ18" s="207"/>
      <c r="DA18" s="207" t="s">
        <v>91</v>
      </c>
      <c r="DB18" s="207" t="s">
        <v>88</v>
      </c>
      <c r="DC18" s="207" t="s">
        <v>33</v>
      </c>
      <c r="DD18" s="207"/>
      <c r="DE18" s="207"/>
      <c r="DF18" s="207"/>
      <c r="DG18" s="207" t="s">
        <v>34</v>
      </c>
      <c r="DH18" s="207"/>
      <c r="DI18" s="207"/>
      <c r="DJ18" s="207"/>
      <c r="DK18" s="207" t="s">
        <v>91</v>
      </c>
      <c r="DL18" s="207" t="s">
        <v>88</v>
      </c>
      <c r="DM18" s="193"/>
      <c r="DN18" s="193"/>
      <c r="DO18" s="193"/>
      <c r="DP18" s="116"/>
      <c r="DQ18" s="116"/>
      <c r="DR18" s="98"/>
      <c r="DS18" s="98"/>
    </row>
    <row r="19" spans="1:123" x14ac:dyDescent="0.25">
      <c r="A19" s="206"/>
      <c r="B19" s="206"/>
      <c r="C19" s="206"/>
      <c r="D19" s="206"/>
      <c r="E19" s="206"/>
      <c r="F19" s="206"/>
      <c r="G19" s="206"/>
      <c r="H19" s="206"/>
      <c r="I19" s="206"/>
      <c r="J19" s="206"/>
      <c r="K19" s="206"/>
      <c r="L19" s="206"/>
      <c r="M19" s="206"/>
      <c r="N19" s="206"/>
      <c r="O19" s="112"/>
      <c r="P19" s="206"/>
      <c r="Q19" s="206"/>
      <c r="R19" s="206"/>
      <c r="S19" s="206"/>
      <c r="T19" s="206"/>
      <c r="U19" s="206"/>
      <c r="V19" s="206"/>
      <c r="W19" s="206"/>
      <c r="X19" s="206"/>
      <c r="Y19" s="206"/>
      <c r="Z19" s="206"/>
      <c r="AA19" s="206"/>
      <c r="AB19" s="206"/>
      <c r="AC19" s="206"/>
      <c r="AD19" s="112"/>
      <c r="BY19" s="98"/>
      <c r="BZ19" s="116"/>
      <c r="CA19" s="116" t="s">
        <v>3</v>
      </c>
      <c r="CB19" s="116" t="s">
        <v>33</v>
      </c>
      <c r="CC19" s="116" t="s">
        <v>34</v>
      </c>
      <c r="CD19" s="116" t="s">
        <v>33</v>
      </c>
      <c r="CE19" s="116" t="s">
        <v>7</v>
      </c>
      <c r="CF19" s="116" t="s">
        <v>8</v>
      </c>
      <c r="CG19" s="116" t="s">
        <v>9</v>
      </c>
      <c r="CH19" s="116" t="s">
        <v>34</v>
      </c>
      <c r="CI19" s="116" t="s">
        <v>7</v>
      </c>
      <c r="CJ19" s="116" t="s">
        <v>8</v>
      </c>
      <c r="CK19" s="116" t="s">
        <v>9</v>
      </c>
      <c r="CL19" s="193"/>
      <c r="CM19" s="193"/>
      <c r="CN19" s="207"/>
      <c r="CO19" s="116" t="s">
        <v>33</v>
      </c>
      <c r="CP19" s="116" t="s">
        <v>34</v>
      </c>
      <c r="CQ19" s="116" t="s">
        <v>33</v>
      </c>
      <c r="CR19" s="116" t="s">
        <v>34</v>
      </c>
      <c r="CS19" s="116" t="s">
        <v>39</v>
      </c>
      <c r="CT19" s="116" t="s">
        <v>7</v>
      </c>
      <c r="CU19" s="116" t="s">
        <v>8</v>
      </c>
      <c r="CV19" s="116" t="s">
        <v>9</v>
      </c>
      <c r="CW19" s="116" t="s">
        <v>39</v>
      </c>
      <c r="CX19" s="116" t="s">
        <v>7</v>
      </c>
      <c r="CY19" s="116" t="s">
        <v>8</v>
      </c>
      <c r="CZ19" s="116" t="s">
        <v>9</v>
      </c>
      <c r="DA19" s="207"/>
      <c r="DB19" s="207"/>
      <c r="DC19" s="116" t="s">
        <v>39</v>
      </c>
      <c r="DD19" s="116" t="s">
        <v>7</v>
      </c>
      <c r="DE19" s="116" t="s">
        <v>8</v>
      </c>
      <c r="DF19" s="116" t="s">
        <v>9</v>
      </c>
      <c r="DG19" s="116" t="s">
        <v>39</v>
      </c>
      <c r="DH19" s="116" t="s">
        <v>7</v>
      </c>
      <c r="DI19" s="116" t="s">
        <v>8</v>
      </c>
      <c r="DJ19" s="116" t="s">
        <v>9</v>
      </c>
      <c r="DK19" s="207"/>
      <c r="DL19" s="207"/>
      <c r="DM19" s="116" t="s">
        <v>33</v>
      </c>
      <c r="DN19" s="116" t="s">
        <v>34</v>
      </c>
      <c r="DO19" s="116" t="s">
        <v>91</v>
      </c>
      <c r="DP19" s="116"/>
      <c r="DQ19" s="116"/>
      <c r="DR19" s="98"/>
      <c r="DS19" s="98"/>
    </row>
    <row r="20" spans="1:123" x14ac:dyDescent="0.25">
      <c r="A20" s="206"/>
      <c r="B20" s="206"/>
      <c r="C20" s="206"/>
      <c r="D20" s="206"/>
      <c r="E20" s="206"/>
      <c r="F20" s="206"/>
      <c r="G20" s="206"/>
      <c r="H20" s="206"/>
      <c r="I20" s="206"/>
      <c r="J20" s="206"/>
      <c r="K20" s="206"/>
      <c r="L20" s="206"/>
      <c r="M20" s="206"/>
      <c r="N20" s="206"/>
      <c r="O20" s="112"/>
      <c r="P20" s="206"/>
      <c r="Q20" s="206"/>
      <c r="R20" s="206"/>
      <c r="S20" s="206"/>
      <c r="T20" s="206"/>
      <c r="U20" s="206"/>
      <c r="V20" s="206"/>
      <c r="W20" s="206"/>
      <c r="X20" s="206"/>
      <c r="Y20" s="206"/>
      <c r="Z20" s="206"/>
      <c r="AA20" s="206"/>
      <c r="AB20" s="206"/>
      <c r="AC20" s="206"/>
      <c r="AD20" s="112"/>
      <c r="BY20" s="98"/>
      <c r="BZ20" s="116"/>
      <c r="CA20" s="116" t="s">
        <v>10</v>
      </c>
      <c r="CB20" s="117">
        <v>47.666666666666664</v>
      </c>
      <c r="CC20" s="117">
        <v>70.666666666666671</v>
      </c>
      <c r="CD20" s="118">
        <v>9.1293082057135262</v>
      </c>
      <c r="CE20" s="118">
        <v>2.5917108633353489</v>
      </c>
      <c r="CF20" s="118">
        <v>6.5375973423781772</v>
      </c>
      <c r="CG20" s="118">
        <v>11.721019069048875</v>
      </c>
      <c r="CH20" s="118">
        <v>3.3924720108146516</v>
      </c>
      <c r="CI20" s="118">
        <v>0.79097916045820815</v>
      </c>
      <c r="CJ20" s="118">
        <v>2.6014928503564434</v>
      </c>
      <c r="CK20" s="118">
        <v>4.1834511712728597</v>
      </c>
      <c r="CL20" s="118">
        <v>2.6910489391248533</v>
      </c>
      <c r="CM20" s="118">
        <v>0.47583064734003916</v>
      </c>
      <c r="CN20" s="116" t="s">
        <v>10</v>
      </c>
      <c r="CO20" s="117">
        <v>21.333333333333332</v>
      </c>
      <c r="CP20" s="117">
        <v>40</v>
      </c>
      <c r="CQ20" s="117">
        <v>26.333333333333332</v>
      </c>
      <c r="CR20" s="117">
        <v>30.666666666666668</v>
      </c>
      <c r="CS20" s="118">
        <v>8.0362538739208063</v>
      </c>
      <c r="CT20" s="118">
        <v>3.4102040029774976</v>
      </c>
      <c r="CU20" s="118">
        <v>4.6260498709433087</v>
      </c>
      <c r="CV20" s="118">
        <v>11.446457876898304</v>
      </c>
      <c r="CW20" s="118">
        <v>3.8587884420954714</v>
      </c>
      <c r="CX20" s="118">
        <v>1.1958509276039364</v>
      </c>
      <c r="CY20" s="118">
        <v>2.662937514491535</v>
      </c>
      <c r="CZ20" s="118">
        <v>5.0546393696994079</v>
      </c>
      <c r="DA20" s="118">
        <v>2.0825847269193152</v>
      </c>
      <c r="DB20" s="118">
        <v>0.53398187325144297</v>
      </c>
      <c r="DC20" s="118">
        <v>10.153963511481521</v>
      </c>
      <c r="DD20" s="118">
        <v>3.8782763465451282</v>
      </c>
      <c r="DE20" s="118">
        <v>6.275687164936393</v>
      </c>
      <c r="DF20" s="118">
        <v>14.032239858026649</v>
      </c>
      <c r="DG20" s="118">
        <v>2.9455128595889435</v>
      </c>
      <c r="DH20" s="118">
        <v>1.0425183504275524</v>
      </c>
      <c r="DI20" s="118">
        <v>1.9029945091613911</v>
      </c>
      <c r="DJ20" s="118">
        <v>3.9880312100164961</v>
      </c>
      <c r="DK20" s="118">
        <v>3.4472650419521651</v>
      </c>
      <c r="DL20" s="118">
        <v>0.84386562447814562</v>
      </c>
      <c r="DM20" s="119">
        <v>2.5917108633353489</v>
      </c>
      <c r="DN20" s="119">
        <v>0.79097916045820815</v>
      </c>
      <c r="DO20" s="119">
        <v>0.53398187325144297</v>
      </c>
      <c r="DP20" s="116"/>
      <c r="DQ20" s="116"/>
      <c r="DR20" s="98"/>
      <c r="DS20" s="98"/>
    </row>
    <row r="21" spans="1:123" x14ac:dyDescent="0.25">
      <c r="A21" s="206"/>
      <c r="B21" s="206"/>
      <c r="C21" s="206"/>
      <c r="D21" s="206"/>
      <c r="E21" s="206"/>
      <c r="F21" s="206"/>
      <c r="G21" s="206"/>
      <c r="H21" s="206"/>
      <c r="I21" s="206"/>
      <c r="J21" s="206"/>
      <c r="K21" s="206"/>
      <c r="L21" s="206"/>
      <c r="M21" s="206"/>
      <c r="N21" s="206"/>
      <c r="O21" s="112"/>
      <c r="P21" s="206"/>
      <c r="Q21" s="206"/>
      <c r="R21" s="206"/>
      <c r="S21" s="206"/>
      <c r="T21" s="206"/>
      <c r="U21" s="206"/>
      <c r="V21" s="206"/>
      <c r="W21" s="206"/>
      <c r="X21" s="206"/>
      <c r="Y21" s="206"/>
      <c r="Z21" s="206"/>
      <c r="AA21" s="206"/>
      <c r="AB21" s="206"/>
      <c r="AC21" s="206"/>
      <c r="AD21" s="112"/>
      <c r="BY21" s="98"/>
      <c r="BZ21" s="116"/>
      <c r="CA21" s="116" t="s">
        <v>118</v>
      </c>
      <c r="CB21" s="117">
        <v>45.666666666666664</v>
      </c>
      <c r="CC21" s="117">
        <v>60.333333333333336</v>
      </c>
      <c r="CD21" s="118">
        <v>8.4704192090013546</v>
      </c>
      <c r="CE21" s="118">
        <v>2.456752007730167</v>
      </c>
      <c r="CF21" s="118">
        <v>6.013667201271188</v>
      </c>
      <c r="CG21" s="118">
        <v>10.927171216731521</v>
      </c>
      <c r="CH21" s="118">
        <v>2.879755903288395</v>
      </c>
      <c r="CI21" s="118">
        <v>0.72666306863202146</v>
      </c>
      <c r="CJ21" s="118">
        <v>2.1530928346563734</v>
      </c>
      <c r="CK21" s="118">
        <v>3.6064189719204167</v>
      </c>
      <c r="CL21" s="118">
        <v>2.9413670788308752</v>
      </c>
      <c r="CM21" s="118">
        <v>0.6542320216695432</v>
      </c>
      <c r="CN21" s="116" t="s">
        <v>118</v>
      </c>
      <c r="CO21" s="117">
        <v>24.333333333333332</v>
      </c>
      <c r="CP21" s="117">
        <v>32.333333333333336</v>
      </c>
      <c r="CQ21" s="117">
        <v>21.333333333333332</v>
      </c>
      <c r="CR21" s="117">
        <v>28</v>
      </c>
      <c r="CS21" s="118">
        <v>8.9757311617087989</v>
      </c>
      <c r="CT21" s="118">
        <v>3.5663593821258255</v>
      </c>
      <c r="CU21" s="118">
        <v>5.4093717795829734</v>
      </c>
      <c r="CV21" s="118">
        <v>12.542090543834625</v>
      </c>
      <c r="CW21" s="118">
        <v>3.0606227486443829</v>
      </c>
      <c r="CX21" s="118">
        <v>1.0549712719858129</v>
      </c>
      <c r="CY21" s="118">
        <v>2.0056514766585698</v>
      </c>
      <c r="CZ21" s="118">
        <v>4.115594020630196</v>
      </c>
      <c r="DA21" s="118">
        <v>2.9326486466469439</v>
      </c>
      <c r="DB21" s="118">
        <v>1.1041289886583343</v>
      </c>
      <c r="DC21" s="118">
        <v>7.9173592318204369</v>
      </c>
      <c r="DD21" s="118">
        <v>3.3597507705654359</v>
      </c>
      <c r="DE21" s="118">
        <v>4.5576084612550005</v>
      </c>
      <c r="DF21" s="118">
        <v>11.277110002385873</v>
      </c>
      <c r="DG21" s="118">
        <v>2.7031714662943913</v>
      </c>
      <c r="DH21" s="118">
        <v>1.0012687231373087</v>
      </c>
      <c r="DI21" s="118">
        <v>1.7019027431570826</v>
      </c>
      <c r="DJ21" s="118">
        <v>3.7044401894317001</v>
      </c>
      <c r="DK21" s="118">
        <v>2.9289149173632887</v>
      </c>
      <c r="DL21" s="118">
        <v>0.84214245969336243</v>
      </c>
      <c r="DM21" s="119">
        <v>2.456752007730167</v>
      </c>
      <c r="DN21" s="119">
        <v>0.72666306863202146</v>
      </c>
      <c r="DO21" s="119">
        <v>1.1041289886583343</v>
      </c>
      <c r="DP21" s="116"/>
      <c r="DQ21" s="116"/>
      <c r="DR21" s="98"/>
      <c r="DS21" s="98"/>
    </row>
    <row r="22" spans="1:123" x14ac:dyDescent="0.25">
      <c r="A22" s="206"/>
      <c r="B22" s="206"/>
      <c r="C22" s="206"/>
      <c r="D22" s="206"/>
      <c r="E22" s="206"/>
      <c r="F22" s="206"/>
      <c r="G22" s="206"/>
      <c r="H22" s="206"/>
      <c r="I22" s="206"/>
      <c r="J22" s="206"/>
      <c r="K22" s="206"/>
      <c r="L22" s="206"/>
      <c r="M22" s="206"/>
      <c r="N22" s="206"/>
      <c r="O22" s="112"/>
      <c r="P22" s="206"/>
      <c r="Q22" s="206"/>
      <c r="R22" s="206"/>
      <c r="S22" s="206"/>
      <c r="T22" s="206"/>
      <c r="U22" s="206"/>
      <c r="V22" s="206"/>
      <c r="W22" s="206"/>
      <c r="X22" s="206"/>
      <c r="Y22" s="206"/>
      <c r="Z22" s="206"/>
      <c r="AA22" s="206"/>
      <c r="AB22" s="206"/>
      <c r="AC22" s="206"/>
      <c r="AD22" s="112"/>
      <c r="BY22" s="98"/>
      <c r="BZ22" s="116"/>
      <c r="CA22" s="116" t="s">
        <v>12</v>
      </c>
      <c r="CB22" s="117">
        <v>52.333333333333336</v>
      </c>
      <c r="CC22" s="117">
        <v>59.666666666666664</v>
      </c>
      <c r="CD22" s="118">
        <v>9.4244984614490743</v>
      </c>
      <c r="CE22" s="118">
        <v>2.5534368427050813</v>
      </c>
      <c r="CF22" s="118">
        <v>6.871061618743993</v>
      </c>
      <c r="CG22" s="118">
        <v>11.977935304154155</v>
      </c>
      <c r="CH22" s="118">
        <v>2.9152598606423901</v>
      </c>
      <c r="CI22" s="118">
        <v>0.73972016219747727</v>
      </c>
      <c r="CJ22" s="118">
        <v>2.1755396984449127</v>
      </c>
      <c r="CK22" s="118">
        <v>3.6549800228398674</v>
      </c>
      <c r="CL22" s="118">
        <v>3.2328159107477799</v>
      </c>
      <c r="CM22" s="118">
        <v>0.70162925228021022</v>
      </c>
      <c r="CN22" s="116" t="s">
        <v>12</v>
      </c>
      <c r="CO22" s="117">
        <v>25.333333333333332</v>
      </c>
      <c r="CP22" s="117">
        <v>30</v>
      </c>
      <c r="CQ22" s="117">
        <v>27</v>
      </c>
      <c r="CR22" s="117">
        <v>29.666666666666668</v>
      </c>
      <c r="CS22" s="118">
        <v>9.1762685138521771</v>
      </c>
      <c r="CT22" s="118">
        <v>3.5733537817320249</v>
      </c>
      <c r="CU22" s="118">
        <v>5.6029147321201522</v>
      </c>
      <c r="CV22" s="118">
        <v>12.749622295584203</v>
      </c>
      <c r="CW22" s="118">
        <v>2.8925658788968374</v>
      </c>
      <c r="CX22" s="118">
        <v>1.0350914062151488</v>
      </c>
      <c r="CY22" s="118">
        <v>1.8574744726816885</v>
      </c>
      <c r="CZ22" s="118">
        <v>3.9276572851119864</v>
      </c>
      <c r="DA22" s="118">
        <v>3.1723628425541026</v>
      </c>
      <c r="DB22" s="118">
        <v>1.1752684065812069</v>
      </c>
      <c r="DC22" s="118">
        <v>9.6120274034452802</v>
      </c>
      <c r="DD22" s="118">
        <v>3.6256776511069653</v>
      </c>
      <c r="DE22" s="118">
        <v>5.9863497523383149</v>
      </c>
      <c r="DF22" s="118">
        <v>13.237705054552245</v>
      </c>
      <c r="DG22" s="118">
        <v>2.9270186442622688</v>
      </c>
      <c r="DH22" s="118">
        <v>1.0532881159895329</v>
      </c>
      <c r="DI22" s="118">
        <v>1.8737305282727359</v>
      </c>
      <c r="DJ22" s="118">
        <v>3.9803067602518016</v>
      </c>
      <c r="DK22" s="118">
        <v>3.283896883365399</v>
      </c>
      <c r="DL22" s="118">
        <v>0.90353021817011825</v>
      </c>
      <c r="DM22" s="119">
        <v>2.5534368427050813</v>
      </c>
      <c r="DN22" s="119">
        <v>0.73972016219747727</v>
      </c>
      <c r="DO22" s="119">
        <v>1.1752684065812069</v>
      </c>
      <c r="DP22" s="116"/>
      <c r="DQ22" s="116"/>
      <c r="DR22" s="98"/>
      <c r="DS22" s="98"/>
    </row>
    <row r="23" spans="1:123" x14ac:dyDescent="0.25">
      <c r="A23" s="206"/>
      <c r="B23" s="206"/>
      <c r="C23" s="206"/>
      <c r="D23" s="206"/>
      <c r="E23" s="206"/>
      <c r="F23" s="206"/>
      <c r="G23" s="206"/>
      <c r="H23" s="206"/>
      <c r="I23" s="206"/>
      <c r="J23" s="206"/>
      <c r="K23" s="206"/>
      <c r="L23" s="206"/>
      <c r="M23" s="206"/>
      <c r="N23" s="206"/>
      <c r="O23" s="112"/>
      <c r="P23" s="206"/>
      <c r="Q23" s="206"/>
      <c r="R23" s="206"/>
      <c r="S23" s="206"/>
      <c r="T23" s="206"/>
      <c r="U23" s="206"/>
      <c r="V23" s="206"/>
      <c r="W23" s="206"/>
      <c r="X23" s="206"/>
      <c r="Y23" s="206"/>
      <c r="Z23" s="206"/>
      <c r="AA23" s="206"/>
      <c r="AB23" s="206"/>
      <c r="AC23" s="206"/>
      <c r="AD23" s="112"/>
      <c r="BY23" s="98"/>
      <c r="BZ23" s="116"/>
      <c r="CA23" s="116" t="s">
        <v>13</v>
      </c>
      <c r="CB23" s="117">
        <v>56.333333333333336</v>
      </c>
      <c r="CC23" s="117">
        <v>54</v>
      </c>
      <c r="CD23" s="118">
        <v>9.9395395327945106</v>
      </c>
      <c r="CE23" s="118">
        <v>2.5956110346379573</v>
      </c>
      <c r="CF23" s="118">
        <v>7.3439284981565534</v>
      </c>
      <c r="CG23" s="118">
        <v>12.535150567432467</v>
      </c>
      <c r="CH23" s="118">
        <v>2.5374974251553648</v>
      </c>
      <c r="CI23" s="118">
        <v>0.67680693743907272</v>
      </c>
      <c r="CJ23" s="118">
        <v>1.8606904877162922</v>
      </c>
      <c r="CK23" s="118">
        <v>3.2143043625944374</v>
      </c>
      <c r="CL23" s="118">
        <v>3.9170638891134781</v>
      </c>
      <c r="CM23" s="118">
        <v>0.83739628515805553</v>
      </c>
      <c r="CN23" s="116" t="s">
        <v>13</v>
      </c>
      <c r="CO23" s="117">
        <v>23</v>
      </c>
      <c r="CP23" s="117">
        <v>23</v>
      </c>
      <c r="CQ23" s="117">
        <v>33.333333333333336</v>
      </c>
      <c r="CR23" s="117">
        <v>31</v>
      </c>
      <c r="CS23" s="118">
        <v>8.237372283504369</v>
      </c>
      <c r="CT23" s="118">
        <v>3.3665172759272073</v>
      </c>
      <c r="CU23" s="118">
        <v>4.8708550075771617</v>
      </c>
      <c r="CV23" s="118">
        <v>11.603889559431575</v>
      </c>
      <c r="CW23" s="118">
        <v>2.0945020719664864</v>
      </c>
      <c r="CX23" s="118">
        <v>0.8559983896637452</v>
      </c>
      <c r="CY23" s="118">
        <v>1.2385036823027411</v>
      </c>
      <c r="CZ23" s="118">
        <v>2.9505004616302317</v>
      </c>
      <c r="DA23" s="118">
        <v>3.9328546835814127</v>
      </c>
      <c r="DB23" s="118">
        <v>1.3734656493549489</v>
      </c>
      <c r="DC23" s="118">
        <v>11.55179359311783</v>
      </c>
      <c r="DD23" s="118">
        <v>3.9216255106784286</v>
      </c>
      <c r="DE23" s="118">
        <v>7.6301680824394023</v>
      </c>
      <c r="DF23" s="118">
        <v>15.473419103796259</v>
      </c>
      <c r="DG23" s="118">
        <v>2.9484276670698697</v>
      </c>
      <c r="DH23" s="118">
        <v>1.0379243536304392</v>
      </c>
      <c r="DI23" s="118">
        <v>1.9105033134394305</v>
      </c>
      <c r="DJ23" s="118">
        <v>3.9863520207003091</v>
      </c>
      <c r="DK23" s="118">
        <v>3.9179504798901634</v>
      </c>
      <c r="DL23" s="118">
        <v>1.0528093004676744</v>
      </c>
      <c r="DM23" s="119">
        <v>2.5956110346379573</v>
      </c>
      <c r="DN23" s="119">
        <v>0.67680693743907272</v>
      </c>
      <c r="DO23" s="119">
        <v>1.3734656493549489</v>
      </c>
      <c r="DP23" s="116"/>
      <c r="DQ23" s="116"/>
      <c r="DR23" s="98"/>
      <c r="DS23" s="98"/>
    </row>
    <row r="24" spans="1:123" x14ac:dyDescent="0.25">
      <c r="A24" s="206"/>
      <c r="B24" s="206"/>
      <c r="C24" s="206"/>
      <c r="D24" s="206"/>
      <c r="E24" s="206"/>
      <c r="F24" s="206"/>
      <c r="G24" s="206"/>
      <c r="H24" s="206"/>
      <c r="I24" s="206"/>
      <c r="J24" s="206"/>
      <c r="K24" s="206"/>
      <c r="L24" s="206"/>
      <c r="M24" s="206"/>
      <c r="N24" s="206"/>
      <c r="O24" s="112"/>
      <c r="P24" s="206"/>
      <c r="Q24" s="206"/>
      <c r="R24" s="206"/>
      <c r="S24" s="206"/>
      <c r="T24" s="206"/>
      <c r="U24" s="206"/>
      <c r="V24" s="206"/>
      <c r="W24" s="206"/>
      <c r="X24" s="206"/>
      <c r="Y24" s="206"/>
      <c r="Z24" s="206"/>
      <c r="AA24" s="206"/>
      <c r="AB24" s="206"/>
      <c r="AC24" s="206"/>
      <c r="AD24" s="112"/>
      <c r="BY24" s="98"/>
      <c r="BZ24" s="116"/>
      <c r="CA24" s="116" t="s">
        <v>14</v>
      </c>
      <c r="CB24" s="117">
        <v>49.666666666666664</v>
      </c>
      <c r="CC24" s="117">
        <v>67</v>
      </c>
      <c r="CD24" s="118">
        <v>8.6220650118243078</v>
      </c>
      <c r="CE24" s="118">
        <v>2.397920926103795</v>
      </c>
      <c r="CF24" s="118">
        <v>6.2241440857205124</v>
      </c>
      <c r="CG24" s="118">
        <v>11.019985937928103</v>
      </c>
      <c r="CH24" s="118">
        <v>3.1150891794188347</v>
      </c>
      <c r="CI24" s="118">
        <v>0.74591467977307813</v>
      </c>
      <c r="CJ24" s="118">
        <v>2.3691744996457564</v>
      </c>
      <c r="CK24" s="118">
        <v>3.8610038591919129</v>
      </c>
      <c r="CL24" s="118">
        <v>2.767838901303262</v>
      </c>
      <c r="CM24" s="118">
        <v>0.57295836879654083</v>
      </c>
      <c r="CN24" s="116" t="s">
        <v>14</v>
      </c>
      <c r="CO24" s="117">
        <v>18.333333333333332</v>
      </c>
      <c r="CP24" s="117">
        <v>27</v>
      </c>
      <c r="CQ24" s="117">
        <v>31.333333333333332</v>
      </c>
      <c r="CR24" s="117">
        <v>40</v>
      </c>
      <c r="CS24" s="118">
        <v>6.4531142594380126</v>
      </c>
      <c r="CT24" s="118">
        <v>2.9539606708653827</v>
      </c>
      <c r="CU24" s="118">
        <v>3.4991535885726299</v>
      </c>
      <c r="CV24" s="118">
        <v>9.4070749303033949</v>
      </c>
      <c r="CW24" s="118">
        <v>2.5209727194162475</v>
      </c>
      <c r="CX24" s="118">
        <v>0.95091639507411985</v>
      </c>
      <c r="CY24" s="118">
        <v>1.5700563243421275</v>
      </c>
      <c r="CZ24" s="118">
        <v>3.4718891144903674</v>
      </c>
      <c r="DA24" s="118">
        <v>2.5597715555336458</v>
      </c>
      <c r="DB24" s="118">
        <v>0.83331399621193059</v>
      </c>
      <c r="DC24" s="118">
        <v>10.699062259385846</v>
      </c>
      <c r="DD24" s="118">
        <v>3.746264929249286</v>
      </c>
      <c r="DE24" s="118">
        <v>6.9527973301365602</v>
      </c>
      <c r="DF24" s="118">
        <v>14.445327188635131</v>
      </c>
      <c r="DG24" s="118">
        <v>3.6762275043483243</v>
      </c>
      <c r="DH24" s="118">
        <v>1.1392747068483313</v>
      </c>
      <c r="DI24" s="118">
        <v>2.536952797499993</v>
      </c>
      <c r="DJ24" s="118">
        <v>4.8155022111966552</v>
      </c>
      <c r="DK24" s="118">
        <v>2.9103373626171818</v>
      </c>
      <c r="DL24" s="118">
        <v>0.77864160139428973</v>
      </c>
      <c r="DM24" s="119">
        <v>2.397920926103795</v>
      </c>
      <c r="DN24" s="119">
        <v>0.74591467977307813</v>
      </c>
      <c r="DO24" s="119">
        <v>0.83331399621193059</v>
      </c>
      <c r="DP24" s="116"/>
      <c r="DQ24" s="116"/>
      <c r="DR24" s="98"/>
      <c r="DS24" s="98"/>
    </row>
    <row r="25" spans="1:123" x14ac:dyDescent="0.25">
      <c r="A25" s="206"/>
      <c r="B25" s="206"/>
      <c r="C25" s="206"/>
      <c r="D25" s="206"/>
      <c r="E25" s="206"/>
      <c r="F25" s="206"/>
      <c r="G25" s="206"/>
      <c r="H25" s="206"/>
      <c r="I25" s="206"/>
      <c r="J25" s="206"/>
      <c r="K25" s="206"/>
      <c r="L25" s="206"/>
      <c r="M25" s="206"/>
      <c r="N25" s="206"/>
      <c r="O25" s="112"/>
      <c r="P25" s="206"/>
      <c r="Q25" s="206"/>
      <c r="R25" s="206"/>
      <c r="S25" s="206"/>
      <c r="T25" s="206"/>
      <c r="U25" s="206"/>
      <c r="V25" s="206"/>
      <c r="W25" s="206"/>
      <c r="X25" s="206"/>
      <c r="Y25" s="206"/>
      <c r="Z25" s="206"/>
      <c r="AA25" s="206"/>
      <c r="AB25" s="206"/>
      <c r="AC25" s="206"/>
      <c r="AD25" s="112"/>
      <c r="BY25" s="98"/>
      <c r="BZ25" s="116"/>
      <c r="CA25" s="116" t="s">
        <v>119</v>
      </c>
      <c r="CB25" s="117">
        <v>50</v>
      </c>
      <c r="CC25" s="117">
        <v>66.666666666666671</v>
      </c>
      <c r="CD25" s="118">
        <v>8.4942958825211292</v>
      </c>
      <c r="CE25" s="118">
        <v>2.3544986942147785</v>
      </c>
      <c r="CF25" s="118">
        <v>6.1397971883063507</v>
      </c>
      <c r="CG25" s="118">
        <v>10.848794576735909</v>
      </c>
      <c r="CH25" s="118">
        <v>3.0552086705312242</v>
      </c>
      <c r="CI25" s="118">
        <v>0.73340282545178936</v>
      </c>
      <c r="CJ25" s="118">
        <v>2.3218058450794348</v>
      </c>
      <c r="CK25" s="118">
        <v>3.7886114959830137</v>
      </c>
      <c r="CL25" s="118">
        <v>2.7802670123491708</v>
      </c>
      <c r="CM25" s="118">
        <v>0.57997648884093367</v>
      </c>
      <c r="CN25" s="116" t="s">
        <v>119</v>
      </c>
      <c r="CO25" s="117">
        <v>16.666666666666668</v>
      </c>
      <c r="CP25" s="117">
        <v>28</v>
      </c>
      <c r="CQ25" s="117">
        <v>33.333333333333336</v>
      </c>
      <c r="CR25" s="117">
        <v>38.666666666666664</v>
      </c>
      <c r="CS25" s="118">
        <v>5.7304977285688246</v>
      </c>
      <c r="CT25" s="118">
        <v>2.7512118998056407</v>
      </c>
      <c r="CU25" s="118">
        <v>2.9792858287631838</v>
      </c>
      <c r="CV25" s="118">
        <v>8.4817096283744657</v>
      </c>
      <c r="CW25" s="118">
        <v>2.6772343520767738</v>
      </c>
      <c r="CX25" s="118">
        <v>0.99166148158479961</v>
      </c>
      <c r="CY25" s="118">
        <v>1.6855728704919741</v>
      </c>
      <c r="CZ25" s="118">
        <v>3.6688958336615736</v>
      </c>
      <c r="DA25" s="118">
        <v>2.1404542804120172</v>
      </c>
      <c r="DB25" s="118">
        <v>0.75036453663905034</v>
      </c>
      <c r="DC25" s="118">
        <v>11.135715967837017</v>
      </c>
      <c r="DD25" s="118">
        <v>3.7803746636501501</v>
      </c>
      <c r="DE25" s="118">
        <v>7.3553413041868669</v>
      </c>
      <c r="DF25" s="118">
        <v>14.916090631487167</v>
      </c>
      <c r="DG25" s="118">
        <v>3.4160693245331899</v>
      </c>
      <c r="DH25" s="118">
        <v>1.0767487583558322</v>
      </c>
      <c r="DI25" s="118">
        <v>2.3393205661773577</v>
      </c>
      <c r="DJ25" s="118">
        <v>4.4928180828890216</v>
      </c>
      <c r="DK25" s="118">
        <v>3.2598038593255794</v>
      </c>
      <c r="DL25" s="118">
        <v>0.8751782458780184</v>
      </c>
      <c r="DM25" s="119">
        <v>2.3544986942147785</v>
      </c>
      <c r="DN25" s="119">
        <v>0.73340282545178936</v>
      </c>
      <c r="DO25" s="119">
        <v>0.75036453663905034</v>
      </c>
      <c r="DP25" s="116"/>
      <c r="DQ25" s="116"/>
      <c r="DR25" s="98"/>
      <c r="DS25" s="98"/>
    </row>
    <row r="26" spans="1:123" x14ac:dyDescent="0.25">
      <c r="A26" s="206"/>
      <c r="B26" s="206"/>
      <c r="C26" s="206"/>
      <c r="D26" s="206"/>
      <c r="E26" s="206"/>
      <c r="F26" s="206"/>
      <c r="G26" s="206"/>
      <c r="H26" s="206"/>
      <c r="I26" s="206"/>
      <c r="J26" s="206"/>
      <c r="K26" s="206"/>
      <c r="L26" s="206"/>
      <c r="M26" s="206"/>
      <c r="N26" s="206"/>
      <c r="O26" s="112"/>
      <c r="P26" s="206"/>
      <c r="Q26" s="206"/>
      <c r="R26" s="206"/>
      <c r="S26" s="206"/>
      <c r="T26" s="206"/>
      <c r="U26" s="206"/>
      <c r="V26" s="206"/>
      <c r="W26" s="206"/>
      <c r="X26" s="206"/>
      <c r="Y26" s="206"/>
      <c r="Z26" s="206"/>
      <c r="AA26" s="206"/>
      <c r="AB26" s="206"/>
      <c r="AC26" s="206"/>
      <c r="AD26" s="112"/>
      <c r="BY26" s="98"/>
      <c r="BZ26" s="116"/>
      <c r="CA26" s="116" t="s">
        <v>16</v>
      </c>
      <c r="CB26" s="117">
        <v>52.333333333333336</v>
      </c>
      <c r="CC26" s="117">
        <v>69.666666666666671</v>
      </c>
      <c r="CD26" s="118">
        <v>8.8178633901523842</v>
      </c>
      <c r="CE26" s="118">
        <v>2.3890775033235538</v>
      </c>
      <c r="CF26" s="118">
        <v>6.4287858868288303</v>
      </c>
      <c r="CG26" s="118">
        <v>11.206940893475938</v>
      </c>
      <c r="CH26" s="118">
        <v>3.2484483244751097</v>
      </c>
      <c r="CI26" s="118">
        <v>0.76281551593578023</v>
      </c>
      <c r="CJ26" s="118">
        <v>2.4856328085393296</v>
      </c>
      <c r="CK26" s="118">
        <v>4.0112638404108898</v>
      </c>
      <c r="CL26" s="118">
        <v>2.7144847352857893</v>
      </c>
      <c r="CM26" s="118">
        <v>0.52878210759624</v>
      </c>
      <c r="CN26" s="116" t="s">
        <v>16</v>
      </c>
      <c r="CO26" s="117">
        <v>20.333333333333332</v>
      </c>
      <c r="CP26" s="117">
        <v>31</v>
      </c>
      <c r="CQ26" s="117">
        <v>32</v>
      </c>
      <c r="CR26" s="117">
        <v>38.666666666666664</v>
      </c>
      <c r="CS26" s="118">
        <v>6.9581158225497335</v>
      </c>
      <c r="CT26" s="118">
        <v>3.0244292864150699</v>
      </c>
      <c r="CU26" s="118">
        <v>3.9336865361346636</v>
      </c>
      <c r="CV26" s="118">
        <v>9.9825451089648034</v>
      </c>
      <c r="CW26" s="118">
        <v>3.0220470010596991</v>
      </c>
      <c r="CX26" s="118">
        <v>1.0638403021542957</v>
      </c>
      <c r="CY26" s="118">
        <v>1.9582066989054034</v>
      </c>
      <c r="CZ26" s="118">
        <v>4.0858873032139948</v>
      </c>
      <c r="DA26" s="118">
        <v>2.3024512259769052</v>
      </c>
      <c r="DB26" s="118">
        <v>0.68791945073056537</v>
      </c>
      <c r="DC26" s="118">
        <v>10.613021471125775</v>
      </c>
      <c r="DD26" s="118">
        <v>3.6772243310446169</v>
      </c>
      <c r="DE26" s="118">
        <v>6.9357971400811582</v>
      </c>
      <c r="DF26" s="118">
        <v>14.290245802170391</v>
      </c>
      <c r="DG26" s="118">
        <v>3.4657686313714984</v>
      </c>
      <c r="DH26" s="118">
        <v>1.0924140338070576</v>
      </c>
      <c r="DI26" s="118">
        <v>2.3733545975644406</v>
      </c>
      <c r="DJ26" s="118">
        <v>4.5581826651785562</v>
      </c>
      <c r="DK26" s="118">
        <v>3.0622417708610614</v>
      </c>
      <c r="DL26" s="118">
        <v>0.81406406737485071</v>
      </c>
      <c r="DM26" s="119">
        <v>2.3890775033235538</v>
      </c>
      <c r="DN26" s="119">
        <v>0.76281551593578023</v>
      </c>
      <c r="DO26" s="119">
        <v>0.68791945073056537</v>
      </c>
      <c r="DP26" s="116"/>
      <c r="DQ26" s="116"/>
      <c r="DR26" s="98"/>
      <c r="DS26" s="98"/>
    </row>
    <row r="27" spans="1:123" x14ac:dyDescent="0.25">
      <c r="A27" s="206"/>
      <c r="B27" s="206"/>
      <c r="C27" s="206"/>
      <c r="D27" s="206"/>
      <c r="E27" s="206"/>
      <c r="F27" s="206"/>
      <c r="G27" s="206"/>
      <c r="H27" s="206"/>
      <c r="I27" s="206"/>
      <c r="J27" s="206"/>
      <c r="K27" s="206"/>
      <c r="L27" s="206"/>
      <c r="M27" s="206"/>
      <c r="N27" s="206"/>
      <c r="O27" s="112"/>
      <c r="P27" s="206"/>
      <c r="Q27" s="206"/>
      <c r="R27" s="206"/>
      <c r="S27" s="206"/>
      <c r="T27" s="206"/>
      <c r="U27" s="206"/>
      <c r="V27" s="206"/>
      <c r="W27" s="206"/>
      <c r="X27" s="206"/>
      <c r="Y27" s="206"/>
      <c r="Z27" s="206"/>
      <c r="AA27" s="206"/>
      <c r="AB27" s="206"/>
      <c r="AC27" s="206"/>
      <c r="AD27" s="112"/>
      <c r="BY27" s="98"/>
      <c r="BZ27" s="116"/>
      <c r="CA27" s="116" t="s">
        <v>17</v>
      </c>
      <c r="CB27" s="117">
        <v>63.666666666666664</v>
      </c>
      <c r="CC27" s="117">
        <v>67</v>
      </c>
      <c r="CD27" s="118">
        <v>10.704695023289942</v>
      </c>
      <c r="CE27" s="118">
        <v>2.6295068944480229</v>
      </c>
      <c r="CF27" s="118">
        <v>8.0751881288419192</v>
      </c>
      <c r="CG27" s="118">
        <v>13.334201917737964</v>
      </c>
      <c r="CH27" s="118">
        <v>3.1029346709396557</v>
      </c>
      <c r="CI27" s="118">
        <v>0.74300425706032047</v>
      </c>
      <c r="CJ27" s="118">
        <v>2.3599304138793351</v>
      </c>
      <c r="CK27" s="118">
        <v>3.8459389279999763</v>
      </c>
      <c r="CL27" s="118">
        <v>3.4498615531754844</v>
      </c>
      <c r="CM27" s="118">
        <v>0.63656343661605186</v>
      </c>
      <c r="CN27" s="116" t="s">
        <v>17</v>
      </c>
      <c r="CO27" s="117">
        <v>24</v>
      </c>
      <c r="CP27" s="117">
        <v>33</v>
      </c>
      <c r="CQ27" s="117">
        <v>39.666666666666664</v>
      </c>
      <c r="CR27" s="117">
        <v>34</v>
      </c>
      <c r="CS27" s="118">
        <v>8.1933183446001419</v>
      </c>
      <c r="CT27" s="118">
        <v>3.2780100432610317</v>
      </c>
      <c r="CU27" s="118">
        <v>4.9153083013391097</v>
      </c>
      <c r="CV27" s="118">
        <v>11.471328387861174</v>
      </c>
      <c r="CW27" s="118">
        <v>3.1131943352816087</v>
      </c>
      <c r="CX27" s="118">
        <v>1.0621976419439434</v>
      </c>
      <c r="CY27" s="118">
        <v>2.0509966933376651</v>
      </c>
      <c r="CZ27" s="118">
        <v>4.1753919772255523</v>
      </c>
      <c r="DA27" s="118">
        <v>2.6318043341354733</v>
      </c>
      <c r="DB27" s="118">
        <v>0.75098543783549188</v>
      </c>
      <c r="DC27" s="118">
        <v>13.089260683261594</v>
      </c>
      <c r="DD27" s="118">
        <v>4.0734119688383199</v>
      </c>
      <c r="DE27" s="118">
        <v>9.0158487144232744</v>
      </c>
      <c r="DF27" s="118">
        <v>17.162672652099914</v>
      </c>
      <c r="DG27" s="118">
        <v>3.0873182608086362</v>
      </c>
      <c r="DH27" s="118">
        <v>1.037762598682092</v>
      </c>
      <c r="DI27" s="118">
        <v>2.0495556621265445</v>
      </c>
      <c r="DJ27" s="118">
        <v>4.125080859490728</v>
      </c>
      <c r="DK27" s="118">
        <v>4.2396862187551827</v>
      </c>
      <c r="DL27" s="118">
        <v>1.0272278321320127</v>
      </c>
      <c r="DM27" s="119">
        <v>2.6295068944480229</v>
      </c>
      <c r="DN27" s="119">
        <v>0.74300425706032047</v>
      </c>
      <c r="DO27" s="119">
        <v>0.75098543783549188</v>
      </c>
      <c r="DP27" s="116"/>
      <c r="DQ27" s="116"/>
      <c r="DR27" s="98"/>
      <c r="DS27" s="98"/>
    </row>
    <row r="28" spans="1:123" x14ac:dyDescent="0.25">
      <c r="A28" s="206"/>
      <c r="B28" s="206"/>
      <c r="C28" s="206"/>
      <c r="D28" s="206"/>
      <c r="E28" s="206"/>
      <c r="F28" s="206"/>
      <c r="G28" s="206"/>
      <c r="H28" s="206"/>
      <c r="I28" s="206"/>
      <c r="J28" s="206"/>
      <c r="K28" s="206"/>
      <c r="L28" s="206"/>
      <c r="M28" s="206"/>
      <c r="N28" s="206"/>
      <c r="O28" s="112"/>
      <c r="P28" s="206"/>
      <c r="Q28" s="206"/>
      <c r="R28" s="206"/>
      <c r="S28" s="206"/>
      <c r="T28" s="206"/>
      <c r="U28" s="206"/>
      <c r="V28" s="206"/>
      <c r="W28" s="206"/>
      <c r="X28" s="206"/>
      <c r="Y28" s="206"/>
      <c r="Z28" s="206"/>
      <c r="AA28" s="206"/>
      <c r="AB28" s="206"/>
      <c r="AC28" s="206"/>
      <c r="AD28" s="112"/>
      <c r="BY28" s="98"/>
      <c r="BZ28" s="116"/>
      <c r="CA28" s="116" t="s">
        <v>18</v>
      </c>
      <c r="CB28" s="117">
        <v>67</v>
      </c>
      <c r="CC28" s="117">
        <v>61.666666666666664</v>
      </c>
      <c r="CD28" s="118">
        <v>11.281475941626526</v>
      </c>
      <c r="CE28" s="118">
        <v>2.7013732287227743</v>
      </c>
      <c r="CF28" s="118">
        <v>8.5801027129037521</v>
      </c>
      <c r="CG28" s="118">
        <v>13.982849170349301</v>
      </c>
      <c r="CH28" s="118">
        <v>2.8824269695221236</v>
      </c>
      <c r="CI28" s="118">
        <v>0.71943099946001421</v>
      </c>
      <c r="CJ28" s="118">
        <v>2.1629959700621093</v>
      </c>
      <c r="CK28" s="118">
        <v>3.6018579689821379</v>
      </c>
      <c r="CL28" s="118">
        <v>3.9138809277436359</v>
      </c>
      <c r="CM28" s="118">
        <v>0.73028646448883272</v>
      </c>
      <c r="CN28" s="116" t="s">
        <v>18</v>
      </c>
      <c r="CO28" s="117">
        <v>26.333333333333332</v>
      </c>
      <c r="CP28" s="117">
        <v>28.666666666666668</v>
      </c>
      <c r="CQ28" s="117">
        <v>40.666666666666664</v>
      </c>
      <c r="CR28" s="117">
        <v>33</v>
      </c>
      <c r="CS28" s="118">
        <v>9.0205870304212397</v>
      </c>
      <c r="CT28" s="118">
        <v>3.4453865500379406</v>
      </c>
      <c r="CU28" s="118">
        <v>5.5752004803832991</v>
      </c>
      <c r="CV28" s="118">
        <v>12.465973580459181</v>
      </c>
      <c r="CW28" s="118">
        <v>2.6752859267839479</v>
      </c>
      <c r="CX28" s="118">
        <v>0.97934943715231615</v>
      </c>
      <c r="CY28" s="118">
        <v>1.6959364896316318</v>
      </c>
      <c r="CZ28" s="118">
        <v>3.6546353639362641</v>
      </c>
      <c r="DA28" s="118">
        <v>3.3718216584293081</v>
      </c>
      <c r="DB28" s="118">
        <v>0.98554625476565205</v>
      </c>
      <c r="DC28" s="118">
        <v>13.400774539615417</v>
      </c>
      <c r="DD28" s="118">
        <v>4.1187618731024607</v>
      </c>
      <c r="DE28" s="118">
        <v>9.2820126665129568</v>
      </c>
      <c r="DF28" s="118">
        <v>17.519536412717876</v>
      </c>
      <c r="DG28" s="118">
        <v>3.0764098995963622</v>
      </c>
      <c r="DH28" s="118">
        <v>1.0496470791980512</v>
      </c>
      <c r="DI28" s="118">
        <v>2.0267628203983108</v>
      </c>
      <c r="DJ28" s="118">
        <v>4.1260569787944137</v>
      </c>
      <c r="DK28" s="118">
        <v>4.3559782268850631</v>
      </c>
      <c r="DL28" s="118">
        <v>1.0629012776167468</v>
      </c>
      <c r="DM28" s="119">
        <v>2.7013732287227743</v>
      </c>
      <c r="DN28" s="119">
        <v>0.71943099946001421</v>
      </c>
      <c r="DO28" s="119">
        <v>0.98554625476565205</v>
      </c>
      <c r="DP28" s="116"/>
      <c r="DQ28" s="116"/>
      <c r="DR28" s="98"/>
      <c r="DS28" s="98"/>
    </row>
    <row r="29" spans="1:123" x14ac:dyDescent="0.25">
      <c r="A29" s="206"/>
      <c r="B29" s="206"/>
      <c r="C29" s="206"/>
      <c r="D29" s="206"/>
      <c r="E29" s="206"/>
      <c r="F29" s="206"/>
      <c r="G29" s="206"/>
      <c r="H29" s="206"/>
      <c r="I29" s="206"/>
      <c r="J29" s="206"/>
      <c r="K29" s="206"/>
      <c r="L29" s="206"/>
      <c r="M29" s="206"/>
      <c r="N29" s="206"/>
      <c r="O29" s="112"/>
      <c r="P29" s="206"/>
      <c r="Q29" s="206"/>
      <c r="R29" s="206"/>
      <c r="S29" s="206"/>
      <c r="T29" s="206"/>
      <c r="U29" s="206"/>
      <c r="V29" s="206"/>
      <c r="W29" s="206"/>
      <c r="X29" s="206"/>
      <c r="Y29" s="206"/>
      <c r="Z29" s="206"/>
      <c r="AA29" s="206"/>
      <c r="AB29" s="206"/>
      <c r="AC29" s="206"/>
      <c r="AD29" s="112"/>
      <c r="BY29" s="98"/>
      <c r="BZ29" s="116"/>
      <c r="CA29" s="116" t="s">
        <v>19</v>
      </c>
      <c r="CB29" s="117">
        <v>69</v>
      </c>
      <c r="CC29" s="117">
        <v>67.666666666666671</v>
      </c>
      <c r="CD29" s="118">
        <v>11.600085565106212</v>
      </c>
      <c r="CE29" s="118">
        <v>2.7371129453815279</v>
      </c>
      <c r="CF29" s="118">
        <v>8.862972619724685</v>
      </c>
      <c r="CG29" s="118">
        <v>14.33719851048774</v>
      </c>
      <c r="CH29" s="118">
        <v>3.1639555826546455</v>
      </c>
      <c r="CI29" s="118">
        <v>0.75387450750987706</v>
      </c>
      <c r="CJ29" s="118">
        <v>2.4100810751447685</v>
      </c>
      <c r="CK29" s="118">
        <v>3.9178300901645224</v>
      </c>
      <c r="CL29" s="118">
        <v>3.6663237716420225</v>
      </c>
      <c r="CM29" s="118">
        <v>0.68083297356906025</v>
      </c>
      <c r="CN29" s="116" t="s">
        <v>19</v>
      </c>
      <c r="CO29" s="117">
        <v>24.333333333333332</v>
      </c>
      <c r="CP29" s="117">
        <v>29.333333333333332</v>
      </c>
      <c r="CQ29" s="117">
        <v>44.666666666666664</v>
      </c>
      <c r="CR29" s="117">
        <v>38.333333333333336</v>
      </c>
      <c r="CS29" s="118">
        <v>8.284605862036452</v>
      </c>
      <c r="CT29" s="118">
        <v>3.2917520936158891</v>
      </c>
      <c r="CU29" s="118">
        <v>4.9928537684205629</v>
      </c>
      <c r="CV29" s="118">
        <v>11.576357955652341</v>
      </c>
      <c r="CW29" s="118">
        <v>2.7784800140478243</v>
      </c>
      <c r="CX29" s="118">
        <v>1.0055013079011466</v>
      </c>
      <c r="CY29" s="118">
        <v>1.7729787061466777</v>
      </c>
      <c r="CZ29" s="118">
        <v>3.7839813219489709</v>
      </c>
      <c r="DA29" s="118">
        <v>2.9817043204018003</v>
      </c>
      <c r="DB29" s="118">
        <v>0.90501844087484751</v>
      </c>
      <c r="DC29" s="118">
        <v>14.7323209308054</v>
      </c>
      <c r="DD29" s="118">
        <v>4.32051453527761</v>
      </c>
      <c r="DE29" s="118">
        <v>10.41180639552779</v>
      </c>
      <c r="DF29" s="118">
        <v>19.05283546608301</v>
      </c>
      <c r="DG29" s="118">
        <v>3.5298146881762684</v>
      </c>
      <c r="DH29" s="118">
        <v>1.1174283472911155</v>
      </c>
      <c r="DI29" s="118">
        <v>2.4123863408851527</v>
      </c>
      <c r="DJ29" s="118">
        <v>4.6472430354673842</v>
      </c>
      <c r="DK29" s="118">
        <v>4.1736811227382233</v>
      </c>
      <c r="DL29" s="118">
        <v>0.99007156989083189</v>
      </c>
      <c r="DM29" s="119">
        <v>2.7371129453815279</v>
      </c>
      <c r="DN29" s="119">
        <v>0.75387450750987706</v>
      </c>
      <c r="DO29" s="119">
        <v>0.90501844087484751</v>
      </c>
      <c r="DP29" s="116"/>
      <c r="DQ29" s="116"/>
      <c r="DR29" s="98"/>
      <c r="DS29" s="98"/>
    </row>
    <row r="30" spans="1:123" x14ac:dyDescent="0.25">
      <c r="A30" s="206"/>
      <c r="B30" s="206"/>
      <c r="C30" s="206"/>
      <c r="D30" s="206"/>
      <c r="E30" s="206"/>
      <c r="F30" s="206"/>
      <c r="G30" s="206"/>
      <c r="H30" s="206"/>
      <c r="I30" s="206"/>
      <c r="J30" s="206"/>
      <c r="K30" s="206"/>
      <c r="L30" s="206"/>
      <c r="M30" s="206"/>
      <c r="N30" s="206"/>
      <c r="O30" s="112"/>
      <c r="P30" s="206"/>
      <c r="Q30" s="206"/>
      <c r="R30" s="206"/>
      <c r="S30" s="206"/>
      <c r="T30" s="206"/>
      <c r="U30" s="206"/>
      <c r="V30" s="206"/>
      <c r="W30" s="206"/>
      <c r="X30" s="206"/>
      <c r="Y30" s="206"/>
      <c r="Z30" s="206"/>
      <c r="AA30" s="206"/>
      <c r="AB30" s="206"/>
      <c r="AC30" s="206"/>
      <c r="AD30" s="112"/>
      <c r="BY30" s="98"/>
      <c r="BZ30" s="116"/>
      <c r="CA30" s="116" t="s">
        <v>20</v>
      </c>
      <c r="CB30" s="117">
        <v>75.666666666666671</v>
      </c>
      <c r="CC30" s="117">
        <v>68</v>
      </c>
      <c r="CD30" s="118">
        <v>12.725098075316803</v>
      </c>
      <c r="CE30" s="118">
        <v>2.8672456884455029</v>
      </c>
      <c r="CF30" s="118">
        <v>9.8578523868713006</v>
      </c>
      <c r="CG30" s="118">
        <v>15.592343763762305</v>
      </c>
      <c r="CH30" s="118">
        <v>3.2312095979964597</v>
      </c>
      <c r="CI30" s="118">
        <v>0.76800977068400011</v>
      </c>
      <c r="CJ30" s="118">
        <v>2.4631998273124598</v>
      </c>
      <c r="CK30" s="118">
        <v>3.9992193686804596</v>
      </c>
      <c r="CL30" s="118">
        <v>3.9381840420402048</v>
      </c>
      <c r="CM30" s="118">
        <v>0.71497593574866247</v>
      </c>
      <c r="CN30" s="116" t="s">
        <v>20</v>
      </c>
      <c r="CO30" s="117">
        <v>30.666666666666668</v>
      </c>
      <c r="CP30" s="117">
        <v>30.333333333333332</v>
      </c>
      <c r="CQ30" s="117">
        <v>45</v>
      </c>
      <c r="CR30" s="117">
        <v>37.666666666666664</v>
      </c>
      <c r="CS30" s="118">
        <v>10.467887533285388</v>
      </c>
      <c r="CT30" s="118">
        <v>3.7049455778593217</v>
      </c>
      <c r="CU30" s="118">
        <v>6.7629419554260668</v>
      </c>
      <c r="CV30" s="118">
        <v>14.17283311114471</v>
      </c>
      <c r="CW30" s="118">
        <v>2.9765182196223372</v>
      </c>
      <c r="CX30" s="118">
        <v>1.0592648174673891</v>
      </c>
      <c r="CY30" s="118">
        <v>1.9172534021549481</v>
      </c>
      <c r="CZ30" s="118">
        <v>4.0357830370897263</v>
      </c>
      <c r="DA30" s="118">
        <v>3.5168229323365479</v>
      </c>
      <c r="DB30" s="118">
        <v>0.97890061032792353</v>
      </c>
      <c r="DC30" s="118">
        <v>14.888500720213555</v>
      </c>
      <c r="DD30" s="118">
        <v>4.3501154266110715</v>
      </c>
      <c r="DE30" s="118">
        <v>10.538385293602484</v>
      </c>
      <c r="DF30" s="118">
        <v>19.238616146824626</v>
      </c>
      <c r="DG30" s="118">
        <v>3.472129763948685</v>
      </c>
      <c r="DH30" s="118">
        <v>1.1088515928611651</v>
      </c>
      <c r="DI30" s="118">
        <v>2.3632781710875199</v>
      </c>
      <c r="DJ30" s="118">
        <v>4.5809813568098505</v>
      </c>
      <c r="DK30" s="118">
        <v>4.2880023882752543</v>
      </c>
      <c r="DL30" s="118">
        <v>1.0288621173297352</v>
      </c>
      <c r="DM30" s="119">
        <v>2.8672456884455029</v>
      </c>
      <c r="DN30" s="119">
        <v>0.76800977068400011</v>
      </c>
      <c r="DO30" s="119">
        <v>0.97890061032792353</v>
      </c>
      <c r="DP30" s="116"/>
      <c r="DQ30" s="116"/>
      <c r="DR30" s="98"/>
      <c r="DS30" s="98"/>
    </row>
    <row r="31" spans="1:123"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BY31" s="98"/>
      <c r="BZ31" s="116"/>
      <c r="CA31" s="116" t="s">
        <v>21</v>
      </c>
      <c r="CB31" s="117">
        <v>78</v>
      </c>
      <c r="CC31" s="117">
        <v>77.666666666666671</v>
      </c>
      <c r="CD31" s="118">
        <v>13.039178338981735</v>
      </c>
      <c r="CE31" s="118">
        <v>2.8937365867595601</v>
      </c>
      <c r="CF31" s="118">
        <v>10.145441752222174</v>
      </c>
      <c r="CG31" s="118">
        <v>15.932914925741295</v>
      </c>
      <c r="CH31" s="118">
        <v>3.6742839486649159</v>
      </c>
      <c r="CI31" s="118">
        <v>0.81716819242624394</v>
      </c>
      <c r="CJ31" s="118">
        <v>2.857115756238672</v>
      </c>
      <c r="CK31" s="118">
        <v>4.4914521410911599</v>
      </c>
      <c r="CL31" s="118">
        <v>3.5487671941412251</v>
      </c>
      <c r="CM31" s="118">
        <v>0.61575118885414959</v>
      </c>
      <c r="CN31" s="116" t="s">
        <v>21</v>
      </c>
      <c r="CO31" s="117">
        <v>32.333333333333336</v>
      </c>
      <c r="CP31" s="117">
        <v>34</v>
      </c>
      <c r="CQ31" s="117">
        <v>45.666666666666664</v>
      </c>
      <c r="CR31" s="117">
        <v>43.666666666666664</v>
      </c>
      <c r="CS31" s="118">
        <v>10.877746840228461</v>
      </c>
      <c r="CT31" s="118">
        <v>3.7494690992081008</v>
      </c>
      <c r="CU31" s="118">
        <v>7.1282777410203604</v>
      </c>
      <c r="CV31" s="118">
        <v>14.627215939436562</v>
      </c>
      <c r="CW31" s="118">
        <v>3.2800144346810303</v>
      </c>
      <c r="CX31" s="118">
        <v>1.1025349561978133</v>
      </c>
      <c r="CY31" s="118">
        <v>2.177479478483217</v>
      </c>
      <c r="CZ31" s="118">
        <v>4.3825493908788431</v>
      </c>
      <c r="DA31" s="118">
        <v>3.3163716370310068</v>
      </c>
      <c r="DB31" s="118">
        <v>0.87284190313194954</v>
      </c>
      <c r="DC31" s="118">
        <v>15.1163029310309</v>
      </c>
      <c r="DD31" s="118">
        <v>4.3843175478024472</v>
      </c>
      <c r="DE31" s="118">
        <v>10.731985383228452</v>
      </c>
      <c r="DF31" s="118">
        <v>19.500620478833348</v>
      </c>
      <c r="DG31" s="118">
        <v>4.04419285432627</v>
      </c>
      <c r="DH31" s="118">
        <v>1.1995349559808526</v>
      </c>
      <c r="DI31" s="118">
        <v>2.8446578983454174</v>
      </c>
      <c r="DJ31" s="118">
        <v>5.2437278103071225</v>
      </c>
      <c r="DK31" s="118">
        <v>3.7377799416415698</v>
      </c>
      <c r="DL31" s="118">
        <v>0.87407961925845612</v>
      </c>
      <c r="DM31" s="119">
        <v>2.8937365867595601</v>
      </c>
      <c r="DN31" s="119">
        <v>0.81716819242624394</v>
      </c>
      <c r="DO31" s="119">
        <v>0.87284190313194954</v>
      </c>
      <c r="DP31" s="116"/>
      <c r="DQ31" s="116"/>
      <c r="DR31" s="98"/>
      <c r="DS31" s="98"/>
    </row>
    <row r="32" spans="1:123"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BY32" s="98"/>
      <c r="BZ32" s="116"/>
      <c r="CA32" s="116" t="s">
        <v>22</v>
      </c>
      <c r="CB32" s="117">
        <v>86.666666666666671</v>
      </c>
      <c r="CC32" s="117">
        <v>77.333333333333329</v>
      </c>
      <c r="CD32" s="118">
        <v>14.368746070536446</v>
      </c>
      <c r="CE32" s="118">
        <v>3.0251637980276</v>
      </c>
      <c r="CF32" s="118">
        <v>11.343582272508845</v>
      </c>
      <c r="CG32" s="118">
        <v>17.393909868564045</v>
      </c>
      <c r="CH32" s="118">
        <v>3.6977734973501852</v>
      </c>
      <c r="CI32" s="118">
        <v>0.82416280705809397</v>
      </c>
      <c r="CJ32" s="118">
        <v>2.8736106902920913</v>
      </c>
      <c r="CK32" s="118">
        <v>4.5219363044082792</v>
      </c>
      <c r="CL32" s="118">
        <v>3.885783182997296</v>
      </c>
      <c r="CM32" s="118">
        <v>0.66132679887811419</v>
      </c>
      <c r="CN32" s="116" t="s">
        <v>22</v>
      </c>
      <c r="CO32" s="117">
        <v>39</v>
      </c>
      <c r="CP32" s="117">
        <v>36.333333333333336</v>
      </c>
      <c r="CQ32" s="117">
        <v>47.666666666666664</v>
      </c>
      <c r="CR32" s="117">
        <v>41</v>
      </c>
      <c r="CS32" s="118">
        <v>12.988119026461016</v>
      </c>
      <c r="CT32" s="118">
        <v>4.0763365013715394</v>
      </c>
      <c r="CU32" s="118">
        <v>8.9117825250894764</v>
      </c>
      <c r="CV32" s="118">
        <v>17.064455527832557</v>
      </c>
      <c r="CW32" s="118">
        <v>3.4970821330691533</v>
      </c>
      <c r="CX32" s="118">
        <v>1.1371278130573195</v>
      </c>
      <c r="CY32" s="118">
        <v>2.359954320011834</v>
      </c>
      <c r="CZ32" s="118">
        <v>4.6342099461264725</v>
      </c>
      <c r="DA32" s="118">
        <v>3.7139874135761914</v>
      </c>
      <c r="DB32" s="118">
        <v>0.93636503529249415</v>
      </c>
      <c r="DC32" s="118">
        <v>15.671207145255678</v>
      </c>
      <c r="DD32" s="118">
        <v>4.4488845030468864</v>
      </c>
      <c r="DE32" s="118">
        <v>11.222322642208791</v>
      </c>
      <c r="DF32" s="118">
        <v>20.120091648302566</v>
      </c>
      <c r="DG32" s="118">
        <v>3.8831137204118851</v>
      </c>
      <c r="DH32" s="118">
        <v>1.1886233360136507</v>
      </c>
      <c r="DI32" s="118">
        <v>2.6944903843982342</v>
      </c>
      <c r="DJ32" s="118">
        <v>5.071737056425536</v>
      </c>
      <c r="DK32" s="118">
        <v>4.0357322173900743</v>
      </c>
      <c r="DL32" s="118">
        <v>0.95313908707259765</v>
      </c>
      <c r="DM32" s="119">
        <v>3.0251637980276</v>
      </c>
      <c r="DN32" s="119">
        <v>0.82416280705809397</v>
      </c>
      <c r="DO32" s="119">
        <v>0.93636503529249415</v>
      </c>
      <c r="DP32" s="116"/>
      <c r="DQ32" s="116"/>
      <c r="DR32" s="98"/>
      <c r="DS32" s="98"/>
    </row>
    <row r="33" spans="1:123" s="64" customFormat="1" ht="17.399999999999999" x14ac:dyDescent="0.3">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BY33" s="253"/>
      <c r="BZ33" s="254"/>
      <c r="CA33" s="116" t="s">
        <v>23</v>
      </c>
      <c r="CB33" s="117">
        <v>89.333333333333329</v>
      </c>
      <c r="CC33" s="117">
        <v>82</v>
      </c>
      <c r="CD33" s="118">
        <v>14.667982746660554</v>
      </c>
      <c r="CE33" s="118">
        <v>3.0417232132108953</v>
      </c>
      <c r="CF33" s="118">
        <v>11.626259533449659</v>
      </c>
      <c r="CG33" s="118">
        <v>17.709705959871449</v>
      </c>
      <c r="CH33" s="118">
        <v>3.9047927332090828</v>
      </c>
      <c r="CI33" s="118">
        <v>0.84517595224713027</v>
      </c>
      <c r="CJ33" s="118">
        <v>3.0596167809619526</v>
      </c>
      <c r="CK33" s="118">
        <v>4.7499686854562135</v>
      </c>
      <c r="CL33" s="118">
        <v>3.7564049486964546</v>
      </c>
      <c r="CM33" s="118">
        <v>0.62719291574611036</v>
      </c>
      <c r="CN33" s="116" t="s">
        <v>23</v>
      </c>
      <c r="CO33" s="117">
        <v>37.666666666666664</v>
      </c>
      <c r="CP33" s="117">
        <v>35.333333333333336</v>
      </c>
      <c r="CQ33" s="117">
        <v>51.666666666666664</v>
      </c>
      <c r="CR33" s="117">
        <v>46.666666666666664</v>
      </c>
      <c r="CS33" s="118">
        <v>12.32637496393887</v>
      </c>
      <c r="CT33" s="118">
        <v>3.9365235294154184</v>
      </c>
      <c r="CU33" s="118">
        <v>8.3898514345234503</v>
      </c>
      <c r="CV33" s="118">
        <v>16.262898493354289</v>
      </c>
      <c r="CW33" s="118">
        <v>3.4194800847620002</v>
      </c>
      <c r="CX33" s="118">
        <v>1.1275189372480177</v>
      </c>
      <c r="CY33" s="118">
        <v>2.2919611475139825</v>
      </c>
      <c r="CZ33" s="118">
        <v>4.5469990220100183</v>
      </c>
      <c r="DA33" s="118">
        <v>3.6047512073160091</v>
      </c>
      <c r="DB33" s="118">
        <v>0.94747839667012757</v>
      </c>
      <c r="DC33" s="118">
        <v>16.824013430196395</v>
      </c>
      <c r="DD33" s="118">
        <v>4.5875462532996281</v>
      </c>
      <c r="DE33" s="118">
        <v>12.236467176896767</v>
      </c>
      <c r="DF33" s="118">
        <v>21.411559683496023</v>
      </c>
      <c r="DG33" s="118">
        <v>4.3669849659646571</v>
      </c>
      <c r="DH33" s="118">
        <v>1.2529518383739167</v>
      </c>
      <c r="DI33" s="118">
        <v>3.1140331275907407</v>
      </c>
      <c r="DJ33" s="118">
        <v>5.6199368043385736</v>
      </c>
      <c r="DK33" s="118">
        <v>3.8525466795327077</v>
      </c>
      <c r="DL33" s="118">
        <v>0.85100483396453674</v>
      </c>
      <c r="DM33" s="119">
        <v>3.0417232132108953</v>
      </c>
      <c r="DN33" s="119">
        <v>0.84517595224713027</v>
      </c>
      <c r="DO33" s="119">
        <v>0.94747839667012757</v>
      </c>
      <c r="DP33" s="254"/>
      <c r="DQ33" s="254"/>
      <c r="DR33" s="253"/>
      <c r="DS33" s="253"/>
    </row>
    <row r="34" spans="1:123"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BY34" s="98"/>
      <c r="BZ34" s="116"/>
      <c r="CA34" s="116" t="s">
        <v>24</v>
      </c>
      <c r="CB34" s="117">
        <v>92.666666666666671</v>
      </c>
      <c r="CC34" s="117">
        <v>78.333333333333329</v>
      </c>
      <c r="CD34" s="118">
        <v>15.043616330044779</v>
      </c>
      <c r="CE34" s="118">
        <v>3.0629968450373095</v>
      </c>
      <c r="CF34" s="118">
        <v>11.98061948500747</v>
      </c>
      <c r="CG34" s="118">
        <v>18.106613175082089</v>
      </c>
      <c r="CH34" s="118">
        <v>3.672287799784089</v>
      </c>
      <c r="CI34" s="118">
        <v>0.81324139640338344</v>
      </c>
      <c r="CJ34" s="118">
        <v>2.8590464033807055</v>
      </c>
      <c r="CK34" s="118">
        <v>4.4855291961874721</v>
      </c>
      <c r="CL34" s="118">
        <v>4.0965243331226011</v>
      </c>
      <c r="CM34" s="118">
        <v>0.69573077169591668</v>
      </c>
      <c r="CN34" s="116" t="s">
        <v>24</v>
      </c>
      <c r="CO34" s="117">
        <v>38.666666666666664</v>
      </c>
      <c r="CP34" s="117">
        <v>34</v>
      </c>
      <c r="CQ34" s="117">
        <v>54</v>
      </c>
      <c r="CR34" s="117">
        <v>44.333333333333336</v>
      </c>
      <c r="CS34" s="118">
        <v>12.511177502524754</v>
      </c>
      <c r="CT34" s="118">
        <v>3.9435367264549974</v>
      </c>
      <c r="CU34" s="118">
        <v>8.5676407760697568</v>
      </c>
      <c r="CV34" s="118">
        <v>16.454714228979753</v>
      </c>
      <c r="CW34" s="118">
        <v>3.2483961712882685</v>
      </c>
      <c r="CX34" s="118">
        <v>1.0919068808222303</v>
      </c>
      <c r="CY34" s="118">
        <v>2.1564892904660384</v>
      </c>
      <c r="CZ34" s="118">
        <v>4.3403030521104986</v>
      </c>
      <c r="DA34" s="118">
        <v>3.8514937350030789</v>
      </c>
      <c r="DB34" s="118">
        <v>1.0424690540907979</v>
      </c>
      <c r="DC34" s="118">
        <v>17.408795253641102</v>
      </c>
      <c r="DD34" s="118">
        <v>4.6433124555384699</v>
      </c>
      <c r="DE34" s="118">
        <v>12.765482798102632</v>
      </c>
      <c r="DF34" s="118">
        <v>22.052107709179573</v>
      </c>
      <c r="DG34" s="118">
        <v>4.073869747124899</v>
      </c>
      <c r="DH34" s="118">
        <v>1.1992176657987141</v>
      </c>
      <c r="DI34" s="118">
        <v>2.8746520813261851</v>
      </c>
      <c r="DJ34" s="118">
        <v>5.2730874129236129</v>
      </c>
      <c r="DK34" s="118">
        <v>4.2732822437259363</v>
      </c>
      <c r="DL34" s="118">
        <v>0.94593440912789184</v>
      </c>
      <c r="DM34" s="119">
        <v>3.0629968450373095</v>
      </c>
      <c r="DN34" s="119">
        <v>0.81324139640338344</v>
      </c>
      <c r="DO34" s="119">
        <v>1.0424690540907979</v>
      </c>
      <c r="DP34" s="116"/>
      <c r="DQ34" s="116"/>
      <c r="DR34" s="98"/>
      <c r="DS34" s="98"/>
    </row>
    <row r="35" spans="1:123"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BY35" s="98"/>
      <c r="BZ35" s="116"/>
      <c r="CA35" s="116" t="s">
        <v>25</v>
      </c>
      <c r="CB35" s="117">
        <v>92.666666666666671</v>
      </c>
      <c r="CC35" s="117">
        <v>88.666666666666671</v>
      </c>
      <c r="CD35" s="118">
        <v>14.931709869169092</v>
      </c>
      <c r="CE35" s="118">
        <v>3.0402118225346451</v>
      </c>
      <c r="CF35" s="118">
        <v>11.891498046634446</v>
      </c>
      <c r="CG35" s="118">
        <v>17.971921691703738</v>
      </c>
      <c r="CH35" s="118">
        <v>4.1022111070429963</v>
      </c>
      <c r="CI35" s="118">
        <v>0.85387419040715662</v>
      </c>
      <c r="CJ35" s="118">
        <v>3.2483369166358398</v>
      </c>
      <c r="CK35" s="118">
        <v>4.9560852974501532</v>
      </c>
      <c r="CL35" s="118">
        <v>3.6399174687848626</v>
      </c>
      <c r="CM35" s="118">
        <v>0.62669283010355736</v>
      </c>
      <c r="CN35" s="116" t="s">
        <v>25</v>
      </c>
      <c r="CO35" s="117">
        <v>36.333333333333336</v>
      </c>
      <c r="CP35" s="117">
        <v>39</v>
      </c>
      <c r="CQ35" s="117">
        <v>56.333333333333336</v>
      </c>
      <c r="CR35" s="117">
        <v>49.666666666666664</v>
      </c>
      <c r="CS35" s="118">
        <v>11.625707288855764</v>
      </c>
      <c r="CT35" s="118">
        <v>3.7802701228005953</v>
      </c>
      <c r="CU35" s="118">
        <v>7.8454371660551692</v>
      </c>
      <c r="CV35" s="118">
        <v>15.405977411656359</v>
      </c>
      <c r="CW35" s="118">
        <v>3.6049111377498932</v>
      </c>
      <c r="CX35" s="118">
        <v>1.1314056196338016</v>
      </c>
      <c r="CY35" s="118">
        <v>2.4735055181160917</v>
      </c>
      <c r="CZ35" s="118">
        <v>4.7363167573836948</v>
      </c>
      <c r="DA35" s="118">
        <v>3.2249636245159365</v>
      </c>
      <c r="DB35" s="118">
        <v>0.93187382025950727</v>
      </c>
      <c r="DC35" s="118">
        <v>18.024997079187703</v>
      </c>
      <c r="DD35" s="118">
        <v>4.7070471588438521</v>
      </c>
      <c r="DE35" s="118">
        <v>13.31794992034385</v>
      </c>
      <c r="DF35" s="118">
        <v>22.732044238031555</v>
      </c>
      <c r="DG35" s="118">
        <v>4.5644983937090187</v>
      </c>
      <c r="DH35" s="118">
        <v>1.2694529907199277</v>
      </c>
      <c r="DI35" s="118">
        <v>3.295045402989091</v>
      </c>
      <c r="DJ35" s="118">
        <v>5.8339513844289463</v>
      </c>
      <c r="DK35" s="118">
        <v>3.9489546330064442</v>
      </c>
      <c r="DL35" s="118">
        <v>0.85527308985952943</v>
      </c>
      <c r="DM35" s="119">
        <v>3.0402118225346451</v>
      </c>
      <c r="DN35" s="119">
        <v>0.85387419040715662</v>
      </c>
      <c r="DO35" s="119">
        <v>0.93187382025950727</v>
      </c>
      <c r="DP35" s="116"/>
      <c r="DQ35" s="116"/>
      <c r="DR35" s="98"/>
      <c r="DS35" s="98"/>
    </row>
    <row r="36" spans="1:123"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BY36" s="98"/>
      <c r="BZ36" s="116"/>
      <c r="CA36" s="116" t="s">
        <v>26</v>
      </c>
      <c r="CB36" s="117">
        <v>82.666666666666671</v>
      </c>
      <c r="CC36" s="117">
        <v>90.333333333333329</v>
      </c>
      <c r="CD36" s="118">
        <v>13.168930930680538</v>
      </c>
      <c r="CE36" s="118">
        <v>2.8388430214826563</v>
      </c>
      <c r="CF36" s="118">
        <v>10.330087909197882</v>
      </c>
      <c r="CG36" s="118">
        <v>16.007773952163195</v>
      </c>
      <c r="CH36" s="118">
        <v>4.1987975825765789</v>
      </c>
      <c r="CI36" s="118">
        <v>0.86587857106101873</v>
      </c>
      <c r="CJ36" s="118">
        <v>3.33291901151556</v>
      </c>
      <c r="CK36" s="118">
        <v>5.0646761536375973</v>
      </c>
      <c r="CL36" s="118">
        <v>3.1363576528019874</v>
      </c>
      <c r="CM36" s="118">
        <v>0.55807639888544458</v>
      </c>
      <c r="CN36" s="116" t="s">
        <v>26</v>
      </c>
      <c r="CO36" s="117">
        <v>32.333333333333336</v>
      </c>
      <c r="CP36" s="117">
        <v>41.333333333333336</v>
      </c>
      <c r="CQ36" s="117">
        <v>50.333333333333336</v>
      </c>
      <c r="CR36" s="117">
        <v>49</v>
      </c>
      <c r="CS36" s="118">
        <v>10.290514000960746</v>
      </c>
      <c r="CT36" s="118">
        <v>3.5470548109170994</v>
      </c>
      <c r="CU36" s="118">
        <v>6.7434591900436462</v>
      </c>
      <c r="CV36" s="118">
        <v>13.837568811877846</v>
      </c>
      <c r="CW36" s="118">
        <v>3.7388059234787971</v>
      </c>
      <c r="CX36" s="118">
        <v>1.1398265747541303</v>
      </c>
      <c r="CY36" s="118">
        <v>2.5989793487246668</v>
      </c>
      <c r="CZ36" s="118">
        <v>4.8786324982329274</v>
      </c>
      <c r="DA36" s="118">
        <v>2.7523530805219942</v>
      </c>
      <c r="DB36" s="118">
        <v>0.80203274564327043</v>
      </c>
      <c r="DC36" s="118">
        <v>15.895623249142252</v>
      </c>
      <c r="DD36" s="118">
        <v>4.3914281941939528</v>
      </c>
      <c r="DE36" s="118">
        <v>11.504195054948299</v>
      </c>
      <c r="DF36" s="118">
        <v>20.287051443336203</v>
      </c>
      <c r="DG36" s="118">
        <v>4.622235481602293</v>
      </c>
      <c r="DH36" s="118">
        <v>1.294225934848642</v>
      </c>
      <c r="DI36" s="118">
        <v>3.328009546753651</v>
      </c>
      <c r="DJ36" s="118">
        <v>5.916461416450935</v>
      </c>
      <c r="DK36" s="118">
        <v>3.4389470879212003</v>
      </c>
      <c r="DL36" s="118">
        <v>0.78108536531131534</v>
      </c>
      <c r="DM36" s="119">
        <v>2.8388430214826563</v>
      </c>
      <c r="DN36" s="119">
        <v>0.86587857106101873</v>
      </c>
      <c r="DO36" s="119">
        <v>0.80203274564327043</v>
      </c>
      <c r="DP36" s="116"/>
      <c r="DQ36" s="116"/>
      <c r="DR36" s="98"/>
      <c r="DS36" s="98"/>
    </row>
    <row r="37" spans="1:123"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BY37" s="98"/>
      <c r="BZ37" s="116"/>
      <c r="CA37" s="116" t="s">
        <v>27</v>
      </c>
      <c r="CB37" s="117">
        <v>68.666666666666671</v>
      </c>
      <c r="CC37" s="117">
        <v>83.666666666666671</v>
      </c>
      <c r="CD37" s="118">
        <v>10.948434455133714</v>
      </c>
      <c r="CE37" s="118">
        <v>2.5896144589655465</v>
      </c>
      <c r="CF37" s="118">
        <v>8.3588199961681688</v>
      </c>
      <c r="CG37" s="118">
        <v>13.53804891409926</v>
      </c>
      <c r="CH37" s="118">
        <v>3.9691531935533657</v>
      </c>
      <c r="CI37" s="118">
        <v>0.85050662179083281</v>
      </c>
      <c r="CJ37" s="118">
        <v>3.1186465717625329</v>
      </c>
      <c r="CK37" s="118">
        <v>4.819659815344199</v>
      </c>
      <c r="CL37" s="118">
        <v>2.7583804205179039</v>
      </c>
      <c r="CM37" s="118">
        <v>0.51685477666669055</v>
      </c>
      <c r="CN37" s="116" t="s">
        <v>27</v>
      </c>
      <c r="CO37" s="117">
        <v>31</v>
      </c>
      <c r="CP37" s="117">
        <v>39.666666666666664</v>
      </c>
      <c r="CQ37" s="117">
        <v>37.666666666666664</v>
      </c>
      <c r="CR37" s="117">
        <v>44</v>
      </c>
      <c r="CS37" s="118">
        <v>9.9453342470127417</v>
      </c>
      <c r="CT37" s="118">
        <v>3.5010201319362251</v>
      </c>
      <c r="CU37" s="118">
        <v>6.4443141150765166</v>
      </c>
      <c r="CV37" s="118">
        <v>13.446354378948968</v>
      </c>
      <c r="CW37" s="118">
        <v>3.642835416310279</v>
      </c>
      <c r="CX37" s="118">
        <v>1.1336598563035778</v>
      </c>
      <c r="CY37" s="118">
        <v>2.5091755600067014</v>
      </c>
      <c r="CZ37" s="118">
        <v>4.7764952726138565</v>
      </c>
      <c r="DA37" s="118">
        <v>2.7301080368561035</v>
      </c>
      <c r="DB37" s="118">
        <v>0.82487941563422584</v>
      </c>
      <c r="DC37" s="118">
        <v>11.873075291647778</v>
      </c>
      <c r="DD37" s="118">
        <v>3.7917587602865743</v>
      </c>
      <c r="DE37" s="118">
        <v>8.0813165313612032</v>
      </c>
      <c r="DF37" s="118">
        <v>15.664834051934353</v>
      </c>
      <c r="DG37" s="118">
        <v>4.2698949705838407</v>
      </c>
      <c r="DH37" s="118">
        <v>1.2616733383108329</v>
      </c>
      <c r="DI37" s="118">
        <v>3.008221632273008</v>
      </c>
      <c r="DJ37" s="118">
        <v>5.5315683088946734</v>
      </c>
      <c r="DK37" s="118">
        <v>2.7806480893426571</v>
      </c>
      <c r="DL37" s="118">
        <v>0.65114837999950947</v>
      </c>
      <c r="DM37" s="119">
        <v>2.5896144589655465</v>
      </c>
      <c r="DN37" s="119">
        <v>0.85050662179083281</v>
      </c>
      <c r="DO37" s="119">
        <v>0.82487941563422584</v>
      </c>
      <c r="DP37" s="116"/>
      <c r="DQ37" s="116"/>
      <c r="DR37" s="98"/>
      <c r="DS37" s="98"/>
    </row>
    <row r="38" spans="1:123"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BY38" s="98"/>
      <c r="BZ38" s="116"/>
      <c r="CA38" s="116" t="s">
        <v>28</v>
      </c>
      <c r="CB38" s="117">
        <v>55.666666666666664</v>
      </c>
      <c r="CC38" s="117">
        <v>76.333333333333329</v>
      </c>
      <c r="CD38" s="118">
        <v>8.8601241484554407</v>
      </c>
      <c r="CE38" s="118">
        <v>2.3275459871035453</v>
      </c>
      <c r="CF38" s="118">
        <v>6.5325781613518954</v>
      </c>
      <c r="CG38" s="118">
        <v>11.187670135558985</v>
      </c>
      <c r="CH38" s="118">
        <v>3.4947593836298481</v>
      </c>
      <c r="CI38" s="118">
        <v>0.78400031505930889</v>
      </c>
      <c r="CJ38" s="118">
        <v>2.7107590685705389</v>
      </c>
      <c r="CK38" s="118">
        <v>4.2787596986891572</v>
      </c>
      <c r="CL38" s="118">
        <v>2.535260135492599</v>
      </c>
      <c r="CM38" s="118">
        <v>0.50279827751642436</v>
      </c>
      <c r="CN38" s="116" t="s">
        <v>28</v>
      </c>
      <c r="CO38" s="117">
        <v>27.333333333333332</v>
      </c>
      <c r="CP38" s="117">
        <v>34.666666666666664</v>
      </c>
      <c r="CQ38" s="117">
        <v>28.333333333333332</v>
      </c>
      <c r="CR38" s="117">
        <v>41.666666666666664</v>
      </c>
      <c r="CS38" s="118">
        <v>8.8101207076143471</v>
      </c>
      <c r="CT38" s="118">
        <v>3.3028711478417803</v>
      </c>
      <c r="CU38" s="118">
        <v>5.5072495597725668</v>
      </c>
      <c r="CV38" s="118">
        <v>12.112991855456126</v>
      </c>
      <c r="CW38" s="118">
        <v>3.1178031578991043</v>
      </c>
      <c r="CX38" s="118">
        <v>1.0378837723257599</v>
      </c>
      <c r="CY38" s="118">
        <v>2.0799193855733442</v>
      </c>
      <c r="CZ38" s="118">
        <v>4.1556869302248645</v>
      </c>
      <c r="DA38" s="118">
        <v>2.825746290394723</v>
      </c>
      <c r="DB38" s="118">
        <v>0.85376175064658522</v>
      </c>
      <c r="DC38" s="118">
        <v>8.8946522917632489</v>
      </c>
      <c r="DD38" s="118">
        <v>3.2751878276047046</v>
      </c>
      <c r="DE38" s="118">
        <v>5.6194644641585443</v>
      </c>
      <c r="DF38" s="118">
        <v>12.169840119367954</v>
      </c>
      <c r="DG38" s="118">
        <v>3.8484889368874717</v>
      </c>
      <c r="DH38" s="118">
        <v>1.1685624711532874</v>
      </c>
      <c r="DI38" s="118">
        <v>2.6799264657341846</v>
      </c>
      <c r="DJ38" s="118">
        <v>5.0170514080407589</v>
      </c>
      <c r="DK38" s="118">
        <v>2.311206407925118</v>
      </c>
      <c r="DL38" s="118">
        <v>0.59184478655528217</v>
      </c>
      <c r="DM38" s="119">
        <v>2.3275459871035453</v>
      </c>
      <c r="DN38" s="119">
        <v>0.78400031505930889</v>
      </c>
      <c r="DO38" s="119">
        <v>0.85376175064658522</v>
      </c>
      <c r="DP38" s="116"/>
      <c r="DQ38" s="116"/>
      <c r="DR38" s="98"/>
      <c r="DS38" s="98"/>
    </row>
    <row r="39" spans="1:123" ht="17.399999999999999" x14ac:dyDescent="0.3">
      <c r="A39" s="120"/>
      <c r="B39" s="120" t="str">
        <f>G6</f>
        <v xml:space="preserve">First Episode Rheumatic Fever (RF) Hospitalisations </v>
      </c>
      <c r="C39" s="120"/>
      <c r="D39" s="120"/>
      <c r="E39" s="120"/>
      <c r="F39" s="120"/>
      <c r="G39" s="120"/>
      <c r="H39" s="120"/>
      <c r="I39" s="120"/>
      <c r="J39" s="120"/>
      <c r="K39" s="120"/>
      <c r="L39" s="120"/>
      <c r="M39" s="120"/>
      <c r="N39" s="120"/>
      <c r="O39" s="120"/>
      <c r="P39" s="120"/>
      <c r="Q39" s="120" t="str">
        <f>G6</f>
        <v xml:space="preserve">First Episode Rheumatic Fever (RF) Hospitalisations </v>
      </c>
      <c r="R39" s="120"/>
      <c r="S39" s="120"/>
      <c r="T39" s="120"/>
      <c r="U39" s="120"/>
      <c r="V39" s="120"/>
      <c r="W39" s="120"/>
      <c r="X39" s="120"/>
      <c r="Y39" s="120"/>
      <c r="Z39" s="120"/>
      <c r="AA39" s="120"/>
      <c r="AB39" s="120"/>
      <c r="AC39" s="120"/>
      <c r="AD39" s="120"/>
      <c r="BY39" s="98"/>
      <c r="BZ39" s="116"/>
      <c r="CA39" s="119"/>
      <c r="CB39" s="119"/>
      <c r="CC39" s="119"/>
      <c r="CD39" s="119"/>
      <c r="CE39" s="119"/>
      <c r="CF39" s="119"/>
      <c r="CG39" s="119"/>
      <c r="CH39" s="119"/>
      <c r="CI39" s="119"/>
      <c r="CJ39" s="119"/>
      <c r="CK39" s="119"/>
      <c r="CL39" s="118"/>
      <c r="CM39" s="118"/>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6"/>
      <c r="DQ39" s="116"/>
      <c r="DR39" s="98"/>
      <c r="DS39" s="98"/>
    </row>
    <row r="40" spans="1:123"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BY40" s="98"/>
      <c r="BZ40" s="116"/>
      <c r="CA40" s="119"/>
      <c r="CB40" s="119"/>
      <c r="CC40" s="119"/>
      <c r="CD40" s="119"/>
      <c r="CE40" s="119"/>
      <c r="CF40" s="119"/>
      <c r="CG40" s="119"/>
      <c r="CH40" s="119"/>
      <c r="CI40" s="119"/>
      <c r="CJ40" s="119"/>
      <c r="CK40" s="119"/>
      <c r="CL40" s="118"/>
      <c r="CM40" s="118"/>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6"/>
      <c r="DQ40" s="116"/>
      <c r="DR40" s="98"/>
      <c r="DS40" s="98"/>
    </row>
    <row r="41" spans="1:123" x14ac:dyDescent="0.25">
      <c r="A41" s="112"/>
      <c r="B41" s="112" t="s">
        <v>127</v>
      </c>
      <c r="C41" s="112"/>
      <c r="D41" s="112"/>
      <c r="E41" s="112"/>
      <c r="F41" s="112"/>
      <c r="G41" s="112"/>
      <c r="H41" s="112"/>
      <c r="I41" s="112"/>
      <c r="J41" s="112"/>
      <c r="K41" s="112"/>
      <c r="L41" s="112"/>
      <c r="M41" s="112"/>
      <c r="N41" s="112"/>
      <c r="O41" s="112"/>
      <c r="P41" s="112"/>
      <c r="Q41" s="112" t="s">
        <v>120</v>
      </c>
      <c r="R41" s="112"/>
      <c r="S41" s="112"/>
      <c r="T41" s="112"/>
      <c r="U41" s="112"/>
      <c r="V41" s="112"/>
      <c r="W41" s="112"/>
      <c r="X41" s="112"/>
      <c r="Y41" s="112"/>
      <c r="Z41" s="112"/>
      <c r="AA41" s="112"/>
      <c r="AB41" s="112"/>
      <c r="AC41" s="112"/>
      <c r="AD41" s="112"/>
      <c r="BY41" s="98"/>
      <c r="BZ41" s="116"/>
      <c r="CA41" s="116"/>
      <c r="CB41" s="116"/>
      <c r="CC41" s="116"/>
      <c r="CD41" s="116"/>
      <c r="CE41" s="116"/>
      <c r="CF41" s="116"/>
      <c r="CG41" s="116"/>
      <c r="CH41" s="116"/>
      <c r="CI41" s="116"/>
      <c r="CJ41" s="116"/>
      <c r="CK41" s="116"/>
      <c r="CL41" s="116"/>
      <c r="CM41" s="116"/>
      <c r="CN41" s="116"/>
      <c r="CO41" s="116"/>
      <c r="CP41" s="116"/>
      <c r="CQ41" s="116"/>
      <c r="CR41" s="116"/>
      <c r="CS41" s="119"/>
      <c r="CT41" s="119"/>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98"/>
      <c r="DS41" s="98"/>
    </row>
    <row r="42" spans="1:123"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BY42" s="98"/>
      <c r="BZ42" s="116"/>
      <c r="CA42" s="116"/>
      <c r="CB42" s="116"/>
      <c r="CC42" s="116"/>
      <c r="CD42" s="116"/>
      <c r="CE42" s="116"/>
      <c r="CF42" s="116"/>
      <c r="CG42" s="116"/>
      <c r="CH42" s="116"/>
      <c r="CI42" s="116"/>
      <c r="CJ42" s="116"/>
      <c r="CK42" s="116"/>
      <c r="CL42" s="116"/>
      <c r="CM42" s="116"/>
      <c r="CN42" s="116"/>
      <c r="CO42" s="116"/>
      <c r="CP42" s="116"/>
      <c r="CQ42" s="116"/>
      <c r="CR42" s="116"/>
      <c r="CS42" s="119"/>
      <c r="CT42" s="119"/>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98"/>
      <c r="DS42" s="98"/>
    </row>
    <row r="43" spans="1:123" ht="15.6" x14ac:dyDescent="0.3">
      <c r="A43" s="112"/>
      <c r="B43" s="201" t="s">
        <v>130</v>
      </c>
      <c r="C43" s="201"/>
      <c r="D43" s="201"/>
      <c r="E43" s="201"/>
      <c r="F43" s="201"/>
      <c r="G43" s="201"/>
      <c r="H43" s="201"/>
      <c r="I43" s="113"/>
      <c r="J43" s="113"/>
      <c r="K43" s="113"/>
      <c r="L43" s="113"/>
      <c r="M43" s="113"/>
      <c r="N43" s="113"/>
      <c r="O43" s="113"/>
      <c r="P43" s="113"/>
      <c r="Q43" s="201" t="s">
        <v>97</v>
      </c>
      <c r="R43" s="201"/>
      <c r="S43" s="201"/>
      <c r="T43" s="201"/>
      <c r="U43" s="201"/>
      <c r="V43" s="112"/>
      <c r="W43" s="112"/>
      <c r="X43" s="112"/>
      <c r="Y43" s="112"/>
      <c r="Z43" s="112"/>
      <c r="AA43" s="112"/>
      <c r="AB43" s="112"/>
      <c r="AC43" s="112"/>
      <c r="AD43" s="112"/>
      <c r="BY43" s="98"/>
      <c r="BZ43" s="116"/>
      <c r="CA43" s="116"/>
      <c r="CB43" s="116"/>
      <c r="CC43" s="116"/>
      <c r="CD43" s="116"/>
      <c r="CE43" s="116"/>
      <c r="CF43" s="116"/>
      <c r="CG43" s="116"/>
      <c r="CH43" s="116"/>
      <c r="CI43" s="116"/>
      <c r="CJ43" s="116"/>
      <c r="CK43" s="116"/>
      <c r="CL43" s="116"/>
      <c r="CM43" s="116"/>
      <c r="CN43" s="116"/>
      <c r="CO43" s="116"/>
      <c r="CP43" s="116"/>
      <c r="CQ43" s="116"/>
      <c r="CR43" s="116"/>
      <c r="CS43" s="119"/>
      <c r="CT43" s="119"/>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98"/>
      <c r="DS43" s="98"/>
    </row>
    <row r="44" spans="1:123" ht="15.6" x14ac:dyDescent="0.3">
      <c r="A44" s="112"/>
      <c r="B44" s="121"/>
      <c r="C44" s="208" t="s">
        <v>33</v>
      </c>
      <c r="D44" s="208"/>
      <c r="E44" s="208"/>
      <c r="F44" s="208" t="s">
        <v>34</v>
      </c>
      <c r="G44" s="208"/>
      <c r="H44" s="208"/>
      <c r="I44" s="266" t="s">
        <v>114</v>
      </c>
      <c r="J44" s="113"/>
      <c r="K44" s="113"/>
      <c r="L44" s="113"/>
      <c r="M44" s="113"/>
      <c r="N44" s="113"/>
      <c r="O44" s="113"/>
      <c r="P44" s="113"/>
      <c r="Q44" s="121"/>
      <c r="R44" s="121"/>
      <c r="S44" s="121"/>
      <c r="T44" s="121"/>
      <c r="U44" s="121"/>
      <c r="V44" s="112"/>
      <c r="W44" s="112"/>
      <c r="X44" s="112"/>
      <c r="Y44" s="112"/>
      <c r="Z44" s="112"/>
      <c r="AA44" s="112"/>
      <c r="AB44" s="112"/>
      <c r="AC44" s="112"/>
      <c r="AD44" s="112"/>
      <c r="BY44" s="98"/>
      <c r="BZ44" s="116"/>
      <c r="CA44" s="116"/>
      <c r="CB44" s="116"/>
      <c r="CC44" s="116"/>
      <c r="CD44" s="116"/>
      <c r="CE44" s="116"/>
      <c r="CF44" s="116"/>
      <c r="CG44" s="116"/>
      <c r="CH44" s="116"/>
      <c r="CI44" s="116"/>
      <c r="CJ44" s="116"/>
      <c r="CK44" s="116"/>
      <c r="CL44" s="116"/>
      <c r="CM44" s="116"/>
      <c r="CN44" s="116"/>
      <c r="CO44" s="116"/>
      <c r="CP44" s="116"/>
      <c r="CQ44" s="116"/>
      <c r="CR44" s="116"/>
      <c r="CS44" s="119"/>
      <c r="CT44" s="119"/>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98"/>
      <c r="DS44" s="98"/>
    </row>
    <row r="45" spans="1:123" ht="15.6" x14ac:dyDescent="0.25">
      <c r="A45" s="112"/>
      <c r="B45" s="122" t="s">
        <v>3</v>
      </c>
      <c r="C45" s="123" t="s">
        <v>116</v>
      </c>
      <c r="D45" s="122" t="s">
        <v>8</v>
      </c>
      <c r="E45" s="122" t="s">
        <v>9</v>
      </c>
      <c r="F45" s="123" t="s">
        <v>116</v>
      </c>
      <c r="G45" s="122" t="s">
        <v>8</v>
      </c>
      <c r="H45" s="122" t="s">
        <v>9</v>
      </c>
      <c r="I45" s="266"/>
      <c r="J45" s="122"/>
      <c r="K45" s="122"/>
      <c r="L45" s="122"/>
      <c r="M45" s="122"/>
      <c r="N45" s="122"/>
      <c r="O45" s="122"/>
      <c r="P45" s="122"/>
      <c r="Q45" s="122" t="s">
        <v>3</v>
      </c>
      <c r="R45" s="123" t="s">
        <v>91</v>
      </c>
      <c r="S45" s="122" t="s">
        <v>8</v>
      </c>
      <c r="T45" s="122" t="s">
        <v>9</v>
      </c>
      <c r="U45" s="269" t="s">
        <v>96</v>
      </c>
      <c r="V45" s="122"/>
      <c r="W45" s="112"/>
      <c r="X45" s="112"/>
      <c r="Y45" s="112"/>
      <c r="Z45" s="112"/>
      <c r="AA45" s="112"/>
      <c r="AB45" s="112"/>
      <c r="AC45" s="112"/>
      <c r="AD45" s="112"/>
      <c r="BY45" s="98"/>
      <c r="BZ45" s="116"/>
      <c r="CA45" s="116"/>
      <c r="CB45" s="116"/>
      <c r="CC45" s="116"/>
      <c r="CD45" s="116"/>
      <c r="CE45" s="116"/>
      <c r="CF45" s="116"/>
      <c r="CG45" s="116"/>
      <c r="CH45" s="116"/>
      <c r="CI45" s="116"/>
      <c r="CJ45" s="116"/>
      <c r="CK45" s="116"/>
      <c r="CL45" s="116"/>
      <c r="CM45" s="116"/>
      <c r="CN45" s="116"/>
      <c r="CO45" s="116"/>
      <c r="CP45" s="116"/>
      <c r="CQ45" s="116"/>
      <c r="CR45" s="116"/>
      <c r="CS45" s="119"/>
      <c r="CT45" s="119"/>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98"/>
      <c r="DS45" s="98"/>
    </row>
    <row r="46" spans="1:123" ht="13.8" x14ac:dyDescent="0.25">
      <c r="A46" s="112"/>
      <c r="B46" s="124" t="s">
        <v>10</v>
      </c>
      <c r="C46" s="125">
        <f>IF($G$6= Ref!$B$3,CD20, IF($G$6 = Ref!$B$5,DC20,CS20))</f>
        <v>9.1293082057135262</v>
      </c>
      <c r="D46" s="126">
        <f>IF($G$6=Ref!$B$3,CF20, IF($G$6 =Ref!$B$5, DE20,CU20))</f>
        <v>6.5375973423781772</v>
      </c>
      <c r="E46" s="126">
        <f>IF($G$6= Ref!$B$3,CG20, IF($G$6 = Ref!$B$5, DF20,CV20))</f>
        <v>11.721019069048875</v>
      </c>
      <c r="F46" s="125">
        <f>IF($G$6=Ref!$B$3,CH20, IF($G$6 =Ref!$B$5, DG20,CW20))</f>
        <v>3.3924720108146516</v>
      </c>
      <c r="G46" s="126">
        <f>IF($G$6= Ref!$B$3,CJ20, IF($G$6 = Ref!$B$5, DI20,CY20))</f>
        <v>2.6014928503564434</v>
      </c>
      <c r="H46" s="126">
        <f>IF($G$6= Ref!$B$3,CK20, IF($G$6 = Ref!$B$5, DJ20,CZ20))</f>
        <v>4.1834511712728597</v>
      </c>
      <c r="I46" s="267">
        <f t="shared" ref="I46:I64" si="0">C46-F46</f>
        <v>5.7368361948988742</v>
      </c>
      <c r="J46" s="124"/>
      <c r="K46" s="124"/>
      <c r="L46" s="124"/>
      <c r="M46" s="124"/>
      <c r="N46" s="124"/>
      <c r="O46" s="124"/>
      <c r="P46" s="124"/>
      <c r="Q46" s="124" t="s">
        <v>10</v>
      </c>
      <c r="R46" s="125">
        <f>IF($G$6= Ref!$B$3,CL20, IF($G$6 = Ref!$B$5,DA20,DK20))</f>
        <v>2.6910489391248533</v>
      </c>
      <c r="S46" s="126">
        <f t="shared" ref="S46:S64" si="1">R46-DO20</f>
        <v>2.1570670658734103</v>
      </c>
      <c r="T46" s="126">
        <f t="shared" ref="T46:T64" si="2">R46+DO20</f>
        <v>3.2250308123762963</v>
      </c>
      <c r="U46" s="267">
        <v>1</v>
      </c>
      <c r="V46" s="124"/>
      <c r="W46" s="112"/>
      <c r="X46" s="112"/>
      <c r="Y46" s="112"/>
      <c r="Z46" s="112"/>
      <c r="AA46" s="112"/>
      <c r="AB46" s="112"/>
      <c r="AC46" s="112"/>
      <c r="AD46" s="112"/>
      <c r="BY46" s="98"/>
      <c r="BZ46" s="116"/>
      <c r="CA46" s="116"/>
      <c r="CB46" s="116"/>
      <c r="CC46" s="116"/>
      <c r="CD46" s="116"/>
      <c r="CE46" s="116"/>
      <c r="CF46" s="116"/>
      <c r="CG46" s="116"/>
      <c r="CH46" s="116"/>
      <c r="CI46" s="116"/>
      <c r="CJ46" s="116"/>
      <c r="CK46" s="116"/>
      <c r="CL46" s="116"/>
      <c r="CM46" s="116"/>
      <c r="CN46" s="116"/>
      <c r="CO46" s="116"/>
      <c r="CP46" s="116"/>
      <c r="CQ46" s="116"/>
      <c r="CR46" s="116"/>
      <c r="CS46" s="119"/>
      <c r="CT46" s="119"/>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98"/>
      <c r="DS46" s="98"/>
    </row>
    <row r="47" spans="1:123" ht="13.8" x14ac:dyDescent="0.25">
      <c r="A47" s="112"/>
      <c r="B47" s="124" t="s">
        <v>11</v>
      </c>
      <c r="C47" s="125">
        <f>IF($G$6= Ref!$B$3,CD21, IF($G$6 = Ref!$B$5,DC21,CS21))</f>
        <v>8.4704192090013546</v>
      </c>
      <c r="D47" s="126">
        <f>IF($G$6=Ref!$B$3,CF21, IF($G$6 =Ref!$B$5, DE21,CU21))</f>
        <v>6.013667201271188</v>
      </c>
      <c r="E47" s="126">
        <f>IF($G$6= Ref!$B$3,CG21, IF($G$6 = Ref!$B$5, DF21,CV21))</f>
        <v>10.927171216731521</v>
      </c>
      <c r="F47" s="125">
        <f>IF($G$6=Ref!$B$3,CH21, IF($G$6 =Ref!$B$5, DG21,CW21))</f>
        <v>2.879755903288395</v>
      </c>
      <c r="G47" s="126">
        <f>IF($G$6= Ref!$B$3,CJ21, IF($G$6 = Ref!$B$5, DI21,CY21))</f>
        <v>2.1530928346563734</v>
      </c>
      <c r="H47" s="126">
        <f>IF($G$6= Ref!$B$3,CK21, IF($G$6 = Ref!$B$5, DJ21,CZ21))</f>
        <v>3.6064189719204167</v>
      </c>
      <c r="I47" s="267">
        <f t="shared" si="0"/>
        <v>5.59066330571296</v>
      </c>
      <c r="J47" s="124"/>
      <c r="K47" s="124"/>
      <c r="L47" s="124"/>
      <c r="M47" s="124"/>
      <c r="N47" s="124"/>
      <c r="O47" s="124"/>
      <c r="P47" s="124"/>
      <c r="Q47" s="124" t="s">
        <v>11</v>
      </c>
      <c r="R47" s="125">
        <f>IF($G$6= Ref!$B$3,CL21, IF($G$6 = Ref!$B$5,DA21,DK21))</f>
        <v>2.9413670788308752</v>
      </c>
      <c r="S47" s="126">
        <f t="shared" si="1"/>
        <v>1.8372380901725409</v>
      </c>
      <c r="T47" s="126">
        <f t="shared" si="2"/>
        <v>4.0454960674892098</v>
      </c>
      <c r="U47" s="267">
        <v>1</v>
      </c>
      <c r="V47" s="124"/>
      <c r="W47" s="112"/>
      <c r="X47" s="112"/>
      <c r="Y47" s="112"/>
      <c r="Z47" s="112"/>
      <c r="AA47" s="112"/>
      <c r="AB47" s="112"/>
      <c r="AC47" s="112"/>
      <c r="AD47" s="112"/>
      <c r="BY47" s="98"/>
      <c r="BZ47" s="116"/>
      <c r="CA47" s="116"/>
      <c r="CB47" s="118"/>
      <c r="CC47" s="118"/>
      <c r="CD47" s="118"/>
      <c r="CE47" s="118"/>
      <c r="CF47" s="118"/>
      <c r="CG47" s="118"/>
      <c r="CH47" s="118"/>
      <c r="CI47" s="118"/>
      <c r="CJ47" s="118"/>
      <c r="CK47" s="118"/>
      <c r="CL47" s="118"/>
      <c r="CM47" s="118"/>
      <c r="CN47" s="116"/>
      <c r="CO47" s="116"/>
      <c r="CP47" s="116"/>
      <c r="CQ47" s="116"/>
      <c r="CR47" s="116"/>
      <c r="CS47" s="119"/>
      <c r="CT47" s="119"/>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98"/>
      <c r="DS47" s="98"/>
    </row>
    <row r="48" spans="1:123" ht="13.8" x14ac:dyDescent="0.25">
      <c r="A48" s="112"/>
      <c r="B48" s="124" t="s">
        <v>12</v>
      </c>
      <c r="C48" s="125">
        <f>IF($G$6= Ref!$B$3,CD22, IF($G$6 = Ref!$B$5,DC22,CS22))</f>
        <v>9.4244984614490743</v>
      </c>
      <c r="D48" s="126">
        <f>IF($G$6=Ref!$B$3,CF22, IF($G$6 =Ref!$B$5, DE22,CU22))</f>
        <v>6.871061618743993</v>
      </c>
      <c r="E48" s="126">
        <f>IF($G$6= Ref!$B$3,CG22, IF($G$6 = Ref!$B$5, DF22,CV22))</f>
        <v>11.977935304154155</v>
      </c>
      <c r="F48" s="125">
        <f>IF($G$6=Ref!$B$3,CH22, IF($G$6 =Ref!$B$5, DG22,CW22))</f>
        <v>2.9152598606423901</v>
      </c>
      <c r="G48" s="126">
        <f>IF($G$6= Ref!$B$3,CJ22, IF($G$6 = Ref!$B$5, DI22,CY22))</f>
        <v>2.1755396984449127</v>
      </c>
      <c r="H48" s="126">
        <f>IF($G$6= Ref!$B$3,CK22, IF($G$6 = Ref!$B$5, DJ22,CZ22))</f>
        <v>3.6549800228398674</v>
      </c>
      <c r="I48" s="267">
        <f t="shared" si="0"/>
        <v>6.5092386008066843</v>
      </c>
      <c r="J48" s="124"/>
      <c r="K48" s="124"/>
      <c r="L48" s="124"/>
      <c r="M48" s="124"/>
      <c r="N48" s="124"/>
      <c r="O48" s="124"/>
      <c r="P48" s="124"/>
      <c r="Q48" s="124" t="s">
        <v>12</v>
      </c>
      <c r="R48" s="125">
        <f>IF($G$6= Ref!$B$3,CL22, IF($G$6 = Ref!$B$5,DA22,DK22))</f>
        <v>3.2328159107477799</v>
      </c>
      <c r="S48" s="126">
        <f t="shared" si="1"/>
        <v>2.0575475041665729</v>
      </c>
      <c r="T48" s="126">
        <f t="shared" si="2"/>
        <v>4.4080843173289868</v>
      </c>
      <c r="U48" s="267">
        <v>1</v>
      </c>
      <c r="V48" s="124"/>
      <c r="W48" s="112"/>
      <c r="X48" s="112"/>
      <c r="Y48" s="112"/>
      <c r="Z48" s="112"/>
      <c r="AA48" s="112"/>
      <c r="AB48" s="112"/>
      <c r="AC48" s="112"/>
      <c r="AD48" s="112"/>
      <c r="BY48" s="98"/>
      <c r="BZ48" s="116"/>
      <c r="CA48" s="116"/>
      <c r="CB48" s="118"/>
      <c r="CC48" s="118"/>
      <c r="CD48" s="118"/>
      <c r="CE48" s="118"/>
      <c r="CF48" s="118"/>
      <c r="CG48" s="118"/>
      <c r="CH48" s="118"/>
      <c r="CI48" s="118"/>
      <c r="CJ48" s="118"/>
      <c r="CK48" s="118"/>
      <c r="CL48" s="118"/>
      <c r="CM48" s="118"/>
      <c r="CN48" s="116"/>
      <c r="CO48" s="116"/>
      <c r="CP48" s="116"/>
      <c r="CQ48" s="116"/>
      <c r="CR48" s="116"/>
      <c r="CS48" s="119"/>
      <c r="CT48" s="119"/>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98"/>
      <c r="DS48" s="98"/>
    </row>
    <row r="49" spans="1:123" ht="13.8" x14ac:dyDescent="0.25">
      <c r="A49" s="112"/>
      <c r="B49" s="124" t="s">
        <v>13</v>
      </c>
      <c r="C49" s="125">
        <f>IF($G$6= Ref!$B$3,CD23, IF($G$6 = Ref!$B$5,DC23,CS23))</f>
        <v>9.9395395327945106</v>
      </c>
      <c r="D49" s="126">
        <f>IF($G$6=Ref!$B$3,CF23, IF($G$6 =Ref!$B$5, DE23,CU23))</f>
        <v>7.3439284981565534</v>
      </c>
      <c r="E49" s="126">
        <f>IF($G$6= Ref!$B$3,CG23, IF($G$6 = Ref!$B$5, DF23,CV23))</f>
        <v>12.535150567432467</v>
      </c>
      <c r="F49" s="125">
        <f>IF($G$6=Ref!$B$3,CH23, IF($G$6 =Ref!$B$5, DG23,CW23))</f>
        <v>2.5374974251553648</v>
      </c>
      <c r="G49" s="126">
        <f>IF($G$6= Ref!$B$3,CJ23, IF($G$6 = Ref!$B$5, DI23,CY23))</f>
        <v>1.8606904877162922</v>
      </c>
      <c r="H49" s="126">
        <f>IF($G$6= Ref!$B$3,CK23, IF($G$6 = Ref!$B$5, DJ23,CZ23))</f>
        <v>3.2143043625944374</v>
      </c>
      <c r="I49" s="267">
        <f t="shared" si="0"/>
        <v>7.4020421076391454</v>
      </c>
      <c r="J49" s="124"/>
      <c r="K49" s="124"/>
      <c r="L49" s="124"/>
      <c r="M49" s="124"/>
      <c r="N49" s="124"/>
      <c r="O49" s="124"/>
      <c r="P49" s="124"/>
      <c r="Q49" s="124" t="s">
        <v>13</v>
      </c>
      <c r="R49" s="125">
        <f>IF($G$6= Ref!$B$3,CL23, IF($G$6 = Ref!$B$5,DA23,DK23))</f>
        <v>3.9170638891134781</v>
      </c>
      <c r="S49" s="126">
        <f t="shared" si="1"/>
        <v>2.5435982397585293</v>
      </c>
      <c r="T49" s="126">
        <f t="shared" si="2"/>
        <v>5.2905295384684266</v>
      </c>
      <c r="U49" s="267">
        <v>1</v>
      </c>
      <c r="V49" s="124"/>
      <c r="W49" s="112"/>
      <c r="X49" s="112"/>
      <c r="Y49" s="112"/>
      <c r="Z49" s="112"/>
      <c r="AA49" s="112"/>
      <c r="AB49" s="112"/>
      <c r="AC49" s="112"/>
      <c r="AD49" s="112"/>
      <c r="BY49" s="98"/>
      <c r="BZ49" s="116"/>
      <c r="CA49" s="116"/>
      <c r="CB49" s="118"/>
      <c r="CC49" s="118"/>
      <c r="CD49" s="118"/>
      <c r="CE49" s="118"/>
      <c r="CF49" s="118"/>
      <c r="CG49" s="118"/>
      <c r="CH49" s="118"/>
      <c r="CI49" s="118"/>
      <c r="CJ49" s="118"/>
      <c r="CK49" s="118"/>
      <c r="CL49" s="118"/>
      <c r="CM49" s="118"/>
      <c r="CN49" s="116"/>
      <c r="CO49" s="116"/>
      <c r="CP49" s="116"/>
      <c r="CQ49" s="116"/>
      <c r="CR49" s="116"/>
      <c r="CS49" s="119"/>
      <c r="CT49" s="119"/>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98"/>
      <c r="DS49" s="98"/>
    </row>
    <row r="50" spans="1:123" ht="13.8" x14ac:dyDescent="0.25">
      <c r="A50" s="112"/>
      <c r="B50" s="124" t="s">
        <v>14</v>
      </c>
      <c r="C50" s="125">
        <f>IF($G$6= Ref!$B$3,CD24, IF($G$6 = Ref!$B$5,DC24,CS24))</f>
        <v>8.6220650118243078</v>
      </c>
      <c r="D50" s="126">
        <f>IF($G$6=Ref!$B$3,CF24, IF($G$6 =Ref!$B$5, DE24,CU24))</f>
        <v>6.2241440857205124</v>
      </c>
      <c r="E50" s="126">
        <f>IF($G$6= Ref!$B$3,CG24, IF($G$6 = Ref!$B$5, DF24,CV24))</f>
        <v>11.019985937928103</v>
      </c>
      <c r="F50" s="125">
        <f>IF($G$6=Ref!$B$3,CH24, IF($G$6 =Ref!$B$5, DG24,CW24))</f>
        <v>3.1150891794188347</v>
      </c>
      <c r="G50" s="126">
        <f>IF($G$6= Ref!$B$3,CJ24, IF($G$6 = Ref!$B$5, DI24,CY24))</f>
        <v>2.3691744996457564</v>
      </c>
      <c r="H50" s="126">
        <f>IF($G$6= Ref!$B$3,CK24, IF($G$6 = Ref!$B$5, DJ24,CZ24))</f>
        <v>3.8610038591919129</v>
      </c>
      <c r="I50" s="267">
        <f t="shared" si="0"/>
        <v>5.5069758324054732</v>
      </c>
      <c r="J50" s="124"/>
      <c r="K50" s="124"/>
      <c r="L50" s="124"/>
      <c r="M50" s="124"/>
      <c r="N50" s="124"/>
      <c r="O50" s="124"/>
      <c r="P50" s="124"/>
      <c r="Q50" s="124" t="s">
        <v>14</v>
      </c>
      <c r="R50" s="125">
        <f>IF($G$6= Ref!$B$3,CL24, IF($G$6 = Ref!$B$5,DA24,DK24))</f>
        <v>2.767838901303262</v>
      </c>
      <c r="S50" s="126">
        <f t="shared" si="1"/>
        <v>1.9345249050913313</v>
      </c>
      <c r="T50" s="126">
        <f t="shared" si="2"/>
        <v>3.6011528975151927</v>
      </c>
      <c r="U50" s="267">
        <v>1</v>
      </c>
      <c r="V50" s="124"/>
      <c r="W50" s="112"/>
      <c r="X50" s="112"/>
      <c r="Y50" s="112"/>
      <c r="Z50" s="112"/>
      <c r="AA50" s="112"/>
      <c r="AB50" s="112"/>
      <c r="AC50" s="112"/>
      <c r="AD50" s="112"/>
      <c r="BY50" s="98"/>
      <c r="BZ50" s="116"/>
      <c r="CA50" s="116"/>
      <c r="CB50" s="118"/>
      <c r="CC50" s="118"/>
      <c r="CD50" s="118"/>
      <c r="CE50" s="118"/>
      <c r="CF50" s="118"/>
      <c r="CG50" s="118"/>
      <c r="CH50" s="118"/>
      <c r="CI50" s="118"/>
      <c r="CJ50" s="118"/>
      <c r="CK50" s="118"/>
      <c r="CL50" s="118"/>
      <c r="CM50" s="118"/>
      <c r="CN50" s="116"/>
      <c r="CO50" s="116"/>
      <c r="CP50" s="116"/>
      <c r="CQ50" s="116"/>
      <c r="CR50" s="116"/>
      <c r="CS50" s="119"/>
      <c r="CT50" s="119"/>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98"/>
      <c r="DS50" s="98"/>
    </row>
    <row r="51" spans="1:123" ht="13.8" x14ac:dyDescent="0.25">
      <c r="A51" s="112"/>
      <c r="B51" s="124" t="s">
        <v>15</v>
      </c>
      <c r="C51" s="125">
        <f>IF($G$6= Ref!$B$3,CD25, IF($G$6 = Ref!$B$5,DC25,CS25))</f>
        <v>8.4942958825211292</v>
      </c>
      <c r="D51" s="126">
        <f>IF($G$6=Ref!$B$3,CF25, IF($G$6 =Ref!$B$5, DE25,CU25))</f>
        <v>6.1397971883063507</v>
      </c>
      <c r="E51" s="126">
        <f>IF($G$6= Ref!$B$3,CG25, IF($G$6 = Ref!$B$5, DF25,CV25))</f>
        <v>10.848794576735909</v>
      </c>
      <c r="F51" s="125">
        <f>IF($G$6=Ref!$B$3,CH25, IF($G$6 =Ref!$B$5, DG25,CW25))</f>
        <v>3.0552086705312242</v>
      </c>
      <c r="G51" s="126">
        <f>IF($G$6= Ref!$B$3,CJ25, IF($G$6 = Ref!$B$5, DI25,CY25))</f>
        <v>2.3218058450794348</v>
      </c>
      <c r="H51" s="126">
        <f>IF($G$6= Ref!$B$3,CK25, IF($G$6 = Ref!$B$5, DJ25,CZ25))</f>
        <v>3.7886114959830137</v>
      </c>
      <c r="I51" s="267">
        <f t="shared" si="0"/>
        <v>5.4390872119899054</v>
      </c>
      <c r="J51" s="124"/>
      <c r="K51" s="124"/>
      <c r="L51" s="124"/>
      <c r="M51" s="124"/>
      <c r="N51" s="124"/>
      <c r="O51" s="124"/>
      <c r="P51" s="124"/>
      <c r="Q51" s="124" t="s">
        <v>15</v>
      </c>
      <c r="R51" s="125">
        <f>IF($G$6= Ref!$B$3,CL25, IF($G$6 = Ref!$B$5,DA25,DK25))</f>
        <v>2.7802670123491708</v>
      </c>
      <c r="S51" s="126">
        <f t="shared" si="1"/>
        <v>2.0299024757101205</v>
      </c>
      <c r="T51" s="126">
        <f t="shared" si="2"/>
        <v>3.5306315489882212</v>
      </c>
      <c r="U51" s="267">
        <v>1</v>
      </c>
      <c r="V51" s="124"/>
      <c r="W51" s="112"/>
      <c r="X51" s="112"/>
      <c r="Y51" s="112"/>
      <c r="Z51" s="112"/>
      <c r="AA51" s="112"/>
      <c r="AB51" s="112"/>
      <c r="AC51" s="112"/>
      <c r="AD51" s="112"/>
      <c r="BY51" s="98"/>
      <c r="BZ51" s="116"/>
      <c r="CA51" s="116"/>
      <c r="CB51" s="118"/>
      <c r="CC51" s="118"/>
      <c r="CD51" s="118"/>
      <c r="CE51" s="118"/>
      <c r="CF51" s="118"/>
      <c r="CG51" s="118"/>
      <c r="CH51" s="118"/>
      <c r="CI51" s="118"/>
      <c r="CJ51" s="118"/>
      <c r="CK51" s="118"/>
      <c r="CL51" s="118"/>
      <c r="CM51" s="118"/>
      <c r="CN51" s="116"/>
      <c r="CO51" s="116"/>
      <c r="CP51" s="116"/>
      <c r="CQ51" s="116"/>
      <c r="CR51" s="116"/>
      <c r="CS51" s="119"/>
      <c r="CT51" s="119"/>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98"/>
      <c r="DS51" s="98"/>
    </row>
    <row r="52" spans="1:123" ht="13.8" x14ac:dyDescent="0.25">
      <c r="A52" s="112"/>
      <c r="B52" s="124" t="s">
        <v>16</v>
      </c>
      <c r="C52" s="125">
        <f>IF($G$6= Ref!$B$3,CD26, IF($G$6 = Ref!$B$5,DC26,CS26))</f>
        <v>8.8178633901523842</v>
      </c>
      <c r="D52" s="126">
        <f>IF($G$6=Ref!$B$3,CF26, IF($G$6 =Ref!$B$5, DE26,CU26))</f>
        <v>6.4287858868288303</v>
      </c>
      <c r="E52" s="126">
        <f>IF($G$6= Ref!$B$3,CG26, IF($G$6 = Ref!$B$5, DF26,CV26))</f>
        <v>11.206940893475938</v>
      </c>
      <c r="F52" s="125">
        <f>IF($G$6=Ref!$B$3,CH26, IF($G$6 =Ref!$B$5, DG26,CW26))</f>
        <v>3.2484483244751097</v>
      </c>
      <c r="G52" s="126">
        <f>IF($G$6= Ref!$B$3,CJ26, IF($G$6 = Ref!$B$5, DI26,CY26))</f>
        <v>2.4856328085393296</v>
      </c>
      <c r="H52" s="126">
        <f>IF($G$6= Ref!$B$3,CK26, IF($G$6 = Ref!$B$5, DJ26,CZ26))</f>
        <v>4.0112638404108898</v>
      </c>
      <c r="I52" s="267">
        <f t="shared" si="0"/>
        <v>5.5694150656772745</v>
      </c>
      <c r="J52" s="124"/>
      <c r="K52" s="124"/>
      <c r="L52" s="124"/>
      <c r="M52" s="124"/>
      <c r="N52" s="124"/>
      <c r="O52" s="124"/>
      <c r="P52" s="124"/>
      <c r="Q52" s="124" t="s">
        <v>16</v>
      </c>
      <c r="R52" s="125">
        <f>IF($G$6= Ref!$B$3,CL26, IF($G$6 = Ref!$B$5,DA26,DK26))</f>
        <v>2.7144847352857893</v>
      </c>
      <c r="S52" s="126">
        <f t="shared" si="1"/>
        <v>2.026565284555224</v>
      </c>
      <c r="T52" s="126">
        <f t="shared" si="2"/>
        <v>3.4024041860163545</v>
      </c>
      <c r="U52" s="267">
        <v>1</v>
      </c>
      <c r="V52" s="124"/>
      <c r="W52" s="112"/>
      <c r="X52" s="112"/>
      <c r="Y52" s="112"/>
      <c r="Z52" s="112"/>
      <c r="AA52" s="112"/>
      <c r="AB52" s="112"/>
      <c r="AC52" s="112"/>
      <c r="AD52" s="112"/>
      <c r="BY52" s="98"/>
      <c r="BZ52" s="98"/>
      <c r="CA52" s="98"/>
      <c r="CB52" s="259"/>
      <c r="CC52" s="259"/>
      <c r="CD52" s="259"/>
      <c r="CE52" s="259"/>
      <c r="CF52" s="259"/>
      <c r="CG52" s="259"/>
      <c r="CH52" s="259"/>
      <c r="CI52" s="259"/>
      <c r="CJ52" s="259"/>
      <c r="CK52" s="259"/>
      <c r="CL52" s="259"/>
      <c r="CM52" s="259"/>
      <c r="CN52" s="98"/>
      <c r="CO52" s="98"/>
      <c r="CP52" s="98"/>
      <c r="CQ52" s="98"/>
      <c r="CR52" s="98"/>
      <c r="CS52" s="128"/>
      <c r="CT52" s="12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row>
    <row r="53" spans="1:123" ht="13.8" x14ac:dyDescent="0.25">
      <c r="A53" s="112"/>
      <c r="B53" s="124" t="s">
        <v>17</v>
      </c>
      <c r="C53" s="125">
        <f>IF($G$6= Ref!$B$3,CD27, IF($G$6 = Ref!$B$5,DC27,CS27))</f>
        <v>10.704695023289942</v>
      </c>
      <c r="D53" s="126">
        <f>IF($G$6=Ref!$B$3,CF27, IF($G$6 =Ref!$B$5, DE27,CU27))</f>
        <v>8.0751881288419192</v>
      </c>
      <c r="E53" s="126">
        <f>IF($G$6= Ref!$B$3,CG27, IF($G$6 = Ref!$B$5, DF27,CV27))</f>
        <v>13.334201917737964</v>
      </c>
      <c r="F53" s="125">
        <f>IF($G$6=Ref!$B$3,CH27, IF($G$6 =Ref!$B$5, DG27,CW27))</f>
        <v>3.1029346709396557</v>
      </c>
      <c r="G53" s="126">
        <f>IF($G$6= Ref!$B$3,CJ27, IF($G$6 = Ref!$B$5, DI27,CY27))</f>
        <v>2.3599304138793351</v>
      </c>
      <c r="H53" s="126">
        <f>IF($G$6= Ref!$B$3,CK27, IF($G$6 = Ref!$B$5, DJ27,CZ27))</f>
        <v>3.8459389279999763</v>
      </c>
      <c r="I53" s="267">
        <f t="shared" si="0"/>
        <v>7.6017603523502864</v>
      </c>
      <c r="J53" s="124"/>
      <c r="K53" s="124"/>
      <c r="L53" s="124"/>
      <c r="M53" s="124"/>
      <c r="N53" s="124"/>
      <c r="O53" s="124"/>
      <c r="P53" s="124"/>
      <c r="Q53" s="124" t="s">
        <v>17</v>
      </c>
      <c r="R53" s="125">
        <f>IF($G$6= Ref!$B$3,CL27, IF($G$6 = Ref!$B$5,DA27,DK27))</f>
        <v>3.4498615531754844</v>
      </c>
      <c r="S53" s="126">
        <f t="shared" si="1"/>
        <v>2.6988761153399925</v>
      </c>
      <c r="T53" s="126">
        <f t="shared" si="2"/>
        <v>4.2008469910109767</v>
      </c>
      <c r="U53" s="267">
        <v>1</v>
      </c>
      <c r="V53" s="124"/>
      <c r="W53" s="112"/>
      <c r="X53" s="112"/>
      <c r="Y53" s="112"/>
      <c r="Z53" s="112"/>
      <c r="AA53" s="112"/>
      <c r="AB53" s="112"/>
      <c r="AC53" s="112"/>
      <c r="AD53" s="112"/>
      <c r="BY53" s="98"/>
      <c r="BZ53" s="98"/>
      <c r="CA53" s="98"/>
      <c r="CB53" s="259"/>
      <c r="CC53" s="259"/>
      <c r="CD53" s="259"/>
      <c r="CE53" s="259"/>
      <c r="CF53" s="259"/>
      <c r="CG53" s="259"/>
      <c r="CH53" s="259"/>
      <c r="CI53" s="259"/>
      <c r="CJ53" s="259"/>
      <c r="CK53" s="259"/>
      <c r="CL53" s="259"/>
      <c r="CM53" s="259"/>
      <c r="CN53" s="98"/>
      <c r="CO53" s="98"/>
      <c r="CP53" s="98"/>
      <c r="CQ53" s="98"/>
      <c r="CR53" s="98"/>
      <c r="CS53" s="128"/>
      <c r="CT53" s="12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row>
    <row r="54" spans="1:123" ht="13.8" x14ac:dyDescent="0.25">
      <c r="A54" s="112"/>
      <c r="B54" s="124" t="s">
        <v>18</v>
      </c>
      <c r="C54" s="125">
        <f>IF($G$6= Ref!$B$3,CD28, IF($G$6 = Ref!$B$5,DC28,CS28))</f>
        <v>11.281475941626526</v>
      </c>
      <c r="D54" s="126">
        <f>IF($G$6=Ref!$B$3,CF28, IF($G$6 =Ref!$B$5, DE28,CU28))</f>
        <v>8.5801027129037521</v>
      </c>
      <c r="E54" s="126">
        <f>IF($G$6= Ref!$B$3,CG28, IF($G$6 = Ref!$B$5, DF28,CV28))</f>
        <v>13.982849170349301</v>
      </c>
      <c r="F54" s="125">
        <f>IF($G$6=Ref!$B$3,CH28, IF($G$6 =Ref!$B$5, DG28,CW28))</f>
        <v>2.8824269695221236</v>
      </c>
      <c r="G54" s="126">
        <f>IF($G$6= Ref!$B$3,CJ28, IF($G$6 = Ref!$B$5, DI28,CY28))</f>
        <v>2.1629959700621093</v>
      </c>
      <c r="H54" s="126">
        <f>IF($G$6= Ref!$B$3,CK28, IF($G$6 = Ref!$B$5, DJ28,CZ28))</f>
        <v>3.6018579689821379</v>
      </c>
      <c r="I54" s="267">
        <f t="shared" si="0"/>
        <v>8.3990489721044028</v>
      </c>
      <c r="J54" s="124"/>
      <c r="K54" s="124"/>
      <c r="L54" s="124"/>
      <c r="M54" s="124"/>
      <c r="N54" s="124"/>
      <c r="O54" s="124"/>
      <c r="P54" s="129"/>
      <c r="Q54" s="124" t="s">
        <v>18</v>
      </c>
      <c r="R54" s="125">
        <f>IF($G$6= Ref!$B$3,CL28, IF($G$6 = Ref!$B$5,DA28,DK28))</f>
        <v>3.9138809277436359</v>
      </c>
      <c r="S54" s="126">
        <f t="shared" si="1"/>
        <v>2.928334672977984</v>
      </c>
      <c r="T54" s="126">
        <f t="shared" si="2"/>
        <v>4.8994271825092879</v>
      </c>
      <c r="U54" s="267">
        <v>1</v>
      </c>
      <c r="V54" s="124"/>
      <c r="W54" s="112"/>
      <c r="X54" s="112"/>
      <c r="Y54" s="112"/>
      <c r="Z54" s="112"/>
      <c r="AA54" s="112"/>
      <c r="AB54" s="112"/>
      <c r="AC54" s="112"/>
      <c r="AD54" s="112"/>
      <c r="BY54" s="98"/>
      <c r="BZ54" s="98"/>
      <c r="CA54" s="98"/>
      <c r="CB54" s="259"/>
      <c r="CC54" s="259"/>
      <c r="CD54" s="259"/>
      <c r="CE54" s="259"/>
      <c r="CF54" s="259"/>
      <c r="CG54" s="259"/>
      <c r="CH54" s="259"/>
      <c r="CI54" s="259"/>
      <c r="CJ54" s="259"/>
      <c r="CK54" s="259"/>
      <c r="CL54" s="259"/>
      <c r="CM54" s="259"/>
      <c r="CN54" s="98"/>
      <c r="CO54" s="98"/>
      <c r="CP54" s="98"/>
      <c r="CQ54" s="98"/>
      <c r="CR54" s="98"/>
      <c r="CS54" s="128"/>
      <c r="CT54" s="128"/>
      <c r="CU54" s="98"/>
      <c r="CV54" s="98"/>
      <c r="CW54" s="98"/>
      <c r="CX54" s="98"/>
      <c r="CY54" s="98"/>
      <c r="CZ54" s="98"/>
      <c r="DA54" s="98"/>
      <c r="DB54" s="98"/>
      <c r="DC54" s="98"/>
      <c r="DD54" s="98"/>
      <c r="DE54" s="98"/>
      <c r="DF54" s="98"/>
      <c r="DG54" s="98"/>
      <c r="DH54" s="98"/>
      <c r="DI54" s="98"/>
      <c r="DJ54" s="98"/>
      <c r="DK54" s="98"/>
      <c r="DL54" s="98"/>
      <c r="DM54" s="98"/>
      <c r="DN54" s="98"/>
      <c r="DO54" s="98"/>
      <c r="DP54" s="98"/>
      <c r="DQ54" s="98"/>
      <c r="DR54" s="98"/>
      <c r="DS54" s="98"/>
    </row>
    <row r="55" spans="1:123" ht="13.8" x14ac:dyDescent="0.25">
      <c r="A55" s="112"/>
      <c r="B55" s="124" t="s">
        <v>19</v>
      </c>
      <c r="C55" s="125">
        <f>IF($G$6= Ref!$B$3,CD29, IF($G$6 = Ref!$B$5,DC29,CS29))</f>
        <v>11.600085565106212</v>
      </c>
      <c r="D55" s="126">
        <f>IF($G$6=Ref!$B$3,CF29, IF($G$6 =Ref!$B$5, DE29,CU29))</f>
        <v>8.862972619724685</v>
      </c>
      <c r="E55" s="126">
        <f>IF($G$6= Ref!$B$3,CG29, IF($G$6 = Ref!$B$5, DF29,CV29))</f>
        <v>14.33719851048774</v>
      </c>
      <c r="F55" s="125">
        <f>IF($G$6=Ref!$B$3,CH29, IF($G$6 =Ref!$B$5, DG29,CW29))</f>
        <v>3.1639555826546455</v>
      </c>
      <c r="G55" s="126">
        <f>IF($G$6= Ref!$B$3,CJ29, IF($G$6 = Ref!$B$5, DI29,CY29))</f>
        <v>2.4100810751447685</v>
      </c>
      <c r="H55" s="126">
        <f>IF($G$6= Ref!$B$3,CK29, IF($G$6 = Ref!$B$5, DJ29,CZ29))</f>
        <v>3.9178300901645224</v>
      </c>
      <c r="I55" s="267">
        <f t="shared" si="0"/>
        <v>8.4361299824515665</v>
      </c>
      <c r="J55" s="124"/>
      <c r="K55" s="124"/>
      <c r="L55" s="124"/>
      <c r="M55" s="124"/>
      <c r="N55" s="124"/>
      <c r="O55" s="124"/>
      <c r="P55" s="124"/>
      <c r="Q55" s="124" t="s">
        <v>19</v>
      </c>
      <c r="R55" s="125">
        <f>IF($G$6= Ref!$B$3,CL29, IF($G$6 = Ref!$B$5,DA29,DK29))</f>
        <v>3.6663237716420225</v>
      </c>
      <c r="S55" s="126">
        <f t="shared" si="1"/>
        <v>2.7613053307671751</v>
      </c>
      <c r="T55" s="126">
        <f t="shared" si="2"/>
        <v>4.5713422125168703</v>
      </c>
      <c r="U55" s="267">
        <v>1</v>
      </c>
      <c r="V55" s="124"/>
      <c r="W55" s="112"/>
      <c r="X55" s="112"/>
      <c r="Y55" s="112"/>
      <c r="Z55" s="112"/>
      <c r="AA55" s="112"/>
      <c r="AB55" s="112"/>
      <c r="AC55" s="112"/>
      <c r="AD55" s="112"/>
      <c r="CB55" s="127"/>
      <c r="CC55" s="127"/>
      <c r="CD55" s="127"/>
      <c r="CE55" s="127"/>
      <c r="CF55" s="127"/>
      <c r="CG55" s="127"/>
      <c r="CH55" s="127"/>
      <c r="CI55" s="127"/>
      <c r="CJ55" s="127"/>
      <c r="CK55" s="127"/>
      <c r="CL55" s="127"/>
      <c r="CM55" s="127"/>
      <c r="CS55" s="128"/>
      <c r="CT55" s="128"/>
    </row>
    <row r="56" spans="1:123" ht="13.8" x14ac:dyDescent="0.25">
      <c r="A56" s="112"/>
      <c r="B56" s="124" t="s">
        <v>20</v>
      </c>
      <c r="C56" s="125">
        <f>IF($G$6= Ref!$B$3,CD30, IF($G$6 = Ref!$B$5,DC30,CS30))</f>
        <v>12.725098075316803</v>
      </c>
      <c r="D56" s="126">
        <f>IF($G$6=Ref!$B$3,CF30, IF($G$6 =Ref!$B$5, DE30,CU30))</f>
        <v>9.8578523868713006</v>
      </c>
      <c r="E56" s="126">
        <f>IF($G$6= Ref!$B$3,CG30, IF($G$6 = Ref!$B$5, DF30,CV30))</f>
        <v>15.592343763762305</v>
      </c>
      <c r="F56" s="125">
        <f>IF($G$6=Ref!$B$3,CH30, IF($G$6 =Ref!$B$5, DG30,CW30))</f>
        <v>3.2312095979964597</v>
      </c>
      <c r="G56" s="126">
        <f>IF($G$6= Ref!$B$3,CJ30, IF($G$6 = Ref!$B$5, DI30,CY30))</f>
        <v>2.4631998273124598</v>
      </c>
      <c r="H56" s="126">
        <f>IF($G$6= Ref!$B$3,CK30, IF($G$6 = Ref!$B$5, DJ30,CZ30))</f>
        <v>3.9992193686804596</v>
      </c>
      <c r="I56" s="267">
        <f t="shared" si="0"/>
        <v>9.4938884773203434</v>
      </c>
      <c r="J56" s="124"/>
      <c r="K56" s="124"/>
      <c r="L56" s="129"/>
      <c r="M56" s="124"/>
      <c r="N56" s="124"/>
      <c r="O56" s="124"/>
      <c r="P56" s="124"/>
      <c r="Q56" s="124" t="s">
        <v>20</v>
      </c>
      <c r="R56" s="125">
        <f>IF($G$6= Ref!$B$3,CL30, IF($G$6 = Ref!$B$5,DA30,DK30))</f>
        <v>3.9381840420402048</v>
      </c>
      <c r="S56" s="126">
        <f t="shared" si="1"/>
        <v>2.9592834317122811</v>
      </c>
      <c r="T56" s="126">
        <f t="shared" si="2"/>
        <v>4.9170846523681284</v>
      </c>
      <c r="U56" s="267">
        <v>1</v>
      </c>
      <c r="V56" s="124"/>
      <c r="W56" s="112"/>
      <c r="X56" s="112"/>
      <c r="Y56" s="112"/>
      <c r="Z56" s="112"/>
      <c r="AA56" s="112"/>
      <c r="AB56" s="112"/>
      <c r="AC56" s="112"/>
      <c r="AD56" s="112"/>
      <c r="CB56" s="127"/>
      <c r="CC56" s="127"/>
      <c r="CD56" s="127"/>
      <c r="CE56" s="127"/>
      <c r="CF56" s="127"/>
      <c r="CG56" s="127"/>
      <c r="CH56" s="127"/>
      <c r="CI56" s="127"/>
      <c r="CJ56" s="127"/>
      <c r="CK56" s="127"/>
      <c r="CL56" s="127"/>
      <c r="CM56" s="127"/>
      <c r="CS56" s="128"/>
      <c r="CT56" s="128"/>
    </row>
    <row r="57" spans="1:123" ht="13.8" x14ac:dyDescent="0.25">
      <c r="A57" s="112"/>
      <c r="B57" s="124" t="s">
        <v>21</v>
      </c>
      <c r="C57" s="125">
        <f>IF($G$6= Ref!$B$3,CD31, IF($G$6 = Ref!$B$5,DC31,CS31))</f>
        <v>13.039178338981735</v>
      </c>
      <c r="D57" s="126">
        <f>IF($G$6=Ref!$B$3,CF31, IF($G$6 =Ref!$B$5, DE31,CU31))</f>
        <v>10.145441752222174</v>
      </c>
      <c r="E57" s="126">
        <f>IF($G$6= Ref!$B$3,CG31, IF($G$6 = Ref!$B$5, DF31,CV31))</f>
        <v>15.932914925741295</v>
      </c>
      <c r="F57" s="125">
        <f>IF($G$6=Ref!$B$3,CH31, IF($G$6 =Ref!$B$5, DG31,CW31))</f>
        <v>3.6742839486649159</v>
      </c>
      <c r="G57" s="126">
        <f>IF($G$6= Ref!$B$3,CJ31, IF($G$6 = Ref!$B$5, DI31,CY31))</f>
        <v>2.857115756238672</v>
      </c>
      <c r="H57" s="126">
        <f>IF($G$6= Ref!$B$3,CK31, IF($G$6 = Ref!$B$5, DJ31,CZ31))</f>
        <v>4.4914521410911599</v>
      </c>
      <c r="I57" s="267">
        <f t="shared" si="0"/>
        <v>9.3648943903168185</v>
      </c>
      <c r="J57" s="124"/>
      <c r="K57" s="124"/>
      <c r="L57" s="124"/>
      <c r="M57" s="124"/>
      <c r="N57" s="124"/>
      <c r="O57" s="124"/>
      <c r="P57" s="124"/>
      <c r="Q57" s="124" t="s">
        <v>21</v>
      </c>
      <c r="R57" s="125">
        <f>IF($G$6= Ref!$B$3,CL31, IF($G$6 = Ref!$B$5,DA31,DK31))</f>
        <v>3.5487671941412251</v>
      </c>
      <c r="S57" s="126">
        <f t="shared" si="1"/>
        <v>2.6759252910092757</v>
      </c>
      <c r="T57" s="126">
        <f t="shared" si="2"/>
        <v>4.4216090972731745</v>
      </c>
      <c r="U57" s="267">
        <v>1</v>
      </c>
      <c r="V57" s="124"/>
      <c r="W57" s="112"/>
      <c r="X57" s="112"/>
      <c r="Y57" s="112"/>
      <c r="Z57" s="112"/>
      <c r="AA57" s="112"/>
      <c r="AB57" s="112"/>
      <c r="AC57" s="112"/>
      <c r="AD57" s="112"/>
      <c r="CB57" s="127"/>
      <c r="CC57" s="127"/>
      <c r="CD57" s="127"/>
      <c r="CE57" s="127"/>
      <c r="CF57" s="127"/>
      <c r="CG57" s="127"/>
      <c r="CH57" s="127"/>
      <c r="CI57" s="127"/>
      <c r="CJ57" s="127"/>
      <c r="CK57" s="127"/>
      <c r="CL57" s="127"/>
      <c r="CM57" s="127"/>
      <c r="CS57" s="128"/>
      <c r="CT57" s="128"/>
    </row>
    <row r="58" spans="1:123" ht="13.8" x14ac:dyDescent="0.25">
      <c r="A58" s="112"/>
      <c r="B58" s="124" t="s">
        <v>22</v>
      </c>
      <c r="C58" s="125">
        <f>IF($G$6= Ref!$B$3,CD32, IF($G$6 = Ref!$B$5,DC32,CS32))</f>
        <v>14.368746070536446</v>
      </c>
      <c r="D58" s="126">
        <f>IF($G$6=Ref!$B$3,CF32, IF($G$6 =Ref!$B$5, DE32,CU32))</f>
        <v>11.343582272508845</v>
      </c>
      <c r="E58" s="126">
        <f>IF($G$6= Ref!$B$3,CG32, IF($G$6 = Ref!$B$5, DF32,CV32))</f>
        <v>17.393909868564045</v>
      </c>
      <c r="F58" s="125">
        <f>IF($G$6=Ref!$B$3,CH32, IF($G$6 =Ref!$B$5, DG32,CW32))</f>
        <v>3.6977734973501852</v>
      </c>
      <c r="G58" s="126">
        <f>IF($G$6= Ref!$B$3,CJ32, IF($G$6 = Ref!$B$5, DI32,CY32))</f>
        <v>2.8736106902920913</v>
      </c>
      <c r="H58" s="126">
        <f>IF($G$6= Ref!$B$3,CK32, IF($G$6 = Ref!$B$5, DJ32,CZ32))</f>
        <v>4.5219363044082792</v>
      </c>
      <c r="I58" s="267">
        <f t="shared" si="0"/>
        <v>10.67097257318626</v>
      </c>
      <c r="J58" s="124"/>
      <c r="K58" s="124"/>
      <c r="L58" s="129"/>
      <c r="M58" s="124"/>
      <c r="N58" s="124"/>
      <c r="O58" s="124"/>
      <c r="P58" s="124"/>
      <c r="Q58" s="124" t="s">
        <v>22</v>
      </c>
      <c r="R58" s="125">
        <f>IF($G$6= Ref!$B$3,CL32, IF($G$6 = Ref!$B$5,DA32,DK32))</f>
        <v>3.885783182997296</v>
      </c>
      <c r="S58" s="126">
        <f t="shared" si="1"/>
        <v>2.9494181477048018</v>
      </c>
      <c r="T58" s="126">
        <f t="shared" si="2"/>
        <v>4.8221482182897901</v>
      </c>
      <c r="U58" s="267">
        <v>1</v>
      </c>
      <c r="V58" s="124"/>
      <c r="W58" s="112"/>
      <c r="X58" s="112"/>
      <c r="Y58" s="112"/>
      <c r="Z58" s="112"/>
      <c r="AA58" s="112"/>
      <c r="AB58" s="112"/>
      <c r="AC58" s="112"/>
      <c r="AD58" s="112"/>
      <c r="CB58" s="127"/>
      <c r="CC58" s="127"/>
      <c r="CD58" s="127"/>
      <c r="CE58" s="127"/>
      <c r="CF58" s="127"/>
      <c r="CG58" s="127"/>
      <c r="CH58" s="127"/>
      <c r="CI58" s="127"/>
      <c r="CJ58" s="127"/>
      <c r="CK58" s="127"/>
      <c r="CL58" s="127"/>
      <c r="CM58" s="127"/>
      <c r="CS58" s="128"/>
      <c r="CT58" s="128"/>
    </row>
    <row r="59" spans="1:123" ht="13.8" x14ac:dyDescent="0.25">
      <c r="A59" s="112"/>
      <c r="B59" s="124" t="s">
        <v>23</v>
      </c>
      <c r="C59" s="125">
        <f>IF($G$6= Ref!$B$3,CD33, IF($G$6 = Ref!$B$5,DC33,CS33))</f>
        <v>14.667982746660554</v>
      </c>
      <c r="D59" s="126">
        <f>IF($G$6=Ref!$B$3,CF33, IF($G$6 =Ref!$B$5, DE33,CU33))</f>
        <v>11.626259533449659</v>
      </c>
      <c r="E59" s="126">
        <f>IF($G$6= Ref!$B$3,CG33, IF($G$6 = Ref!$B$5, DF33,CV33))</f>
        <v>17.709705959871449</v>
      </c>
      <c r="F59" s="125">
        <f>IF($G$6=Ref!$B$3,CH33, IF($G$6 =Ref!$B$5, DG33,CW33))</f>
        <v>3.9047927332090828</v>
      </c>
      <c r="G59" s="126">
        <f>IF($G$6= Ref!$B$3,CJ33, IF($G$6 = Ref!$B$5, DI33,CY33))</f>
        <v>3.0596167809619526</v>
      </c>
      <c r="H59" s="126">
        <f>IF($G$6= Ref!$B$3,CK33, IF($G$6 = Ref!$B$5, DJ33,CZ33))</f>
        <v>4.7499686854562135</v>
      </c>
      <c r="I59" s="267">
        <f t="shared" si="0"/>
        <v>10.763190013451471</v>
      </c>
      <c r="J59" s="124"/>
      <c r="K59" s="124"/>
      <c r="L59" s="124"/>
      <c r="M59" s="124"/>
      <c r="N59" s="124"/>
      <c r="O59" s="124"/>
      <c r="P59" s="124"/>
      <c r="Q59" s="124" t="s">
        <v>23</v>
      </c>
      <c r="R59" s="125">
        <f>IF($G$6= Ref!$B$3,CL33, IF($G$6 = Ref!$B$5,DA33,DK33))</f>
        <v>3.7564049486964546</v>
      </c>
      <c r="S59" s="126">
        <f t="shared" si="1"/>
        <v>2.8089265520263269</v>
      </c>
      <c r="T59" s="126">
        <f t="shared" si="2"/>
        <v>4.7038833453665818</v>
      </c>
      <c r="U59" s="267">
        <v>1</v>
      </c>
      <c r="V59" s="124"/>
      <c r="W59" s="112"/>
      <c r="X59" s="112"/>
      <c r="Y59" s="112"/>
      <c r="Z59" s="112"/>
      <c r="AA59" s="112"/>
      <c r="AB59" s="112"/>
      <c r="AC59" s="112"/>
      <c r="AD59" s="112"/>
      <c r="CB59" s="127"/>
      <c r="CC59" s="127"/>
      <c r="CD59" s="127"/>
      <c r="CE59" s="127"/>
      <c r="CF59" s="127"/>
      <c r="CG59" s="127"/>
      <c r="CH59" s="127"/>
      <c r="CI59" s="127"/>
      <c r="CJ59" s="127"/>
      <c r="CK59" s="127"/>
      <c r="CL59" s="127"/>
      <c r="CM59" s="127"/>
      <c r="CS59" s="128"/>
      <c r="CT59" s="128"/>
    </row>
    <row r="60" spans="1:123" ht="13.8" x14ac:dyDescent="0.25">
      <c r="A60" s="112"/>
      <c r="B60" s="124" t="s">
        <v>24</v>
      </c>
      <c r="C60" s="125">
        <f>IF($G$6= Ref!$B$3,CD34, IF($G$6 = Ref!$B$5,DC34,CS34))</f>
        <v>15.043616330044779</v>
      </c>
      <c r="D60" s="126">
        <f>IF($G$6=Ref!$B$3,CF34, IF($G$6 =Ref!$B$5, DE34,CU34))</f>
        <v>11.98061948500747</v>
      </c>
      <c r="E60" s="126">
        <f>IF($G$6= Ref!$B$3,CG34, IF($G$6 = Ref!$B$5, DF34,CV34))</f>
        <v>18.106613175082089</v>
      </c>
      <c r="F60" s="125">
        <f>IF($G$6=Ref!$B$3,CH34, IF($G$6 =Ref!$B$5, DG34,CW34))</f>
        <v>3.672287799784089</v>
      </c>
      <c r="G60" s="126">
        <f>IF($G$6= Ref!$B$3,CJ34, IF($G$6 = Ref!$B$5, DI34,CY34))</f>
        <v>2.8590464033807055</v>
      </c>
      <c r="H60" s="126">
        <f>IF($G$6= Ref!$B$3,CK34, IF($G$6 = Ref!$B$5, DJ34,CZ34))</f>
        <v>4.4855291961874721</v>
      </c>
      <c r="I60" s="267">
        <f t="shared" si="0"/>
        <v>11.371328530260691</v>
      </c>
      <c r="J60" s="124"/>
      <c r="K60" s="124"/>
      <c r="L60" s="129"/>
      <c r="M60" s="124"/>
      <c r="N60" s="124"/>
      <c r="O60" s="124"/>
      <c r="P60" s="124"/>
      <c r="Q60" s="124" t="s">
        <v>24</v>
      </c>
      <c r="R60" s="125">
        <f>IF($G$6= Ref!$B$3,CL34, IF($G$6 = Ref!$B$5,DA34,DK34))</f>
        <v>4.0965243331226011</v>
      </c>
      <c r="S60" s="126">
        <f t="shared" si="1"/>
        <v>3.054055279031803</v>
      </c>
      <c r="T60" s="126">
        <f t="shared" si="2"/>
        <v>5.1389933872133993</v>
      </c>
      <c r="U60" s="267">
        <v>1</v>
      </c>
      <c r="V60" s="124"/>
      <c r="W60" s="112"/>
      <c r="X60" s="112"/>
      <c r="Y60" s="112"/>
      <c r="Z60" s="112"/>
      <c r="AA60" s="112"/>
      <c r="AB60" s="112"/>
      <c r="AC60" s="112"/>
      <c r="AD60" s="112"/>
      <c r="CB60" s="127"/>
      <c r="CC60" s="127"/>
      <c r="CD60" s="127"/>
      <c r="CE60" s="127"/>
      <c r="CF60" s="127"/>
      <c r="CG60" s="127"/>
      <c r="CH60" s="127"/>
      <c r="CI60" s="127"/>
      <c r="CJ60" s="127"/>
      <c r="CK60" s="127"/>
      <c r="CL60" s="127"/>
      <c r="CM60" s="127"/>
      <c r="CS60" s="128"/>
    </row>
    <row r="61" spans="1:123" ht="13.8" x14ac:dyDescent="0.25">
      <c r="A61" s="112"/>
      <c r="B61" s="124" t="s">
        <v>25</v>
      </c>
      <c r="C61" s="125">
        <f>IF($G$6= Ref!$B$3,CD35, IF($G$6 = Ref!$B$5,DC35,CS35))</f>
        <v>14.931709869169092</v>
      </c>
      <c r="D61" s="126">
        <f>IF($G$6=Ref!$B$3,CF35, IF($G$6 =Ref!$B$5, DE35,CU35))</f>
        <v>11.891498046634446</v>
      </c>
      <c r="E61" s="126">
        <f>IF($G$6= Ref!$B$3,CG35, IF($G$6 = Ref!$B$5, DF35,CV35))</f>
        <v>17.971921691703738</v>
      </c>
      <c r="F61" s="125">
        <f>IF($G$6=Ref!$B$3,CH35, IF($G$6 =Ref!$B$5, DG35,CW35))</f>
        <v>4.1022111070429963</v>
      </c>
      <c r="G61" s="126">
        <f>IF($G$6= Ref!$B$3,CJ35, IF($G$6 = Ref!$B$5, DI35,CY35))</f>
        <v>3.2483369166358398</v>
      </c>
      <c r="H61" s="126">
        <f>IF($G$6= Ref!$B$3,CK35, IF($G$6 = Ref!$B$5, DJ35,CZ35))</f>
        <v>4.9560852974501532</v>
      </c>
      <c r="I61" s="267">
        <f t="shared" si="0"/>
        <v>10.829498762126097</v>
      </c>
      <c r="J61" s="124"/>
      <c r="K61" s="124"/>
      <c r="L61" s="124"/>
      <c r="M61" s="124"/>
      <c r="N61" s="124"/>
      <c r="O61" s="124"/>
      <c r="P61" s="124"/>
      <c r="Q61" s="124" t="s">
        <v>25</v>
      </c>
      <c r="R61" s="125">
        <f>IF($G$6= Ref!$B$3,CL35, IF($G$6 = Ref!$B$5,DA35,DK35))</f>
        <v>3.6399174687848626</v>
      </c>
      <c r="S61" s="126">
        <f t="shared" si="1"/>
        <v>2.7080436485253552</v>
      </c>
      <c r="T61" s="126">
        <f t="shared" si="2"/>
        <v>4.5717912890443699</v>
      </c>
      <c r="U61" s="267">
        <v>1</v>
      </c>
      <c r="V61" s="124"/>
      <c r="W61" s="112"/>
      <c r="X61" s="112"/>
      <c r="Y61" s="112"/>
      <c r="Z61" s="112"/>
      <c r="AA61" s="112"/>
      <c r="AB61" s="112"/>
      <c r="AC61" s="112"/>
      <c r="AD61" s="112"/>
      <c r="CB61" s="127"/>
      <c r="CC61" s="127"/>
      <c r="CD61" s="127"/>
      <c r="CE61" s="127"/>
      <c r="CF61" s="127"/>
      <c r="CG61" s="127"/>
      <c r="CH61" s="127"/>
      <c r="CI61" s="127"/>
      <c r="CJ61" s="127"/>
      <c r="CK61" s="127"/>
      <c r="CL61" s="127"/>
      <c r="CM61" s="127"/>
      <c r="CS61" s="128"/>
    </row>
    <row r="62" spans="1:123" ht="13.8" x14ac:dyDescent="0.25">
      <c r="A62" s="112"/>
      <c r="B62" s="124" t="s">
        <v>26</v>
      </c>
      <c r="C62" s="125">
        <f>IF($G$6= Ref!$B$3,CD36, IF($G$6 = Ref!$B$5,DC36,CS36))</f>
        <v>13.168930930680538</v>
      </c>
      <c r="D62" s="126">
        <f>IF($G$6=Ref!$B$3,CF36, IF($G$6 =Ref!$B$5, DE36,CU36))</f>
        <v>10.330087909197882</v>
      </c>
      <c r="E62" s="126">
        <f>IF($G$6= Ref!$B$3,CG36, IF($G$6 = Ref!$B$5, DF36,CV36))</f>
        <v>16.007773952163195</v>
      </c>
      <c r="F62" s="125">
        <f>IF($G$6=Ref!$B$3,CH36, IF($G$6 =Ref!$B$5, DG36,CW36))</f>
        <v>4.1987975825765789</v>
      </c>
      <c r="G62" s="126">
        <f>IF($G$6= Ref!$B$3,CJ36, IF($G$6 = Ref!$B$5, DI36,CY36))</f>
        <v>3.33291901151556</v>
      </c>
      <c r="H62" s="126">
        <f>IF($G$6= Ref!$B$3,CK36, IF($G$6 = Ref!$B$5, DJ36,CZ36))</f>
        <v>5.0646761536375973</v>
      </c>
      <c r="I62" s="267">
        <f t="shared" si="0"/>
        <v>8.9701333481039605</v>
      </c>
      <c r="J62" s="124"/>
      <c r="K62" s="124"/>
      <c r="L62" s="124"/>
      <c r="M62" s="124"/>
      <c r="N62" s="124"/>
      <c r="O62" s="124"/>
      <c r="P62" s="124"/>
      <c r="Q62" s="124" t="s">
        <v>26</v>
      </c>
      <c r="R62" s="125">
        <f>IF($G$6= Ref!$B$3,CL36, IF($G$6 = Ref!$B$5,DA36,DK36))</f>
        <v>3.1363576528019874</v>
      </c>
      <c r="S62" s="126">
        <f t="shared" si="1"/>
        <v>2.3343249071587171</v>
      </c>
      <c r="T62" s="126">
        <f t="shared" si="2"/>
        <v>3.9383903984452577</v>
      </c>
      <c r="U62" s="267">
        <v>1</v>
      </c>
      <c r="V62" s="124"/>
      <c r="W62" s="112"/>
      <c r="X62" s="112"/>
      <c r="Y62" s="112"/>
      <c r="Z62" s="112"/>
      <c r="AA62" s="112"/>
      <c r="AB62" s="112"/>
      <c r="AC62" s="112"/>
      <c r="AD62" s="112"/>
      <c r="CB62" s="127"/>
      <c r="CC62" s="127"/>
      <c r="CD62" s="127"/>
      <c r="CE62" s="127"/>
      <c r="CF62" s="127"/>
      <c r="CG62" s="127"/>
      <c r="CH62" s="127"/>
      <c r="CI62" s="127"/>
      <c r="CJ62" s="127"/>
      <c r="CK62" s="127"/>
      <c r="CL62" s="127"/>
      <c r="CM62" s="127"/>
    </row>
    <row r="63" spans="1:123" ht="13.8" x14ac:dyDescent="0.25">
      <c r="A63" s="112"/>
      <c r="B63" s="124" t="s">
        <v>27</v>
      </c>
      <c r="C63" s="125">
        <f>IF($G$6= Ref!$B$3,CD37, IF($G$6 = Ref!$B$5,DC37,CS37))</f>
        <v>10.948434455133714</v>
      </c>
      <c r="D63" s="126">
        <f>IF($G$6=Ref!$B$3,CF37, IF($G$6 =Ref!$B$5, DE37,CU37))</f>
        <v>8.3588199961681688</v>
      </c>
      <c r="E63" s="126">
        <f>IF($G$6= Ref!$B$3,CG37, IF($G$6 = Ref!$B$5, DF37,CV37))</f>
        <v>13.53804891409926</v>
      </c>
      <c r="F63" s="125">
        <f>IF($G$6=Ref!$B$3,CH37, IF($G$6 =Ref!$B$5, DG37,CW37))</f>
        <v>3.9691531935533657</v>
      </c>
      <c r="G63" s="126">
        <f>IF($G$6= Ref!$B$3,CJ37, IF($G$6 = Ref!$B$5, DI37,CY37))</f>
        <v>3.1186465717625329</v>
      </c>
      <c r="H63" s="126">
        <f>IF($G$6= Ref!$B$3,CK37, IF($G$6 = Ref!$B$5, DJ37,CZ37))</f>
        <v>4.819659815344199</v>
      </c>
      <c r="I63" s="267">
        <f t="shared" si="0"/>
        <v>6.9792812615803488</v>
      </c>
      <c r="J63" s="124"/>
      <c r="K63" s="124"/>
      <c r="L63" s="124"/>
      <c r="M63" s="124"/>
      <c r="N63" s="124"/>
      <c r="O63" s="124"/>
      <c r="P63" s="124"/>
      <c r="Q63" s="124" t="s">
        <v>27</v>
      </c>
      <c r="R63" s="125">
        <f>IF($G$6= Ref!$B$3,CL37, IF($G$6 = Ref!$B$5,DA37,DK37))</f>
        <v>2.7583804205179039</v>
      </c>
      <c r="S63" s="126">
        <f t="shared" si="1"/>
        <v>1.933501004883678</v>
      </c>
      <c r="T63" s="126">
        <f t="shared" si="2"/>
        <v>3.5832598361521297</v>
      </c>
      <c r="U63" s="267">
        <v>1</v>
      </c>
      <c r="V63" s="124"/>
      <c r="W63" s="112"/>
      <c r="X63" s="112"/>
      <c r="Y63" s="112"/>
      <c r="Z63" s="112"/>
      <c r="AA63" s="112"/>
      <c r="AB63" s="112"/>
      <c r="AC63" s="112"/>
      <c r="AD63" s="112"/>
      <c r="CB63" s="127"/>
      <c r="CC63" s="127"/>
      <c r="CD63" s="127"/>
      <c r="CE63" s="127"/>
      <c r="CF63" s="127"/>
      <c r="CG63" s="127"/>
      <c r="CH63" s="127"/>
      <c r="CI63" s="127"/>
      <c r="CJ63" s="127"/>
      <c r="CK63" s="127"/>
      <c r="CL63" s="127"/>
      <c r="CM63" s="127"/>
    </row>
    <row r="64" spans="1:123" ht="13.8" x14ac:dyDescent="0.25">
      <c r="A64" s="112"/>
      <c r="B64" s="130" t="s">
        <v>28</v>
      </c>
      <c r="C64" s="131">
        <f>IF($G$6= Ref!$B$3,CD38, IF($G$6 = Ref!$B$5,DC38,CS38))</f>
        <v>8.8601241484554407</v>
      </c>
      <c r="D64" s="132">
        <f>IF($G$6=Ref!$B$3,CF38, IF($G$6 =Ref!$B$5, DE38,CU38))</f>
        <v>6.5325781613518954</v>
      </c>
      <c r="E64" s="132">
        <f>IF($G$6= Ref!$B$3,CG38, IF($G$6 = Ref!$B$5, DF38,CV38))</f>
        <v>11.187670135558985</v>
      </c>
      <c r="F64" s="131">
        <f>IF($G$6=Ref!$B$3,CH38, IF($G$6 =Ref!$B$5, DG38,CW38))</f>
        <v>3.4947593836298481</v>
      </c>
      <c r="G64" s="132">
        <f>IF($G$6= Ref!$B$3,CJ38, IF($G$6 = Ref!$B$5, DI38,CY38))</f>
        <v>2.7107590685705389</v>
      </c>
      <c r="H64" s="132">
        <f>IF($G$6= Ref!$B$3,CK38, IF($G$6 = Ref!$B$5, DJ38,CZ38))</f>
        <v>4.2787596986891572</v>
      </c>
      <c r="I64" s="268">
        <f t="shared" si="0"/>
        <v>5.3653647648255927</v>
      </c>
      <c r="J64" s="124"/>
      <c r="K64" s="124"/>
      <c r="L64" s="124"/>
      <c r="M64" s="124"/>
      <c r="N64" s="124"/>
      <c r="O64" s="124"/>
      <c r="P64" s="124"/>
      <c r="Q64" s="130" t="s">
        <v>28</v>
      </c>
      <c r="R64" s="131">
        <f>IF($G$6= Ref!$B$3,CL38, IF($G$6 = Ref!$B$5,DA38,DK38))</f>
        <v>2.535260135492599</v>
      </c>
      <c r="S64" s="132">
        <f t="shared" si="1"/>
        <v>1.6814983848460137</v>
      </c>
      <c r="T64" s="132">
        <f t="shared" si="2"/>
        <v>3.3890218861391843</v>
      </c>
      <c r="U64" s="268">
        <v>1</v>
      </c>
      <c r="V64" s="124"/>
      <c r="W64" s="112"/>
      <c r="X64" s="112"/>
      <c r="Y64" s="112"/>
      <c r="Z64" s="112"/>
      <c r="AA64" s="112"/>
      <c r="AB64" s="112"/>
      <c r="AC64" s="112"/>
      <c r="AD64" s="112"/>
      <c r="CB64" s="127"/>
      <c r="CC64" s="127"/>
      <c r="CD64" s="127"/>
      <c r="CE64" s="127"/>
      <c r="CF64" s="127"/>
      <c r="CG64" s="127"/>
      <c r="CH64" s="127"/>
      <c r="CI64" s="127"/>
      <c r="CJ64" s="127"/>
      <c r="CK64" s="127"/>
      <c r="CL64" s="127"/>
      <c r="CM64" s="127"/>
    </row>
    <row r="65" spans="1:91" ht="13.8" x14ac:dyDescent="0.25">
      <c r="A65" s="112"/>
      <c r="B65" s="124"/>
      <c r="C65" s="124"/>
      <c r="D65" s="124"/>
      <c r="E65" s="124"/>
      <c r="F65" s="129"/>
      <c r="G65" s="124"/>
      <c r="H65" s="124"/>
      <c r="I65" s="124"/>
      <c r="J65" s="124"/>
      <c r="K65" s="124"/>
      <c r="L65" s="124"/>
      <c r="M65" s="124"/>
      <c r="N65" s="124"/>
      <c r="O65" s="124"/>
      <c r="P65" s="124"/>
      <c r="Q65" s="124"/>
      <c r="R65" s="126"/>
      <c r="S65" s="126"/>
      <c r="T65" s="126"/>
      <c r="U65" s="126"/>
      <c r="V65" s="124"/>
      <c r="W65" s="112"/>
      <c r="X65" s="112"/>
      <c r="Y65" s="112"/>
      <c r="Z65" s="112"/>
      <c r="AA65" s="112"/>
      <c r="AB65" s="112"/>
      <c r="AC65" s="112"/>
      <c r="AD65" s="112"/>
      <c r="CB65" s="127"/>
      <c r="CC65" s="127"/>
      <c r="CD65" s="127"/>
      <c r="CE65" s="127"/>
      <c r="CF65" s="127"/>
      <c r="CG65" s="127"/>
      <c r="CH65" s="127"/>
      <c r="CI65" s="127"/>
      <c r="CJ65" s="127"/>
      <c r="CK65" s="127"/>
      <c r="CL65" s="127"/>
      <c r="CM65" s="127"/>
    </row>
    <row r="66" spans="1:91" x14ac:dyDescent="0.25">
      <c r="A66" s="112"/>
      <c r="B66" s="112"/>
      <c r="C66" s="133"/>
      <c r="D66" s="133"/>
      <c r="E66" s="133"/>
      <c r="F66" s="133"/>
      <c r="G66" s="133"/>
      <c r="H66" s="133"/>
      <c r="I66" s="133"/>
      <c r="J66" s="112"/>
      <c r="K66" s="112"/>
      <c r="L66" s="112"/>
      <c r="M66" s="112"/>
      <c r="N66" s="112"/>
      <c r="O66" s="112"/>
      <c r="P66" s="112"/>
      <c r="Q66" s="112"/>
      <c r="R66" s="112"/>
      <c r="S66" s="112"/>
      <c r="T66" s="112"/>
      <c r="U66" s="112"/>
      <c r="V66" s="112"/>
      <c r="W66" s="112"/>
      <c r="X66" s="112"/>
      <c r="Y66" s="112"/>
      <c r="Z66" s="112"/>
      <c r="AA66" s="112"/>
      <c r="AB66" s="112"/>
      <c r="AC66" s="112"/>
      <c r="AD66" s="112"/>
    </row>
    <row r="67" spans="1:91" x14ac:dyDescent="0.25">
      <c r="A67" s="112"/>
      <c r="B67" s="112" t="s">
        <v>55</v>
      </c>
      <c r="C67" s="112" t="s">
        <v>100</v>
      </c>
      <c r="D67" s="112"/>
      <c r="E67" s="112"/>
      <c r="F67" s="112"/>
      <c r="G67" s="112"/>
      <c r="H67" s="112"/>
      <c r="I67" s="112"/>
      <c r="J67" s="112"/>
      <c r="K67" s="112"/>
      <c r="L67" s="112"/>
      <c r="M67" s="112"/>
      <c r="N67" s="112"/>
      <c r="O67" s="112"/>
      <c r="P67" s="112"/>
      <c r="Q67" s="112" t="s">
        <v>55</v>
      </c>
      <c r="R67" s="112" t="s">
        <v>101</v>
      </c>
      <c r="S67" s="112"/>
      <c r="T67" s="112"/>
      <c r="U67" s="112"/>
      <c r="V67" s="112"/>
      <c r="W67" s="112"/>
      <c r="X67" s="112"/>
      <c r="Y67" s="112"/>
      <c r="Z67" s="112"/>
      <c r="AA67" s="112"/>
      <c r="AB67" s="112"/>
      <c r="AC67" s="112"/>
      <c r="AD67" s="112"/>
    </row>
    <row r="68" spans="1:91" x14ac:dyDescent="0.25">
      <c r="A68" s="112"/>
      <c r="B68" s="112"/>
      <c r="C68" s="112" t="s">
        <v>149</v>
      </c>
      <c r="D68" s="112"/>
      <c r="E68" s="112"/>
      <c r="F68" s="112"/>
      <c r="G68" s="112"/>
      <c r="H68" s="112"/>
      <c r="I68" s="112"/>
      <c r="J68" s="112"/>
      <c r="K68" s="112"/>
      <c r="L68" s="112"/>
      <c r="M68" s="112"/>
      <c r="N68" s="112"/>
      <c r="O68" s="112"/>
      <c r="P68" s="112"/>
      <c r="Q68" s="112"/>
      <c r="R68" s="112" t="s">
        <v>149</v>
      </c>
      <c r="S68" s="112"/>
      <c r="T68" s="112"/>
      <c r="U68" s="112"/>
      <c r="V68" s="112"/>
      <c r="W68" s="112"/>
      <c r="X68" s="112"/>
      <c r="Y68" s="112"/>
      <c r="Z68" s="112"/>
      <c r="AA68" s="112"/>
      <c r="AB68" s="112"/>
      <c r="AC68" s="112"/>
      <c r="AD68" s="112"/>
    </row>
    <row r="69" spans="1:91" x14ac:dyDescent="0.25">
      <c r="A69" s="112"/>
      <c r="B69" s="112"/>
      <c r="C69" s="112" t="s">
        <v>99</v>
      </c>
      <c r="D69" s="112"/>
      <c r="E69" s="112"/>
      <c r="F69" s="112"/>
      <c r="G69" s="112"/>
      <c r="H69" s="112"/>
      <c r="I69" s="112"/>
      <c r="J69" s="112"/>
      <c r="K69" s="112"/>
      <c r="L69" s="112"/>
      <c r="M69" s="112"/>
      <c r="N69" s="112"/>
      <c r="O69" s="112"/>
      <c r="P69" s="112"/>
      <c r="Q69" s="112"/>
      <c r="R69" s="112" t="s">
        <v>99</v>
      </c>
      <c r="S69" s="112"/>
      <c r="T69" s="112"/>
      <c r="U69" s="112"/>
      <c r="V69" s="112"/>
      <c r="W69" s="112"/>
      <c r="X69" s="112"/>
      <c r="Y69" s="112"/>
      <c r="Z69" s="112"/>
      <c r="AA69" s="112"/>
      <c r="AB69" s="112"/>
      <c r="AC69" s="112"/>
      <c r="AD69" s="112"/>
    </row>
    <row r="70" spans="1:91" x14ac:dyDescent="0.25">
      <c r="A70" s="112"/>
      <c r="B70" s="112"/>
      <c r="C70" s="112" t="s">
        <v>102</v>
      </c>
      <c r="D70" s="112"/>
      <c r="E70" s="112"/>
      <c r="F70" s="112"/>
      <c r="G70" s="112"/>
      <c r="H70" s="112"/>
      <c r="I70" s="112"/>
      <c r="J70" s="112"/>
      <c r="K70" s="112"/>
      <c r="L70" s="112"/>
      <c r="M70" s="112"/>
      <c r="N70" s="112"/>
      <c r="O70" s="112"/>
      <c r="P70" s="112"/>
      <c r="Q70" s="112"/>
      <c r="R70" s="112" t="s">
        <v>103</v>
      </c>
      <c r="S70" s="112"/>
      <c r="T70" s="112"/>
      <c r="U70" s="112"/>
      <c r="V70" s="112"/>
      <c r="W70" s="112"/>
      <c r="X70" s="112"/>
      <c r="Y70" s="112"/>
      <c r="Z70" s="112"/>
      <c r="AA70" s="112"/>
      <c r="AB70" s="112"/>
      <c r="AC70" s="112"/>
      <c r="AD70" s="112"/>
    </row>
    <row r="71" spans="1:91" x14ac:dyDescent="0.25">
      <c r="A71" s="112"/>
      <c r="B71" s="112" t="s">
        <v>56</v>
      </c>
      <c r="C71" s="112" t="s">
        <v>115</v>
      </c>
      <c r="D71" s="112"/>
      <c r="E71" s="112"/>
      <c r="F71" s="112"/>
      <c r="G71" s="112"/>
      <c r="H71" s="112"/>
      <c r="I71" s="112"/>
      <c r="J71" s="112"/>
      <c r="K71" s="112"/>
      <c r="L71" s="112"/>
      <c r="M71" s="112"/>
      <c r="N71" s="112"/>
      <c r="O71" s="112"/>
      <c r="P71" s="112"/>
      <c r="Q71" s="112" t="s">
        <v>56</v>
      </c>
      <c r="R71" s="112" t="s">
        <v>115</v>
      </c>
      <c r="S71" s="112"/>
      <c r="T71" s="112"/>
      <c r="U71" s="112"/>
      <c r="V71" s="112"/>
      <c r="W71" s="112"/>
      <c r="X71" s="112"/>
      <c r="Y71" s="112"/>
      <c r="Z71" s="112"/>
      <c r="AA71" s="112"/>
      <c r="AB71" s="112"/>
      <c r="AC71" s="112"/>
      <c r="AD71" s="112"/>
    </row>
    <row r="72" spans="1:91" s="108" customFormat="1" ht="15"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row>
    <row r="73" spans="1:9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row>
    <row r="74" spans="1:9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1:91" s="106" customFormat="1" ht="15.6" x14ac:dyDescent="0.3">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spans="1:91" s="82" customFormat="1" ht="13.8"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91" s="82" customFormat="1" ht="15" x14ac:dyDescent="0.25">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row>
    <row r="78" spans="1:91" s="82" customFormat="1" ht="13.8"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91" s="82" customFormat="1" ht="13.8"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91" s="82" customFormat="1" ht="15.6" x14ac:dyDescent="0.3">
      <c r="A80" s="106"/>
      <c r="B80" s="199"/>
      <c r="C80" s="199"/>
      <c r="D80" s="199"/>
      <c r="E80" s="199"/>
      <c r="F80" s="199"/>
      <c r="G80" s="106"/>
      <c r="H80" s="106"/>
      <c r="I80" s="106"/>
      <c r="J80" s="106"/>
      <c r="K80" s="106"/>
      <c r="L80" s="106"/>
      <c r="M80" s="106"/>
      <c r="N80" s="106"/>
      <c r="O80" s="106"/>
      <c r="P80" s="106"/>
      <c r="Q80" s="106"/>
      <c r="R80" s="106"/>
      <c r="S80" s="106"/>
      <c r="T80" s="199"/>
      <c r="U80" s="199"/>
      <c r="V80" s="106"/>
      <c r="W80" s="106"/>
      <c r="X80" s="106"/>
      <c r="Y80" s="106"/>
      <c r="Z80" s="106"/>
      <c r="AA80" s="106"/>
      <c r="AB80" s="106"/>
      <c r="AC80" s="106"/>
      <c r="AD80" s="106"/>
    </row>
    <row r="81" spans="2:22" s="82" customFormat="1" ht="13.8" x14ac:dyDescent="0.25">
      <c r="B81" s="189"/>
      <c r="C81" s="189"/>
      <c r="D81" s="189"/>
      <c r="E81" s="189"/>
      <c r="F81" s="189"/>
      <c r="G81" s="134"/>
      <c r="H81" s="135"/>
      <c r="T81" s="189"/>
      <c r="U81" s="189"/>
      <c r="V81" s="92"/>
    </row>
    <row r="82" spans="2:22" s="82" customFormat="1" ht="13.8" x14ac:dyDescent="0.25">
      <c r="B82" s="189"/>
      <c r="C82" s="189"/>
      <c r="D82" s="189"/>
      <c r="E82" s="189"/>
      <c r="F82" s="189"/>
      <c r="G82" s="134"/>
      <c r="H82" s="135"/>
      <c r="T82" s="189"/>
      <c r="U82" s="189"/>
    </row>
    <row r="83" spans="2:22" s="82" customFormat="1" ht="13.8" x14ac:dyDescent="0.25">
      <c r="B83" s="189"/>
      <c r="C83" s="189"/>
      <c r="D83" s="189"/>
      <c r="E83" s="189"/>
      <c r="F83" s="189"/>
      <c r="G83" s="134"/>
      <c r="H83" s="136"/>
      <c r="T83" s="189"/>
      <c r="U83" s="189"/>
    </row>
    <row r="84" spans="2:22" s="82" customFormat="1" ht="13.8" x14ac:dyDescent="0.25">
      <c r="B84" s="189"/>
      <c r="C84" s="189"/>
      <c r="D84" s="189"/>
      <c r="E84" s="189"/>
      <c r="F84" s="189"/>
      <c r="G84" s="134"/>
      <c r="H84" s="136"/>
      <c r="T84" s="189"/>
      <c r="U84" s="189"/>
    </row>
    <row r="85" spans="2:22" s="82" customFormat="1" ht="13.8" x14ac:dyDescent="0.25">
      <c r="B85" s="189"/>
      <c r="C85" s="189"/>
      <c r="D85" s="189"/>
      <c r="E85" s="189"/>
      <c r="F85" s="189"/>
      <c r="G85" s="134"/>
      <c r="H85" s="136"/>
      <c r="T85" s="189"/>
      <c r="U85" s="189"/>
    </row>
    <row r="86" spans="2:22" s="82" customFormat="1" ht="13.8" x14ac:dyDescent="0.25">
      <c r="B86" s="189"/>
      <c r="C86" s="189"/>
      <c r="Q86" s="189"/>
      <c r="R86" s="189"/>
    </row>
    <row r="87" spans="2:22" s="82" customFormat="1" ht="13.8" x14ac:dyDescent="0.25">
      <c r="B87" s="189"/>
      <c r="C87" s="189"/>
      <c r="Q87" s="189"/>
      <c r="R87" s="189"/>
    </row>
    <row r="88" spans="2:22" s="82" customFormat="1" ht="13.8" x14ac:dyDescent="0.25">
      <c r="B88" s="189"/>
      <c r="C88" s="189"/>
      <c r="Q88" s="189"/>
      <c r="R88" s="189"/>
    </row>
    <row r="89" spans="2:22" s="82" customFormat="1" ht="13.8" x14ac:dyDescent="0.25">
      <c r="B89" s="189"/>
      <c r="C89" s="189"/>
      <c r="Q89" s="189"/>
      <c r="R89" s="189"/>
    </row>
    <row r="90" spans="2:22" s="82" customFormat="1" ht="13.8" x14ac:dyDescent="0.25">
      <c r="B90" s="189"/>
      <c r="C90" s="189"/>
      <c r="Q90" s="189"/>
      <c r="R90" s="189"/>
    </row>
    <row r="91" spans="2:22" s="82" customFormat="1" ht="13.8" x14ac:dyDescent="0.25">
      <c r="B91" s="189"/>
      <c r="C91" s="189"/>
      <c r="Q91" s="189"/>
      <c r="R91" s="189"/>
    </row>
    <row r="92" spans="2:22" s="82" customFormat="1" ht="13.8" x14ac:dyDescent="0.25">
      <c r="B92" s="189"/>
      <c r="C92" s="189"/>
      <c r="Q92" s="189"/>
      <c r="R92" s="189"/>
    </row>
    <row r="93" spans="2:22" s="82" customFormat="1" ht="13.8" x14ac:dyDescent="0.25">
      <c r="B93" s="189"/>
      <c r="C93" s="189"/>
      <c r="Q93" s="189"/>
      <c r="R93" s="189"/>
    </row>
    <row r="94" spans="2:22" s="82" customFormat="1" ht="13.8" x14ac:dyDescent="0.25">
      <c r="B94" s="189"/>
      <c r="C94" s="189"/>
      <c r="Q94" s="189"/>
      <c r="R94" s="189"/>
    </row>
    <row r="95" spans="2:22" s="82" customFormat="1" ht="13.8" x14ac:dyDescent="0.25"/>
    <row r="96" spans="2:22" s="82" customFormat="1" ht="13.8" x14ac:dyDescent="0.25"/>
    <row r="97" spans="1:30" s="82" customFormat="1" ht="13.8" x14ac:dyDescent="0.25"/>
    <row r="98" spans="1:30" s="82" customFormat="1" ht="13.8" x14ac:dyDescent="0.25"/>
    <row r="99" spans="1:30" s="82" customFormat="1" ht="13.8" x14ac:dyDescent="0.25"/>
    <row r="100" spans="1:30" s="82" customFormat="1" ht="13.8" x14ac:dyDescent="0.25"/>
    <row r="101" spans="1:30" s="82" customFormat="1" ht="13.8" x14ac:dyDescent="0.25"/>
    <row r="102" spans="1:30" s="82" customFormat="1" ht="13.8" x14ac:dyDescent="0.25"/>
    <row r="103" spans="1:30" s="82" customFormat="1" ht="13.8" x14ac:dyDescent="0.25"/>
    <row r="104" spans="1:30" s="82" customFormat="1" ht="13.8" x14ac:dyDescent="0.25"/>
    <row r="105" spans="1:30" s="82" customFormat="1" ht="13.8" x14ac:dyDescent="0.25"/>
    <row r="106" spans="1:30" s="82" customFormat="1" ht="13.8" x14ac:dyDescent="0.25"/>
    <row r="107" spans="1:30" s="82" customFormat="1" ht="13.8" x14ac:dyDescent="0.25"/>
    <row r="108" spans="1:30" s="82" customFormat="1" ht="13.8" x14ac:dyDescent="0.25"/>
    <row r="109" spans="1:30" s="82" customFormat="1" ht="13.8" x14ac:dyDescent="0.25"/>
    <row r="110" spans="1:30" s="82" customFormat="1" ht="13.8" x14ac:dyDescent="0.25"/>
    <row r="111" spans="1:30" s="82" customFormat="1" ht="13.8" x14ac:dyDescent="0.25"/>
    <row r="112" spans="1:30" ht="13.8"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row>
    <row r="113" spans="1:30" ht="13.8"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row>
    <row r="114" spans="1:30" ht="13.8"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row>
    <row r="115" spans="1:30" ht="13.8"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row>
    <row r="116" spans="1:30" ht="13.8"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row>
  </sheetData>
  <sheetProtection selectLockedCells="1" selectUnlockedCells="1"/>
  <mergeCells count="61">
    <mergeCell ref="I44:I45"/>
    <mergeCell ref="C44:E44"/>
    <mergeCell ref="F44:H44"/>
    <mergeCell ref="DM16:DO18"/>
    <mergeCell ref="B43:H43"/>
    <mergeCell ref="DA18:DA19"/>
    <mergeCell ref="DB18:DB19"/>
    <mergeCell ref="DK18:DK19"/>
    <mergeCell ref="CA17:CA18"/>
    <mergeCell ref="CB17:CC18"/>
    <mergeCell ref="CD17:CK18"/>
    <mergeCell ref="CO17:CR17"/>
    <mergeCell ref="CO18:CP18"/>
    <mergeCell ref="CQ18:CR18"/>
    <mergeCell ref="CN18:CN19"/>
    <mergeCell ref="A1:J3"/>
    <mergeCell ref="Q43:U43"/>
    <mergeCell ref="DL18:DL19"/>
    <mergeCell ref="G6:M6"/>
    <mergeCell ref="D6:F6"/>
    <mergeCell ref="A12:N30"/>
    <mergeCell ref="P12:AC30"/>
    <mergeCell ref="CL18:CL19"/>
    <mergeCell ref="CM18:CM19"/>
    <mergeCell ref="CA16:DL16"/>
    <mergeCell ref="CS18:CV18"/>
    <mergeCell ref="CW18:CZ18"/>
    <mergeCell ref="DC18:DF18"/>
    <mergeCell ref="DG18:DJ18"/>
    <mergeCell ref="CS17:DB17"/>
    <mergeCell ref="DC17:DL17"/>
    <mergeCell ref="T80:U80"/>
    <mergeCell ref="T81:U81"/>
    <mergeCell ref="B80:F80"/>
    <mergeCell ref="B81:F81"/>
    <mergeCell ref="T82:U82"/>
    <mergeCell ref="B82:F82"/>
    <mergeCell ref="T83:U83"/>
    <mergeCell ref="T84:U84"/>
    <mergeCell ref="T85:U85"/>
    <mergeCell ref="Q86:R86"/>
    <mergeCell ref="B93:C93"/>
    <mergeCell ref="Q87:R87"/>
    <mergeCell ref="Q88:R88"/>
    <mergeCell ref="Q89:R89"/>
    <mergeCell ref="Q90:R90"/>
    <mergeCell ref="Q91:R91"/>
    <mergeCell ref="B83:F83"/>
    <mergeCell ref="B84:F84"/>
    <mergeCell ref="B85:F85"/>
    <mergeCell ref="B94:C94"/>
    <mergeCell ref="Q92:R92"/>
    <mergeCell ref="Q93:R93"/>
    <mergeCell ref="Q94:R94"/>
    <mergeCell ref="B86:C86"/>
    <mergeCell ref="B87:C87"/>
    <mergeCell ref="B88:C88"/>
    <mergeCell ref="B89:C89"/>
    <mergeCell ref="B90:C90"/>
    <mergeCell ref="B91:C91"/>
    <mergeCell ref="B92:C92"/>
  </mergeCells>
  <conditionalFormatting sqref="CA16 CA19:CK19 CA17:CM18 CA39:DJ39 CS41:CS61 CA40:CS40 CU40:DJ40 CT40:CT59">
    <cfRule type="cellIs" dxfId="5" priority="2" operator="lessThan">
      <formula>0</formula>
    </cfRule>
  </conditionalFormatting>
  <pageMargins left="0.7" right="0.7" top="0.75" bottom="0.75" header="0.3" footer="0.3"/>
  <pageSetup paperSize="9" orientation="portrait" r:id="rId1"/>
  <ignoredErrors>
    <ignoredError sqref="E46"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Ref!$B$3:$B$5</xm:f>
          </x14:formula1>
          <xm:sqref>G6:M6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EH118"/>
  <sheetViews>
    <sheetView zoomScale="85" zoomScaleNormal="85" workbookViewId="0">
      <pane ySplit="10" topLeftCell="A11" activePane="bottomLeft" state="frozen"/>
      <selection activeCell="DD1" sqref="DD1"/>
      <selection pane="bottomLeft" activeCell="U48" sqref="U48:U67"/>
    </sheetView>
  </sheetViews>
  <sheetFormatPr defaultColWidth="9.109375" defaultRowHeight="13.2" x14ac:dyDescent="0.25"/>
  <cols>
    <col min="1" max="1" width="9.109375" style="6"/>
    <col min="2" max="3" width="9.109375" style="6" customWidth="1"/>
    <col min="4" max="5" width="9.109375" style="6"/>
    <col min="6" max="6" width="10.109375" style="6" customWidth="1"/>
    <col min="7" max="8" width="9.109375" style="6"/>
    <col min="9" max="9" width="30.6640625" style="6" customWidth="1"/>
    <col min="10" max="20" width="9.109375" style="6"/>
    <col min="21" max="21" width="14.5546875" style="6" customWidth="1"/>
    <col min="22" max="114" width="9.109375" style="6"/>
    <col min="115" max="115" width="9.109375" style="6" customWidth="1"/>
    <col min="116" max="116" width="9.109375" style="6"/>
    <col min="117" max="118" width="9.109375" style="6" customWidth="1"/>
    <col min="119" max="16384" width="9.109375" style="6"/>
  </cols>
  <sheetData>
    <row r="1" spans="1:138" x14ac:dyDescent="0.25">
      <c r="A1" s="210" t="s">
        <v>113</v>
      </c>
      <c r="B1" s="210"/>
      <c r="C1" s="210"/>
      <c r="D1" s="210"/>
      <c r="E1" s="210"/>
      <c r="F1" s="210"/>
      <c r="G1" s="210"/>
      <c r="H1" s="210"/>
      <c r="I1" s="210"/>
      <c r="J1" s="210"/>
      <c r="K1" s="47"/>
      <c r="L1" s="47"/>
      <c r="M1" s="47"/>
      <c r="N1" s="47"/>
      <c r="O1" s="47"/>
      <c r="P1" s="47"/>
      <c r="Q1" s="47"/>
      <c r="R1" s="47"/>
      <c r="S1" s="47"/>
      <c r="T1" s="47"/>
      <c r="U1" s="47"/>
      <c r="V1" s="47"/>
      <c r="W1" s="47"/>
      <c r="X1" s="47"/>
      <c r="Y1" s="47"/>
      <c r="Z1" s="47"/>
      <c r="AA1" s="47"/>
      <c r="AB1" s="47"/>
      <c r="AC1" s="47"/>
      <c r="AD1" s="47"/>
    </row>
    <row r="2" spans="1:138" x14ac:dyDescent="0.25">
      <c r="A2" s="210"/>
      <c r="B2" s="210"/>
      <c r="C2" s="210"/>
      <c r="D2" s="210"/>
      <c r="E2" s="210"/>
      <c r="F2" s="210"/>
      <c r="G2" s="210"/>
      <c r="H2" s="210"/>
      <c r="I2" s="210"/>
      <c r="J2" s="210"/>
      <c r="K2" s="47"/>
      <c r="L2" s="47"/>
      <c r="M2" s="47"/>
      <c r="N2" s="47"/>
      <c r="O2" s="47"/>
      <c r="P2" s="47"/>
      <c r="Q2" s="47"/>
      <c r="R2" s="47"/>
      <c r="S2" s="47"/>
      <c r="T2" s="47"/>
      <c r="U2" s="47"/>
      <c r="V2" s="47"/>
      <c r="W2" s="47"/>
      <c r="X2" s="47"/>
      <c r="Y2" s="47"/>
      <c r="Z2" s="47"/>
      <c r="AA2" s="47"/>
      <c r="AB2" s="47"/>
      <c r="AC2" s="47"/>
      <c r="AD2" s="47"/>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row>
    <row r="3" spans="1:138" x14ac:dyDescent="0.25">
      <c r="A3" s="210"/>
      <c r="B3" s="210"/>
      <c r="C3" s="210"/>
      <c r="D3" s="210"/>
      <c r="E3" s="210"/>
      <c r="F3" s="210"/>
      <c r="G3" s="210"/>
      <c r="H3" s="210"/>
      <c r="I3" s="210"/>
      <c r="J3" s="210"/>
      <c r="K3" s="47"/>
      <c r="L3" s="47"/>
      <c r="M3" s="47"/>
      <c r="N3" s="47"/>
      <c r="O3" s="47"/>
      <c r="P3" s="47"/>
      <c r="Q3" s="47"/>
      <c r="R3" s="47"/>
      <c r="S3" s="47"/>
      <c r="T3" s="47"/>
      <c r="U3" s="47"/>
      <c r="V3" s="47"/>
      <c r="W3" s="47"/>
      <c r="X3" s="47"/>
      <c r="Y3" s="47"/>
      <c r="Z3" s="47"/>
      <c r="AA3" s="47"/>
      <c r="AB3" s="47"/>
      <c r="AC3" s="47"/>
      <c r="AD3" s="47"/>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row>
    <row r="4" spans="1:138"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row>
    <row r="5" spans="1:138" x14ac:dyDescent="0.25">
      <c r="A5" s="47"/>
      <c r="B5" s="47"/>
      <c r="C5" s="47"/>
      <c r="D5" s="49"/>
      <c r="E5" s="49"/>
      <c r="F5" s="49"/>
      <c r="G5" s="49"/>
      <c r="H5" s="49"/>
      <c r="I5" s="49"/>
      <c r="J5" s="49"/>
      <c r="K5" s="49"/>
      <c r="L5" s="49"/>
      <c r="M5" s="49"/>
      <c r="N5" s="49"/>
      <c r="O5" s="49"/>
      <c r="P5" s="49"/>
      <c r="Q5" s="49"/>
      <c r="R5" s="47"/>
      <c r="S5" s="47"/>
      <c r="T5" s="47"/>
      <c r="U5" s="47"/>
      <c r="V5" s="47"/>
      <c r="W5" s="47"/>
      <c r="X5" s="47"/>
      <c r="Y5" s="47"/>
      <c r="Z5" s="47"/>
      <c r="AA5" s="47"/>
      <c r="AB5" s="47"/>
      <c r="AC5" s="47"/>
      <c r="AD5" s="47"/>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row>
    <row r="6" spans="1:138" s="51" customFormat="1" ht="15.6" x14ac:dyDescent="0.3">
      <c r="A6" s="50"/>
      <c r="B6" s="50"/>
      <c r="C6" s="50"/>
      <c r="D6" s="219"/>
      <c r="E6" s="219"/>
      <c r="F6" s="219"/>
      <c r="G6" s="212"/>
      <c r="H6" s="212"/>
      <c r="I6" s="212"/>
      <c r="J6" s="212"/>
      <c r="K6" s="212"/>
      <c r="L6" s="212"/>
      <c r="M6" s="212"/>
      <c r="N6" s="212"/>
      <c r="O6" s="212"/>
      <c r="P6" s="212"/>
      <c r="Q6" s="212"/>
      <c r="R6" s="50"/>
      <c r="S6" s="50"/>
      <c r="T6" s="50"/>
      <c r="U6" s="50"/>
      <c r="V6" s="50"/>
      <c r="W6" s="50"/>
      <c r="X6" s="50"/>
      <c r="Y6" s="50"/>
      <c r="Z6" s="50"/>
      <c r="AA6" s="50"/>
      <c r="AB6" s="50"/>
      <c r="AC6" s="50"/>
      <c r="AD6" s="50"/>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48"/>
      <c r="DS6" s="52"/>
      <c r="DT6" s="52"/>
      <c r="DU6" s="52"/>
      <c r="DV6" s="52"/>
      <c r="DW6" s="52"/>
      <c r="DX6" s="52"/>
      <c r="DY6" s="52"/>
      <c r="DZ6" s="52"/>
      <c r="EA6" s="52"/>
      <c r="EB6" s="52"/>
      <c r="EC6" s="52"/>
      <c r="ED6" s="52"/>
      <c r="EE6" s="52"/>
      <c r="EF6" s="52"/>
      <c r="EG6" s="52"/>
      <c r="EH6" s="52"/>
    </row>
    <row r="7" spans="1:138" x14ac:dyDescent="0.25">
      <c r="A7" s="47"/>
      <c r="B7" s="47"/>
      <c r="C7" s="47"/>
      <c r="D7" s="49"/>
      <c r="E7" s="49"/>
      <c r="F7" s="49"/>
      <c r="G7" s="49"/>
      <c r="H7" s="49"/>
      <c r="I7" s="49"/>
      <c r="J7" s="49"/>
      <c r="K7" s="49"/>
      <c r="L7" s="49"/>
      <c r="M7" s="49"/>
      <c r="N7" s="49"/>
      <c r="O7" s="49"/>
      <c r="P7" s="49"/>
      <c r="Q7" s="49"/>
      <c r="R7" s="47"/>
      <c r="S7" s="47"/>
      <c r="T7" s="47"/>
      <c r="U7" s="47"/>
      <c r="V7" s="47"/>
      <c r="W7" s="47"/>
      <c r="X7" s="47"/>
      <c r="Y7" s="47"/>
      <c r="Z7" s="47"/>
      <c r="AA7" s="47"/>
      <c r="AB7" s="47"/>
      <c r="AC7" s="47"/>
      <c r="AD7" s="47"/>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row>
    <row r="8" spans="1:138" x14ac:dyDescent="0.2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row>
    <row r="9" spans="1:138" x14ac:dyDescent="0.2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row>
    <row r="10" spans="1:138" x14ac:dyDescent="0.2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row>
    <row r="11" spans="1:138" x14ac:dyDescent="0.25">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row>
    <row r="12" spans="1:138" x14ac:dyDescent="0.25">
      <c r="A12" s="220" t="s">
        <v>111</v>
      </c>
      <c r="B12" s="220"/>
      <c r="C12" s="220"/>
      <c r="D12" s="220"/>
      <c r="E12" s="220"/>
      <c r="F12" s="220"/>
      <c r="G12" s="220"/>
      <c r="H12" s="220"/>
      <c r="I12" s="220"/>
      <c r="J12" s="220"/>
      <c r="K12" s="220"/>
      <c r="L12" s="220"/>
      <c r="M12" s="220"/>
      <c r="N12" s="220"/>
      <c r="O12" s="47"/>
      <c r="P12" s="220" t="s">
        <v>112</v>
      </c>
      <c r="Q12" s="220"/>
      <c r="R12" s="220"/>
      <c r="S12" s="220"/>
      <c r="T12" s="220"/>
      <c r="U12" s="220"/>
      <c r="V12" s="220"/>
      <c r="W12" s="220"/>
      <c r="X12" s="220"/>
      <c r="Y12" s="220"/>
      <c r="Z12" s="220"/>
      <c r="AA12" s="220"/>
      <c r="AB12" s="220"/>
      <c r="AC12" s="220"/>
      <c r="AD12" s="47"/>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row>
    <row r="13" spans="1:138" x14ac:dyDescent="0.25">
      <c r="A13" s="220"/>
      <c r="B13" s="220"/>
      <c r="C13" s="220"/>
      <c r="D13" s="220"/>
      <c r="E13" s="220"/>
      <c r="F13" s="220"/>
      <c r="G13" s="220"/>
      <c r="H13" s="220"/>
      <c r="I13" s="220"/>
      <c r="J13" s="220"/>
      <c r="K13" s="220"/>
      <c r="L13" s="220"/>
      <c r="M13" s="220"/>
      <c r="N13" s="220"/>
      <c r="O13" s="47"/>
      <c r="P13" s="220"/>
      <c r="Q13" s="220"/>
      <c r="R13" s="220"/>
      <c r="S13" s="220"/>
      <c r="T13" s="220"/>
      <c r="U13" s="220"/>
      <c r="V13" s="220"/>
      <c r="W13" s="220"/>
      <c r="X13" s="220"/>
      <c r="Y13" s="220"/>
      <c r="Z13" s="220"/>
      <c r="AA13" s="220"/>
      <c r="AB13" s="220"/>
      <c r="AC13" s="220"/>
      <c r="AD13" s="47"/>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row>
    <row r="14" spans="1:138" x14ac:dyDescent="0.25">
      <c r="A14" s="220"/>
      <c r="B14" s="220"/>
      <c r="C14" s="220"/>
      <c r="D14" s="220"/>
      <c r="E14" s="220"/>
      <c r="F14" s="220"/>
      <c r="G14" s="220"/>
      <c r="H14" s="220"/>
      <c r="I14" s="220"/>
      <c r="J14" s="220"/>
      <c r="K14" s="220"/>
      <c r="L14" s="220"/>
      <c r="M14" s="220"/>
      <c r="N14" s="220"/>
      <c r="O14" s="47"/>
      <c r="P14" s="220"/>
      <c r="Q14" s="220"/>
      <c r="R14" s="220"/>
      <c r="S14" s="220"/>
      <c r="T14" s="220"/>
      <c r="U14" s="220"/>
      <c r="V14" s="220"/>
      <c r="W14" s="220"/>
      <c r="X14" s="220"/>
      <c r="Y14" s="220"/>
      <c r="Z14" s="220"/>
      <c r="AA14" s="220"/>
      <c r="AB14" s="220"/>
      <c r="AC14" s="220"/>
      <c r="AD14" s="47"/>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row>
    <row r="15" spans="1:138" x14ac:dyDescent="0.25">
      <c r="A15" s="220"/>
      <c r="B15" s="220"/>
      <c r="C15" s="220"/>
      <c r="D15" s="220"/>
      <c r="E15" s="220"/>
      <c r="F15" s="220"/>
      <c r="G15" s="220"/>
      <c r="H15" s="220"/>
      <c r="I15" s="220"/>
      <c r="J15" s="220"/>
      <c r="K15" s="220"/>
      <c r="L15" s="220"/>
      <c r="M15" s="220"/>
      <c r="N15" s="220"/>
      <c r="O15" s="47"/>
      <c r="P15" s="220"/>
      <c r="Q15" s="220"/>
      <c r="R15" s="220"/>
      <c r="S15" s="220"/>
      <c r="T15" s="220"/>
      <c r="U15" s="220"/>
      <c r="V15" s="220"/>
      <c r="W15" s="220"/>
      <c r="X15" s="220"/>
      <c r="Y15" s="220"/>
      <c r="Z15" s="220"/>
      <c r="AA15" s="220"/>
      <c r="AB15" s="220"/>
      <c r="AC15" s="220"/>
      <c r="AD15" s="47"/>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row>
    <row r="16" spans="1:138" ht="13.8" x14ac:dyDescent="0.25">
      <c r="A16" s="220"/>
      <c r="B16" s="220"/>
      <c r="C16" s="220"/>
      <c r="D16" s="220"/>
      <c r="E16" s="220"/>
      <c r="F16" s="220"/>
      <c r="G16" s="220"/>
      <c r="H16" s="220"/>
      <c r="I16" s="220"/>
      <c r="J16" s="220"/>
      <c r="K16" s="220"/>
      <c r="L16" s="220"/>
      <c r="M16" s="220"/>
      <c r="N16" s="220"/>
      <c r="O16" s="47"/>
      <c r="P16" s="220"/>
      <c r="Q16" s="220"/>
      <c r="R16" s="220"/>
      <c r="S16" s="220"/>
      <c r="T16" s="220"/>
      <c r="U16" s="220"/>
      <c r="V16" s="220"/>
      <c r="W16" s="220"/>
      <c r="X16" s="220"/>
      <c r="Y16" s="220"/>
      <c r="Z16" s="220"/>
      <c r="AA16" s="220"/>
      <c r="AB16" s="220"/>
      <c r="AC16" s="220"/>
      <c r="AD16" s="47"/>
      <c r="BY16" s="48"/>
      <c r="BZ16" s="48"/>
      <c r="CA16" s="213" t="s">
        <v>0</v>
      </c>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5"/>
      <c r="DT16" s="53"/>
      <c r="DU16" s="53"/>
      <c r="DV16" s="53"/>
      <c r="DW16" s="48"/>
      <c r="DX16" s="48"/>
      <c r="DY16" s="48"/>
      <c r="DZ16" s="48"/>
      <c r="EA16" s="48"/>
      <c r="EB16" s="48"/>
      <c r="EC16" s="48"/>
      <c r="ED16" s="48"/>
      <c r="EE16" s="48"/>
      <c r="EF16" s="48"/>
      <c r="EG16" s="48"/>
      <c r="EH16" s="48"/>
    </row>
    <row r="17" spans="1:138" ht="13.8" x14ac:dyDescent="0.25">
      <c r="A17" s="220"/>
      <c r="B17" s="220"/>
      <c r="C17" s="220"/>
      <c r="D17" s="220"/>
      <c r="E17" s="220"/>
      <c r="F17" s="220"/>
      <c r="G17" s="220"/>
      <c r="H17" s="220"/>
      <c r="I17" s="220"/>
      <c r="J17" s="220"/>
      <c r="K17" s="220"/>
      <c r="L17" s="220"/>
      <c r="M17" s="220"/>
      <c r="N17" s="220"/>
      <c r="O17" s="47"/>
      <c r="P17" s="220"/>
      <c r="Q17" s="220"/>
      <c r="R17" s="220"/>
      <c r="S17" s="220"/>
      <c r="T17" s="220"/>
      <c r="U17" s="220"/>
      <c r="V17" s="220"/>
      <c r="W17" s="220"/>
      <c r="X17" s="220"/>
      <c r="Y17" s="220"/>
      <c r="Z17" s="220"/>
      <c r="AA17" s="220"/>
      <c r="AB17" s="220"/>
      <c r="AC17" s="220"/>
      <c r="AD17" s="47"/>
      <c r="BY17" s="48"/>
      <c r="BZ17" s="48"/>
      <c r="CA17" s="54"/>
      <c r="CB17" s="192" t="s">
        <v>1</v>
      </c>
      <c r="CC17" s="192"/>
      <c r="CD17" s="192"/>
      <c r="CE17" s="224" t="s">
        <v>40</v>
      </c>
      <c r="CF17" s="224"/>
      <c r="CG17" s="224"/>
      <c r="CH17" s="224"/>
      <c r="CI17" s="224"/>
      <c r="CJ17" s="224"/>
      <c r="CK17" s="224"/>
      <c r="CL17" s="224"/>
      <c r="CM17" s="224"/>
      <c r="CN17" s="224"/>
      <c r="CO17" s="224"/>
      <c r="CP17" s="224"/>
      <c r="CQ17" s="224"/>
      <c r="CR17" s="224"/>
      <c r="CS17" s="224"/>
      <c r="CT17" s="225"/>
      <c r="CU17" s="194"/>
      <c r="CV17" s="224" t="s">
        <v>46</v>
      </c>
      <c r="CW17" s="224"/>
      <c r="CX17" s="224"/>
      <c r="CY17" s="224"/>
      <c r="CZ17" s="224"/>
      <c r="DA17" s="224"/>
      <c r="DB17" s="224"/>
      <c r="DC17" s="224"/>
      <c r="DD17" s="224"/>
      <c r="DE17" s="224"/>
      <c r="DF17" s="224"/>
      <c r="DG17" s="224"/>
      <c r="DH17" s="224" t="s">
        <v>47</v>
      </c>
      <c r="DI17" s="224"/>
      <c r="DJ17" s="224"/>
      <c r="DK17" s="224"/>
      <c r="DL17" s="224"/>
      <c r="DM17" s="224"/>
      <c r="DN17" s="224"/>
      <c r="DO17" s="224"/>
      <c r="DP17" s="224"/>
      <c r="DQ17" s="224"/>
      <c r="DR17" s="224"/>
      <c r="DS17" s="225"/>
      <c r="DT17" s="53"/>
      <c r="DU17" s="53"/>
      <c r="DV17" s="53"/>
      <c r="DW17" s="48"/>
      <c r="DX17" s="48"/>
      <c r="DY17" s="48"/>
      <c r="DZ17" s="48"/>
      <c r="EA17" s="48"/>
      <c r="EB17" s="48"/>
      <c r="EC17" s="48"/>
      <c r="ED17" s="48"/>
      <c r="EE17" s="48"/>
      <c r="EF17" s="48"/>
      <c r="EG17" s="48"/>
      <c r="EH17" s="48"/>
    </row>
    <row r="18" spans="1:138" ht="14.25" customHeight="1" x14ac:dyDescent="0.25">
      <c r="A18" s="220"/>
      <c r="B18" s="220"/>
      <c r="C18" s="220"/>
      <c r="D18" s="220"/>
      <c r="E18" s="220"/>
      <c r="F18" s="220"/>
      <c r="G18" s="220"/>
      <c r="H18" s="220"/>
      <c r="I18" s="220"/>
      <c r="J18" s="220"/>
      <c r="K18" s="220"/>
      <c r="L18" s="220"/>
      <c r="M18" s="220"/>
      <c r="N18" s="220"/>
      <c r="O18" s="47"/>
      <c r="P18" s="220"/>
      <c r="Q18" s="220"/>
      <c r="R18" s="220"/>
      <c r="S18" s="220"/>
      <c r="T18" s="220"/>
      <c r="U18" s="220"/>
      <c r="V18" s="220"/>
      <c r="W18" s="220"/>
      <c r="X18" s="220"/>
      <c r="Y18" s="220"/>
      <c r="Z18" s="220"/>
      <c r="AA18" s="220"/>
      <c r="AB18" s="220"/>
      <c r="AC18" s="220"/>
      <c r="AD18" s="47"/>
      <c r="BY18" s="48"/>
      <c r="BZ18" s="48"/>
      <c r="CA18" s="54"/>
      <c r="CB18" s="192"/>
      <c r="CC18" s="192"/>
      <c r="CD18" s="192"/>
      <c r="CE18" s="224" t="s">
        <v>33</v>
      </c>
      <c r="CF18" s="224"/>
      <c r="CG18" s="224"/>
      <c r="CH18" s="224"/>
      <c r="CI18" s="224" t="s">
        <v>34</v>
      </c>
      <c r="CJ18" s="224"/>
      <c r="CK18" s="224"/>
      <c r="CL18" s="224"/>
      <c r="CM18" s="224" t="s">
        <v>41</v>
      </c>
      <c r="CN18" s="224"/>
      <c r="CO18" s="224"/>
      <c r="CP18" s="224"/>
      <c r="CQ18" s="221" t="s">
        <v>108</v>
      </c>
      <c r="CR18" s="221" t="s">
        <v>88</v>
      </c>
      <c r="CS18" s="221" t="s">
        <v>109</v>
      </c>
      <c r="CT18" s="226" t="s">
        <v>88</v>
      </c>
      <c r="CU18" s="194"/>
      <c r="CV18" s="224" t="s">
        <v>1</v>
      </c>
      <c r="CW18" s="224"/>
      <c r="CX18" s="224" t="s">
        <v>2</v>
      </c>
      <c r="CY18" s="224"/>
      <c r="CZ18" s="224"/>
      <c r="DA18" s="224"/>
      <c r="DB18" s="224"/>
      <c r="DC18" s="224"/>
      <c r="DD18" s="224"/>
      <c r="DE18" s="224"/>
      <c r="DF18" s="192" t="s">
        <v>91</v>
      </c>
      <c r="DG18" s="222" t="s">
        <v>88</v>
      </c>
      <c r="DH18" s="224" t="s">
        <v>1</v>
      </c>
      <c r="DI18" s="224"/>
      <c r="DJ18" s="224" t="s">
        <v>2</v>
      </c>
      <c r="DK18" s="224"/>
      <c r="DL18" s="224"/>
      <c r="DM18" s="224"/>
      <c r="DN18" s="224"/>
      <c r="DO18" s="224"/>
      <c r="DP18" s="224"/>
      <c r="DQ18" s="224"/>
      <c r="DR18" s="192" t="s">
        <v>91</v>
      </c>
      <c r="DS18" s="223" t="s">
        <v>88</v>
      </c>
      <c r="DT18" s="216" t="s">
        <v>110</v>
      </c>
      <c r="DU18" s="217"/>
      <c r="DV18" s="218"/>
      <c r="DW18" s="48"/>
      <c r="DX18" s="48"/>
      <c r="DY18" s="48"/>
      <c r="DZ18" s="48"/>
      <c r="EA18" s="48"/>
      <c r="EB18" s="48"/>
      <c r="EC18" s="48"/>
      <c r="ED18" s="48"/>
      <c r="EE18" s="48"/>
      <c r="EF18" s="48"/>
      <c r="EG18" s="48"/>
      <c r="EH18" s="48"/>
    </row>
    <row r="19" spans="1:138" ht="13.8" x14ac:dyDescent="0.25">
      <c r="A19" s="220"/>
      <c r="B19" s="220"/>
      <c r="C19" s="220"/>
      <c r="D19" s="220"/>
      <c r="E19" s="220"/>
      <c r="F19" s="220"/>
      <c r="G19" s="220"/>
      <c r="H19" s="220"/>
      <c r="I19" s="220"/>
      <c r="J19" s="220"/>
      <c r="K19" s="220"/>
      <c r="L19" s="220"/>
      <c r="M19" s="220"/>
      <c r="N19" s="220"/>
      <c r="O19" s="47"/>
      <c r="P19" s="220"/>
      <c r="Q19" s="220"/>
      <c r="R19" s="220"/>
      <c r="S19" s="220"/>
      <c r="T19" s="220"/>
      <c r="U19" s="220"/>
      <c r="V19" s="220"/>
      <c r="W19" s="220"/>
      <c r="X19" s="220"/>
      <c r="Y19" s="220"/>
      <c r="Z19" s="220"/>
      <c r="AA19" s="220"/>
      <c r="AB19" s="220"/>
      <c r="AC19" s="220"/>
      <c r="AD19" s="47"/>
      <c r="BY19" s="48"/>
      <c r="BZ19" s="48"/>
      <c r="CA19" s="54" t="s">
        <v>3</v>
      </c>
      <c r="CB19" s="55" t="s">
        <v>42</v>
      </c>
      <c r="CC19" s="55" t="s">
        <v>43</v>
      </c>
      <c r="CD19" s="55" t="s">
        <v>44</v>
      </c>
      <c r="CE19" s="55" t="s">
        <v>4</v>
      </c>
      <c r="CF19" s="55" t="s">
        <v>7</v>
      </c>
      <c r="CG19" s="55" t="s">
        <v>8</v>
      </c>
      <c r="CH19" s="55" t="s">
        <v>9</v>
      </c>
      <c r="CI19" s="55" t="s">
        <v>5</v>
      </c>
      <c r="CJ19" s="55" t="s">
        <v>7</v>
      </c>
      <c r="CK19" s="55" t="s">
        <v>8</v>
      </c>
      <c r="CL19" s="55" t="s">
        <v>9</v>
      </c>
      <c r="CM19" s="55" t="s">
        <v>45</v>
      </c>
      <c r="CN19" s="55" t="s">
        <v>7</v>
      </c>
      <c r="CO19" s="55" t="s">
        <v>8</v>
      </c>
      <c r="CP19" s="55" t="s">
        <v>9</v>
      </c>
      <c r="CQ19" s="221"/>
      <c r="CR19" s="221"/>
      <c r="CS19" s="221"/>
      <c r="CT19" s="226"/>
      <c r="CU19" s="54" t="s">
        <v>3</v>
      </c>
      <c r="CV19" s="55" t="s">
        <v>33</v>
      </c>
      <c r="CW19" s="55" t="s">
        <v>34</v>
      </c>
      <c r="CX19" s="55" t="s">
        <v>33</v>
      </c>
      <c r="CY19" s="55" t="s">
        <v>48</v>
      </c>
      <c r="CZ19" s="55" t="s">
        <v>8</v>
      </c>
      <c r="DA19" s="55" t="s">
        <v>9</v>
      </c>
      <c r="DB19" s="55" t="s">
        <v>34</v>
      </c>
      <c r="DC19" s="55" t="s">
        <v>48</v>
      </c>
      <c r="DD19" s="55" t="s">
        <v>8</v>
      </c>
      <c r="DE19" s="55" t="s">
        <v>9</v>
      </c>
      <c r="DF19" s="192"/>
      <c r="DG19" s="222"/>
      <c r="DH19" s="55" t="s">
        <v>33</v>
      </c>
      <c r="DI19" s="55" t="s">
        <v>34</v>
      </c>
      <c r="DJ19" s="55" t="s">
        <v>33</v>
      </c>
      <c r="DK19" s="55" t="s">
        <v>7</v>
      </c>
      <c r="DL19" s="55" t="s">
        <v>8</v>
      </c>
      <c r="DM19" s="55" t="s">
        <v>9</v>
      </c>
      <c r="DN19" s="55" t="s">
        <v>34</v>
      </c>
      <c r="DO19" s="55" t="s">
        <v>48</v>
      </c>
      <c r="DP19" s="55" t="s">
        <v>8</v>
      </c>
      <c r="DQ19" s="55" t="s">
        <v>9</v>
      </c>
      <c r="DR19" s="192"/>
      <c r="DS19" s="223"/>
      <c r="DT19" s="56" t="s">
        <v>33</v>
      </c>
      <c r="DU19" s="57" t="s">
        <v>49</v>
      </c>
      <c r="DV19" s="58" t="s">
        <v>91</v>
      </c>
      <c r="DW19" s="48"/>
      <c r="DX19" s="48"/>
      <c r="DY19" s="48"/>
      <c r="DZ19" s="48"/>
      <c r="EA19" s="48"/>
      <c r="EB19" s="48"/>
      <c r="EC19" s="48"/>
      <c r="ED19" s="48"/>
      <c r="EE19" s="48"/>
      <c r="EF19" s="48"/>
      <c r="EG19" s="48"/>
      <c r="EH19" s="48"/>
    </row>
    <row r="20" spans="1:138" ht="13.8" x14ac:dyDescent="0.25">
      <c r="A20" s="220"/>
      <c r="B20" s="220"/>
      <c r="C20" s="220"/>
      <c r="D20" s="220"/>
      <c r="E20" s="220"/>
      <c r="F20" s="220"/>
      <c r="G20" s="220"/>
      <c r="H20" s="220"/>
      <c r="I20" s="220"/>
      <c r="J20" s="220"/>
      <c r="K20" s="220"/>
      <c r="L20" s="220"/>
      <c r="M20" s="220"/>
      <c r="N20" s="220"/>
      <c r="O20" s="47"/>
      <c r="P20" s="220"/>
      <c r="Q20" s="220"/>
      <c r="R20" s="220"/>
      <c r="S20" s="220"/>
      <c r="T20" s="220"/>
      <c r="U20" s="220"/>
      <c r="V20" s="220"/>
      <c r="W20" s="220"/>
      <c r="X20" s="220"/>
      <c r="Y20" s="220"/>
      <c r="Z20" s="220"/>
      <c r="AA20" s="220"/>
      <c r="AB20" s="220"/>
      <c r="AC20" s="220"/>
      <c r="AD20" s="47"/>
      <c r="BY20" s="48"/>
      <c r="BZ20" s="48"/>
      <c r="CA20" s="56" t="s">
        <v>118</v>
      </c>
      <c r="CB20" s="59">
        <v>176.66666666666666</v>
      </c>
      <c r="CC20" s="59">
        <v>341.66666666666669</v>
      </c>
      <c r="CD20" s="59" t="e">
        <v>#N/A</v>
      </c>
      <c r="CE20" s="60">
        <v>31.344081264495475</v>
      </c>
      <c r="CF20" s="60">
        <v>4.6220464805223367</v>
      </c>
      <c r="CG20" s="60">
        <v>26.72203478397314</v>
      </c>
      <c r="CH20" s="60">
        <v>35.966127745017815</v>
      </c>
      <c r="CI20" s="60">
        <v>17.090289733681292</v>
      </c>
      <c r="CJ20" s="60">
        <v>1.8121919273422078</v>
      </c>
      <c r="CK20" s="60">
        <v>15.278097806339083</v>
      </c>
      <c r="CL20" s="60">
        <v>18.902481661023501</v>
      </c>
      <c r="CM20" s="59" t="e">
        <v>#N/A</v>
      </c>
      <c r="CN20" s="59" t="e">
        <v>#N/A</v>
      </c>
      <c r="CO20" s="59" t="e">
        <v>#N/A</v>
      </c>
      <c r="CP20" s="59" t="e">
        <v>#N/A</v>
      </c>
      <c r="CQ20" s="60">
        <v>1.8340286649864701</v>
      </c>
      <c r="CR20" s="60">
        <v>0.16438160736175036</v>
      </c>
      <c r="CS20" s="59" t="e">
        <v>#N/A</v>
      </c>
      <c r="CT20" s="59" t="e">
        <v>#N/A</v>
      </c>
      <c r="CU20" s="61" t="s">
        <v>118</v>
      </c>
      <c r="CV20" s="59">
        <v>41.666666666666664</v>
      </c>
      <c r="CW20" s="59">
        <v>55.666666666666664</v>
      </c>
      <c r="CX20" s="60">
        <v>282.95818164831581</v>
      </c>
      <c r="CY20" s="60">
        <v>90.177044241092645</v>
      </c>
      <c r="CZ20" s="60">
        <v>208.76589353094542</v>
      </c>
      <c r="DA20" s="60">
        <v>389.11998201313077</v>
      </c>
      <c r="DB20" s="60">
        <v>136.78994143424663</v>
      </c>
      <c r="DC20" s="60">
        <v>35.749288004614101</v>
      </c>
      <c r="DD20" s="60">
        <v>101.04065342963253</v>
      </c>
      <c r="DE20" s="60">
        <v>172.53922943886073</v>
      </c>
      <c r="DF20" s="60">
        <f>CX20/DB20</f>
        <v>2.0685598566787209</v>
      </c>
      <c r="DG20" s="60">
        <v>0.456504666625345</v>
      </c>
      <c r="DH20" s="59">
        <v>73</v>
      </c>
      <c r="DI20" s="59">
        <v>108</v>
      </c>
      <c r="DJ20" s="60">
        <v>128.85995306825959</v>
      </c>
      <c r="DK20" s="60">
        <v>31.229750645517779</v>
      </c>
      <c r="DL20" s="60">
        <v>105.30561762590703</v>
      </c>
      <c r="DM20" s="60">
        <v>167.76511891694261</v>
      </c>
      <c r="DN20" s="60">
        <v>56.282407941327619</v>
      </c>
      <c r="DO20" s="60">
        <v>12.458513527158466</v>
      </c>
      <c r="DP20" s="60">
        <v>53.920510701185378</v>
      </c>
      <c r="DQ20" s="60">
        <v>78.837537755502311</v>
      </c>
      <c r="DR20" s="60">
        <f>DJ20/DN20</f>
        <v>2.2895245207452999</v>
      </c>
      <c r="DS20" s="62">
        <v>0.30781867966283283</v>
      </c>
      <c r="DT20" s="63">
        <v>4.6220464805223367</v>
      </c>
      <c r="DU20" s="57">
        <v>1.8121919273422078</v>
      </c>
      <c r="DV20" s="58">
        <v>0.16438160736175036</v>
      </c>
      <c r="DW20" s="48"/>
      <c r="DX20" s="48"/>
      <c r="DY20" s="48"/>
      <c r="DZ20" s="48"/>
      <c r="EA20" s="48"/>
      <c r="EB20" s="48"/>
      <c r="EC20" s="48"/>
      <c r="ED20" s="48"/>
      <c r="EE20" s="48"/>
      <c r="EF20" s="48"/>
      <c r="EG20" s="48"/>
      <c r="EH20" s="48"/>
    </row>
    <row r="21" spans="1:138" ht="13.8" x14ac:dyDescent="0.25">
      <c r="A21" s="220"/>
      <c r="B21" s="220"/>
      <c r="C21" s="220"/>
      <c r="D21" s="220"/>
      <c r="E21" s="220"/>
      <c r="F21" s="220"/>
      <c r="G21" s="220"/>
      <c r="H21" s="220"/>
      <c r="I21" s="220"/>
      <c r="J21" s="220"/>
      <c r="K21" s="220"/>
      <c r="L21" s="220"/>
      <c r="M21" s="220"/>
      <c r="N21" s="220"/>
      <c r="O21" s="47"/>
      <c r="P21" s="220"/>
      <c r="Q21" s="220"/>
      <c r="R21" s="220"/>
      <c r="S21" s="220"/>
      <c r="T21" s="220"/>
      <c r="U21" s="220"/>
      <c r="V21" s="220"/>
      <c r="W21" s="220"/>
      <c r="X21" s="220"/>
      <c r="Y21" s="220"/>
      <c r="Z21" s="220"/>
      <c r="AA21" s="220"/>
      <c r="AB21" s="220"/>
      <c r="AC21" s="220"/>
      <c r="AD21" s="47"/>
      <c r="BY21" s="48"/>
      <c r="BZ21" s="48"/>
      <c r="CA21" s="56" t="s">
        <v>12</v>
      </c>
      <c r="CB21" s="59">
        <v>168.33333333333334</v>
      </c>
      <c r="CC21" s="59">
        <v>306</v>
      </c>
      <c r="CD21" s="59" t="e">
        <v>#N/A</v>
      </c>
      <c r="CE21" s="60">
        <v>29.506613867865724</v>
      </c>
      <c r="CF21" s="60">
        <v>4.4574900567162059</v>
      </c>
      <c r="CG21" s="60">
        <v>25.049123811149517</v>
      </c>
      <c r="CH21" s="60">
        <v>33.964103924581927</v>
      </c>
      <c r="CI21" s="60">
        <v>15.243974413058234</v>
      </c>
      <c r="CJ21" s="60">
        <v>1.7080224286082213</v>
      </c>
      <c r="CK21" s="60">
        <v>13.535951984450014</v>
      </c>
      <c r="CL21" s="60">
        <v>16.951996841666457</v>
      </c>
      <c r="CM21" s="59" t="e">
        <v>#N/A</v>
      </c>
      <c r="CN21" s="59" t="e">
        <v>#N/A</v>
      </c>
      <c r="CO21" s="59" t="e">
        <v>#N/A</v>
      </c>
      <c r="CP21" s="59" t="e">
        <v>#N/A</v>
      </c>
      <c r="CQ21" s="60">
        <v>1.9356247306863676</v>
      </c>
      <c r="CR21" s="60">
        <v>0.18168330268322794</v>
      </c>
      <c r="CS21" s="59" t="e">
        <v>#N/A</v>
      </c>
      <c r="CT21" s="59" t="e">
        <v>#N/A</v>
      </c>
      <c r="CU21" s="61" t="s">
        <v>12</v>
      </c>
      <c r="CV21" s="59">
        <v>39.666666666666664</v>
      </c>
      <c r="CW21" s="59">
        <v>50</v>
      </c>
      <c r="CX21" s="60">
        <v>267.31968467163864</v>
      </c>
      <c r="CY21" s="60">
        <v>87.923608145814967</v>
      </c>
      <c r="CZ21" s="60">
        <v>196.67006861316528</v>
      </c>
      <c r="DA21" s="60">
        <v>372.51728490479519</v>
      </c>
      <c r="DB21" s="60">
        <v>122.86521685710777</v>
      </c>
      <c r="DC21" s="60">
        <v>34.032940821258158</v>
      </c>
      <c r="DD21" s="60">
        <v>88.832276035849603</v>
      </c>
      <c r="DE21" s="60">
        <v>156.89815767836592</v>
      </c>
      <c r="DF21" s="60">
        <f t="shared" ref="DF21:DF38" si="0">CX21/DB21</f>
        <v>2.1757149135424667</v>
      </c>
      <c r="DG21" s="60">
        <v>0.48317377672200162</v>
      </c>
      <c r="DH21" s="59">
        <v>64.666666666666671</v>
      </c>
      <c r="DI21" s="59">
        <v>93.666666666666671</v>
      </c>
      <c r="DJ21" s="60">
        <v>112.90062471307357</v>
      </c>
      <c r="DK21" s="60">
        <v>29.441571936060967</v>
      </c>
      <c r="DL21" s="60">
        <v>91.507567080634999</v>
      </c>
      <c r="DM21" s="60">
        <v>150.39071095275696</v>
      </c>
      <c r="DN21" s="60">
        <v>49.062575209775453</v>
      </c>
      <c r="DO21" s="60">
        <v>11.621599319104172</v>
      </c>
      <c r="DP21" s="60">
        <v>45.947863051774277</v>
      </c>
      <c r="DQ21" s="60">
        <v>69.191061689982618</v>
      </c>
      <c r="DR21" s="60">
        <f t="shared" ref="DR21:DR38" si="1">DJ21/DN21</f>
        <v>2.3011557022913616</v>
      </c>
      <c r="DS21" s="62">
        <v>0.33373621601484232</v>
      </c>
      <c r="DT21" s="63">
        <v>4.4574900567162059</v>
      </c>
      <c r="DU21" s="57">
        <v>1.7080224286082213</v>
      </c>
      <c r="DV21" s="58">
        <v>0.18168330268322794</v>
      </c>
      <c r="DW21" s="48"/>
      <c r="DX21" s="48"/>
      <c r="DY21" s="48"/>
      <c r="DZ21" s="48"/>
      <c r="EA21" s="48"/>
      <c r="EB21" s="48"/>
      <c r="EC21" s="48"/>
      <c r="ED21" s="48"/>
      <c r="EE21" s="48"/>
      <c r="EF21" s="48"/>
      <c r="EG21" s="48"/>
      <c r="EH21" s="48"/>
    </row>
    <row r="22" spans="1:138" ht="13.8" x14ac:dyDescent="0.25">
      <c r="A22" s="220"/>
      <c r="B22" s="220"/>
      <c r="C22" s="220"/>
      <c r="D22" s="220"/>
      <c r="E22" s="220"/>
      <c r="F22" s="220"/>
      <c r="G22" s="220"/>
      <c r="H22" s="220"/>
      <c r="I22" s="220"/>
      <c r="J22" s="220"/>
      <c r="K22" s="220"/>
      <c r="L22" s="220"/>
      <c r="M22" s="220"/>
      <c r="N22" s="220"/>
      <c r="O22" s="47"/>
      <c r="P22" s="220"/>
      <c r="Q22" s="220"/>
      <c r="R22" s="220"/>
      <c r="S22" s="220"/>
      <c r="T22" s="220"/>
      <c r="U22" s="220"/>
      <c r="V22" s="220"/>
      <c r="W22" s="220"/>
      <c r="X22" s="220"/>
      <c r="Y22" s="220"/>
      <c r="Z22" s="220"/>
      <c r="AA22" s="220"/>
      <c r="AB22" s="220"/>
      <c r="AC22" s="220"/>
      <c r="AD22" s="47"/>
      <c r="BY22" s="48"/>
      <c r="BZ22" s="48"/>
      <c r="CA22" s="56" t="s">
        <v>13</v>
      </c>
      <c r="CB22" s="59">
        <v>189</v>
      </c>
      <c r="CC22" s="59">
        <v>354.66666666666669</v>
      </c>
      <c r="CD22" s="59" t="e">
        <v>#N/A</v>
      </c>
      <c r="CE22" s="60">
        <v>32.776997467728975</v>
      </c>
      <c r="CF22" s="60">
        <v>4.6729844606431437</v>
      </c>
      <c r="CG22" s="60">
        <v>28.104013007085832</v>
      </c>
      <c r="CH22" s="60">
        <v>37.449981928372118</v>
      </c>
      <c r="CI22" s="60">
        <v>17.652875361394379</v>
      </c>
      <c r="CJ22" s="60">
        <v>1.8372207407475922</v>
      </c>
      <c r="CK22" s="60">
        <v>15.815654620646788</v>
      </c>
      <c r="CL22" s="60">
        <v>19.490096102141973</v>
      </c>
      <c r="CM22" s="59" t="e">
        <v>#N/A</v>
      </c>
      <c r="CN22" s="59" t="e">
        <v>#N/A</v>
      </c>
      <c r="CO22" s="59" t="e">
        <v>#N/A</v>
      </c>
      <c r="CP22" s="59" t="e">
        <v>#N/A</v>
      </c>
      <c r="CQ22" s="60">
        <v>1.856751197564676</v>
      </c>
      <c r="CR22" s="60">
        <v>0.16971019915031552</v>
      </c>
      <c r="CS22" s="59" t="e">
        <v>#N/A</v>
      </c>
      <c r="CT22" s="59" t="e">
        <v>#N/A</v>
      </c>
      <c r="CU22" s="61" t="s">
        <v>13</v>
      </c>
      <c r="CV22" s="59">
        <v>49.333333333333336</v>
      </c>
      <c r="CW22" s="59">
        <v>50.666666666666664</v>
      </c>
      <c r="CX22" s="60">
        <v>328.51295932998681</v>
      </c>
      <c r="CY22" s="60">
        <v>98.254319244301655</v>
      </c>
      <c r="CZ22" s="60">
        <v>255.69411907779144</v>
      </c>
      <c r="DA22" s="60">
        <v>452.20275756639472</v>
      </c>
      <c r="DB22" s="60">
        <v>124.50341974853586</v>
      </c>
      <c r="DC22" s="60">
        <v>34.259995512615809</v>
      </c>
      <c r="DD22" s="60">
        <v>90.243424235920045</v>
      </c>
      <c r="DE22" s="60">
        <v>158.76341526115166</v>
      </c>
      <c r="DF22" s="60">
        <f t="shared" si="0"/>
        <v>2.6385858315658841</v>
      </c>
      <c r="DG22" s="60">
        <v>0.56218364395732423</v>
      </c>
      <c r="DH22" s="59">
        <v>69</v>
      </c>
      <c r="DI22" s="59">
        <v>101.66666666666667</v>
      </c>
      <c r="DJ22" s="60">
        <v>120.14393876548212</v>
      </c>
      <c r="DK22" s="60">
        <v>30.424193806461545</v>
      </c>
      <c r="DL22" s="60">
        <v>98.629784422693433</v>
      </c>
      <c r="DM22" s="60">
        <v>159.47817203561652</v>
      </c>
      <c r="DN22" s="60">
        <v>54.190933168095228</v>
      </c>
      <c r="DO22" s="60">
        <v>12.125052165347684</v>
      </c>
      <c r="DP22" s="60">
        <v>50.361374963185874</v>
      </c>
      <c r="DQ22" s="60">
        <v>74.611479293881231</v>
      </c>
      <c r="DR22" s="60">
        <f t="shared" si="1"/>
        <v>2.2170487153783975</v>
      </c>
      <c r="DS22" s="62">
        <v>0.31312049527825225</v>
      </c>
      <c r="DT22" s="63">
        <v>4.6729844606431437</v>
      </c>
      <c r="DU22" s="57">
        <v>1.8372207407475922</v>
      </c>
      <c r="DV22" s="58">
        <v>0.16971019915031552</v>
      </c>
      <c r="DW22" s="48"/>
      <c r="DX22" s="48"/>
      <c r="DY22" s="48"/>
      <c r="DZ22" s="48"/>
      <c r="EA22" s="48"/>
      <c r="EB22" s="48"/>
      <c r="EC22" s="48"/>
      <c r="ED22" s="48"/>
      <c r="EE22" s="48"/>
      <c r="EF22" s="48"/>
      <c r="EG22" s="48"/>
      <c r="EH22" s="48"/>
    </row>
    <row r="23" spans="1:138" ht="13.8" x14ac:dyDescent="0.25">
      <c r="A23" s="220"/>
      <c r="B23" s="220"/>
      <c r="C23" s="220"/>
      <c r="D23" s="220"/>
      <c r="E23" s="220"/>
      <c r="F23" s="220"/>
      <c r="G23" s="220"/>
      <c r="H23" s="220"/>
      <c r="I23" s="220"/>
      <c r="J23" s="220"/>
      <c r="K23" s="220"/>
      <c r="L23" s="220"/>
      <c r="M23" s="220"/>
      <c r="N23" s="220"/>
      <c r="O23" s="47"/>
      <c r="P23" s="220"/>
      <c r="Q23" s="220"/>
      <c r="R23" s="220"/>
      <c r="S23" s="220"/>
      <c r="T23" s="220"/>
      <c r="U23" s="220"/>
      <c r="V23" s="220"/>
      <c r="W23" s="220"/>
      <c r="X23" s="220"/>
      <c r="Y23" s="220"/>
      <c r="Z23" s="220"/>
      <c r="AA23" s="220"/>
      <c r="AB23" s="220"/>
      <c r="AC23" s="220"/>
      <c r="AD23" s="47"/>
      <c r="BY23" s="48"/>
      <c r="BZ23" s="48"/>
      <c r="CA23" s="56" t="s">
        <v>14</v>
      </c>
      <c r="CB23" s="59">
        <v>181.66666666666666</v>
      </c>
      <c r="CC23" s="59">
        <v>378</v>
      </c>
      <c r="CD23" s="59" t="e">
        <v>#N/A</v>
      </c>
      <c r="CE23" s="60">
        <v>31.260248754603651</v>
      </c>
      <c r="CF23" s="60">
        <v>4.5458057871047899</v>
      </c>
      <c r="CG23" s="60">
        <v>26.714442967498861</v>
      </c>
      <c r="CH23" s="60">
        <v>35.806054541708441</v>
      </c>
      <c r="CI23" s="60">
        <v>18.411373820605949</v>
      </c>
      <c r="CJ23" s="60">
        <v>1.8560786165102532</v>
      </c>
      <c r="CK23" s="60">
        <v>16.555295204095696</v>
      </c>
      <c r="CL23" s="60">
        <v>20.267452437116201</v>
      </c>
      <c r="CM23" s="59" t="e">
        <v>#N/A</v>
      </c>
      <c r="CN23" s="59" t="e">
        <v>#N/A</v>
      </c>
      <c r="CO23" s="59" t="e">
        <v>#N/A</v>
      </c>
      <c r="CP23" s="59" t="e">
        <v>#N/A</v>
      </c>
      <c r="CQ23" s="60">
        <v>1.697877032925011</v>
      </c>
      <c r="CR23" s="60">
        <v>0.15424594550208368</v>
      </c>
      <c r="CS23" s="59" t="e">
        <v>#N/A</v>
      </c>
      <c r="CT23" s="59" t="e">
        <v>#N/A</v>
      </c>
      <c r="CU23" s="61" t="s">
        <v>14</v>
      </c>
      <c r="CV23" s="59">
        <v>45.333333333333336</v>
      </c>
      <c r="CW23" s="59">
        <v>50.333333333333336</v>
      </c>
      <c r="CX23" s="60">
        <v>298.74114790409777</v>
      </c>
      <c r="CY23" s="60">
        <v>94.143514543432488</v>
      </c>
      <c r="CZ23" s="60">
        <v>231.10640175254494</v>
      </c>
      <c r="DA23" s="60">
        <v>419.39343083940986</v>
      </c>
      <c r="DB23" s="60">
        <v>123.68431830282181</v>
      </c>
      <c r="DC23" s="60">
        <v>34.140990672359628</v>
      </c>
      <c r="DD23" s="60">
        <v>89.543327630462173</v>
      </c>
      <c r="DE23" s="60">
        <v>157.82530897518146</v>
      </c>
      <c r="DF23" s="60">
        <f t="shared" si="0"/>
        <v>2.4153518570776011</v>
      </c>
      <c r="DG23" s="60">
        <v>0.52870580501925923</v>
      </c>
      <c r="DH23" s="59">
        <v>65</v>
      </c>
      <c r="DI23" s="59">
        <v>93.333333333333329</v>
      </c>
      <c r="DJ23" s="60">
        <v>113.32102222339442</v>
      </c>
      <c r="DK23" s="60">
        <v>29.53421881279554</v>
      </c>
      <c r="DL23" s="60">
        <v>92.038369374089584</v>
      </c>
      <c r="DM23" s="60">
        <v>151.10680699968066</v>
      </c>
      <c r="DN23" s="60">
        <v>50.746681824711516</v>
      </c>
      <c r="DO23" s="60">
        <v>11.62834330785636</v>
      </c>
      <c r="DP23" s="60">
        <v>45.736245531453129</v>
      </c>
      <c r="DQ23" s="60">
        <v>68.992932147165845</v>
      </c>
      <c r="DR23" s="60">
        <f t="shared" si="1"/>
        <v>2.2330725507300424</v>
      </c>
      <c r="DS23" s="62">
        <v>0.33115327266639832</v>
      </c>
      <c r="DT23" s="63">
        <v>4.5458057871047899</v>
      </c>
      <c r="DU23" s="57">
        <v>1.8560786165102532</v>
      </c>
      <c r="DV23" s="58">
        <v>0.15424594550208368</v>
      </c>
      <c r="DW23" s="48"/>
      <c r="DX23" s="48"/>
      <c r="DY23" s="48"/>
      <c r="DZ23" s="48"/>
      <c r="EA23" s="48"/>
      <c r="EB23" s="48"/>
      <c r="EC23" s="48"/>
      <c r="ED23" s="48"/>
      <c r="EE23" s="48"/>
      <c r="EF23" s="48"/>
      <c r="EG23" s="48"/>
      <c r="EH23" s="48"/>
    </row>
    <row r="24" spans="1:138" ht="13.8" x14ac:dyDescent="0.25">
      <c r="A24" s="220"/>
      <c r="B24" s="220"/>
      <c r="C24" s="220"/>
      <c r="D24" s="220"/>
      <c r="E24" s="220"/>
      <c r="F24" s="220"/>
      <c r="G24" s="220"/>
      <c r="H24" s="220"/>
      <c r="I24" s="220"/>
      <c r="J24" s="220"/>
      <c r="K24" s="220"/>
      <c r="L24" s="220"/>
      <c r="M24" s="220"/>
      <c r="N24" s="220"/>
      <c r="O24" s="47"/>
      <c r="P24" s="220"/>
      <c r="Q24" s="220"/>
      <c r="R24" s="220"/>
      <c r="S24" s="220"/>
      <c r="T24" s="220"/>
      <c r="U24" s="220"/>
      <c r="V24" s="220"/>
      <c r="W24" s="220"/>
      <c r="X24" s="220"/>
      <c r="Y24" s="220"/>
      <c r="Z24" s="220"/>
      <c r="AA24" s="220"/>
      <c r="AB24" s="220"/>
      <c r="AC24" s="220"/>
      <c r="AD24" s="47"/>
      <c r="BY24" s="48"/>
      <c r="BZ24" s="48"/>
      <c r="CA24" s="56" t="s">
        <v>119</v>
      </c>
      <c r="CB24" s="59">
        <v>181.33333333333334</v>
      </c>
      <c r="CC24" s="59">
        <v>400</v>
      </c>
      <c r="CD24" s="59">
        <v>280</v>
      </c>
      <c r="CE24" s="60">
        <v>31.008246432575394</v>
      </c>
      <c r="CF24" s="60">
        <v>4.5133026355327734</v>
      </c>
      <c r="CG24" s="60">
        <v>26.49494379704262</v>
      </c>
      <c r="CH24" s="60">
        <v>35.521549068108165</v>
      </c>
      <c r="CI24" s="60">
        <v>18.183534435279636</v>
      </c>
      <c r="CJ24" s="60">
        <v>1.7819863746574043</v>
      </c>
      <c r="CK24" s="60">
        <v>16.401548060622233</v>
      </c>
      <c r="CL24" s="60">
        <v>19.96552080993704</v>
      </c>
      <c r="CM24" s="60">
        <v>13.675501904082443</v>
      </c>
      <c r="CN24" s="60">
        <v>1.6018444100310985</v>
      </c>
      <c r="CO24" s="60">
        <v>12.073657494051345</v>
      </c>
      <c r="CP24" s="60">
        <v>15.277346314113542</v>
      </c>
      <c r="CQ24" s="60">
        <v>1.7052925845050944</v>
      </c>
      <c r="CR24" s="60">
        <v>0.14402362606188451</v>
      </c>
      <c r="CS24" s="60">
        <v>2.2674302303536473</v>
      </c>
      <c r="CT24" s="60">
        <v>0.22002860360091425</v>
      </c>
      <c r="CU24" s="61" t="s">
        <v>119</v>
      </c>
      <c r="CV24" s="59">
        <v>42.666666666666664</v>
      </c>
      <c r="CW24" s="59">
        <v>45.333333333333336</v>
      </c>
      <c r="CX24" s="60">
        <v>282.12167874599726</v>
      </c>
      <c r="CY24" s="60">
        <v>90.822486034734894</v>
      </c>
      <c r="CZ24" s="60">
        <v>215.29508224383207</v>
      </c>
      <c r="DA24" s="60">
        <v>396.9400543133018</v>
      </c>
      <c r="DB24" s="60">
        <v>111.39779661711104</v>
      </c>
      <c r="DC24" s="60">
        <v>32.388424340011305</v>
      </c>
      <c r="DD24" s="60">
        <v>79.009372277099729</v>
      </c>
      <c r="DE24" s="60">
        <v>143.78622095712234</v>
      </c>
      <c r="DF24" s="60">
        <f t="shared" si="0"/>
        <v>2.5325606727724317</v>
      </c>
      <c r="DG24" s="60">
        <v>0.55974630126849878</v>
      </c>
      <c r="DH24" s="59">
        <v>62.666666666666664</v>
      </c>
      <c r="DI24" s="59">
        <v>90</v>
      </c>
      <c r="DJ24" s="60">
        <v>109.23629018620933</v>
      </c>
      <c r="DK24" s="60">
        <v>28.969941404590973</v>
      </c>
      <c r="DL24" s="60">
        <v>88.238502590970072</v>
      </c>
      <c r="DM24" s="60">
        <v>146.178385400152</v>
      </c>
      <c r="DN24" s="60">
        <v>49.437448603872362</v>
      </c>
      <c r="DO24" s="60">
        <v>11.405152363165627</v>
      </c>
      <c r="DP24" s="60">
        <v>43.910701160454238</v>
      </c>
      <c r="DQ24" s="60">
        <v>66.721005886785491</v>
      </c>
      <c r="DR24" s="60">
        <f t="shared" si="1"/>
        <v>2.2095859165687814</v>
      </c>
      <c r="DS24" s="62">
        <v>0.3387381009610928</v>
      </c>
      <c r="DT24" s="63">
        <v>4.5133026355327734</v>
      </c>
      <c r="DU24" s="57">
        <v>1.7819863746574043</v>
      </c>
      <c r="DV24" s="58">
        <v>0.14402362606188451</v>
      </c>
      <c r="DW24" s="48"/>
      <c r="DX24" s="48"/>
      <c r="DY24" s="48"/>
      <c r="DZ24" s="48"/>
      <c r="EA24" s="48"/>
      <c r="EB24" s="48"/>
      <c r="EC24" s="48"/>
      <c r="ED24" s="48"/>
      <c r="EE24" s="48"/>
      <c r="EF24" s="48"/>
      <c r="EG24" s="48"/>
      <c r="EH24" s="48"/>
    </row>
    <row r="25" spans="1:138" ht="13.8" x14ac:dyDescent="0.25">
      <c r="A25" s="220"/>
      <c r="B25" s="220"/>
      <c r="C25" s="220"/>
      <c r="D25" s="220"/>
      <c r="E25" s="220"/>
      <c r="F25" s="220"/>
      <c r="G25" s="220"/>
      <c r="H25" s="220"/>
      <c r="I25" s="220"/>
      <c r="J25" s="220"/>
      <c r="K25" s="220"/>
      <c r="L25" s="220"/>
      <c r="M25" s="220"/>
      <c r="N25" s="220"/>
      <c r="O25" s="47"/>
      <c r="P25" s="220"/>
      <c r="Q25" s="220"/>
      <c r="R25" s="220"/>
      <c r="S25" s="220"/>
      <c r="T25" s="220"/>
      <c r="U25" s="220"/>
      <c r="V25" s="220"/>
      <c r="W25" s="220"/>
      <c r="X25" s="220"/>
      <c r="Y25" s="220"/>
      <c r="Z25" s="220"/>
      <c r="AA25" s="220"/>
      <c r="AB25" s="220"/>
      <c r="AC25" s="220"/>
      <c r="AD25" s="47"/>
      <c r="BY25" s="48"/>
      <c r="BZ25" s="48"/>
      <c r="CA25" s="56" t="s">
        <v>16</v>
      </c>
      <c r="CB25" s="59">
        <v>145.66666666666666</v>
      </c>
      <c r="CC25" s="59">
        <v>334.33333333333331</v>
      </c>
      <c r="CD25" s="59">
        <v>245.66666666666666</v>
      </c>
      <c r="CE25" s="60">
        <v>24.89342669613373</v>
      </c>
      <c r="CF25" s="60">
        <v>4.0425989942437486</v>
      </c>
      <c r="CG25" s="60">
        <v>20.850827701889983</v>
      </c>
      <c r="CH25" s="60">
        <v>28.936025690377477</v>
      </c>
      <c r="CI25" s="60">
        <v>14.523960389165126</v>
      </c>
      <c r="CJ25" s="60">
        <v>1.5568661925369862</v>
      </c>
      <c r="CK25" s="60">
        <v>12.967094196628139</v>
      </c>
      <c r="CL25" s="60">
        <v>16.080826581702112</v>
      </c>
      <c r="CM25" s="60">
        <v>11.643747188692748</v>
      </c>
      <c r="CN25" s="60">
        <v>1.4560481006741142</v>
      </c>
      <c r="CO25" s="60">
        <v>10.187699088018634</v>
      </c>
      <c r="CP25" s="60">
        <v>13.099795289366861</v>
      </c>
      <c r="CQ25" s="60">
        <v>1.7139558377413522</v>
      </c>
      <c r="CR25" s="60">
        <v>0.15953861158590416</v>
      </c>
      <c r="CS25" s="60">
        <v>2.1379222936330802</v>
      </c>
      <c r="CT25" s="60">
        <v>0.22781992971306728</v>
      </c>
      <c r="CU25" s="61" t="s">
        <v>16</v>
      </c>
      <c r="CV25" s="59">
        <v>30.333333333333332</v>
      </c>
      <c r="CW25" s="59">
        <v>36.333333333333336</v>
      </c>
      <c r="CX25" s="60">
        <v>202.55231003409304</v>
      </c>
      <c r="CY25" s="60">
        <v>76.80366273017529</v>
      </c>
      <c r="CZ25" s="60">
        <v>140.82679596786841</v>
      </c>
      <c r="DA25" s="60">
        <v>294.43412142821899</v>
      </c>
      <c r="DB25" s="60">
        <v>89.282057582831627</v>
      </c>
      <c r="DC25" s="60">
        <v>28.788309724592594</v>
      </c>
      <c r="DD25" s="60">
        <v>60.493747858239033</v>
      </c>
      <c r="DE25" s="60">
        <v>118.07036730742423</v>
      </c>
      <c r="DF25" s="60">
        <f t="shared" si="0"/>
        <v>2.2686787862855278</v>
      </c>
      <c r="DG25" s="60">
        <v>0.60715380557303866</v>
      </c>
      <c r="DH25" s="59">
        <v>54</v>
      </c>
      <c r="DI25" s="59">
        <v>72</v>
      </c>
      <c r="DJ25" s="60">
        <v>94.32521702252798</v>
      </c>
      <c r="DK25" s="60">
        <v>26.889002286533351</v>
      </c>
      <c r="DL25" s="60">
        <v>74.109763284109675</v>
      </c>
      <c r="DM25" s="60">
        <v>127.88776785717637</v>
      </c>
      <c r="DN25" s="60">
        <v>39.758227144315264</v>
      </c>
      <c r="DO25" s="60">
        <v>10.149510436611278</v>
      </c>
      <c r="DP25" s="60">
        <v>34.103172382284612</v>
      </c>
      <c r="DQ25" s="60">
        <v>54.402193255507171</v>
      </c>
      <c r="DR25" s="60">
        <f t="shared" si="1"/>
        <v>2.3724703991489431</v>
      </c>
      <c r="DS25" s="62">
        <v>0.42166887591892704</v>
      </c>
      <c r="DT25" s="63">
        <v>4.0425989942437486</v>
      </c>
      <c r="DU25" s="57">
        <v>1.5568661925369862</v>
      </c>
      <c r="DV25" s="58">
        <v>0.15953861158590416</v>
      </c>
      <c r="DW25" s="48"/>
      <c r="DX25" s="48"/>
      <c r="DY25" s="48"/>
      <c r="DZ25" s="48"/>
      <c r="EA25" s="48"/>
      <c r="EB25" s="48"/>
      <c r="EC25" s="48"/>
      <c r="ED25" s="48"/>
      <c r="EE25" s="48"/>
      <c r="EF25" s="48"/>
      <c r="EG25" s="48"/>
      <c r="EH25" s="48"/>
    </row>
    <row r="26" spans="1:138" ht="13.8" x14ac:dyDescent="0.25">
      <c r="A26" s="220"/>
      <c r="B26" s="220"/>
      <c r="C26" s="220"/>
      <c r="D26" s="220"/>
      <c r="E26" s="220"/>
      <c r="F26" s="220"/>
      <c r="G26" s="220"/>
      <c r="H26" s="220"/>
      <c r="I26" s="220"/>
      <c r="J26" s="220"/>
      <c r="K26" s="220"/>
      <c r="L26" s="220"/>
      <c r="M26" s="220"/>
      <c r="N26" s="220"/>
      <c r="O26" s="47"/>
      <c r="P26" s="220"/>
      <c r="Q26" s="220"/>
      <c r="R26" s="220"/>
      <c r="S26" s="220"/>
      <c r="T26" s="220"/>
      <c r="U26" s="220"/>
      <c r="V26" s="220"/>
      <c r="W26" s="220"/>
      <c r="X26" s="220"/>
      <c r="Y26" s="220"/>
      <c r="Z26" s="220"/>
      <c r="AA26" s="220"/>
      <c r="AB26" s="220"/>
      <c r="AC26" s="220"/>
      <c r="AD26" s="47"/>
      <c r="BY26" s="48"/>
      <c r="BZ26" s="48"/>
      <c r="CA26" s="56" t="s">
        <v>17</v>
      </c>
      <c r="CB26" s="59">
        <v>112.33333333333333</v>
      </c>
      <c r="CC26" s="59">
        <v>258</v>
      </c>
      <c r="CD26" s="59">
        <v>188</v>
      </c>
      <c r="CE26" s="60">
        <v>19.154845466865751</v>
      </c>
      <c r="CF26" s="60">
        <v>3.5422597218927594</v>
      </c>
      <c r="CG26" s="60">
        <v>15.612585744972993</v>
      </c>
      <c r="CH26" s="60">
        <v>22.69710518875851</v>
      </c>
      <c r="CI26" s="60">
        <v>10.575739588853857</v>
      </c>
      <c r="CJ26" s="60">
        <v>1.2904969035421208</v>
      </c>
      <c r="CK26" s="60">
        <v>9.2852426853117365</v>
      </c>
      <c r="CL26" s="60">
        <v>11.866236492395977</v>
      </c>
      <c r="CM26" s="60">
        <v>8.4535493241443174</v>
      </c>
      <c r="CN26" s="60">
        <v>1.2084153622874765</v>
      </c>
      <c r="CO26" s="60">
        <v>7.2451339618568404</v>
      </c>
      <c r="CP26" s="60">
        <v>9.6619646864317943</v>
      </c>
      <c r="CQ26" s="60">
        <v>1.8112062334679377</v>
      </c>
      <c r="CR26" s="60">
        <v>0.1864222527823689</v>
      </c>
      <c r="CS26" s="60">
        <v>2.2658938550411354</v>
      </c>
      <c r="CT26" s="60">
        <v>0.26135498193328499</v>
      </c>
      <c r="CU26" s="61" t="s">
        <v>17</v>
      </c>
      <c r="CV26" s="59">
        <v>22</v>
      </c>
      <c r="CW26" s="59">
        <v>25.666666666666668</v>
      </c>
      <c r="CX26" s="60">
        <v>146.61626824353885</v>
      </c>
      <c r="CY26" s="60">
        <v>65.539197466463648</v>
      </c>
      <c r="CZ26" s="60">
        <v>92.302673677172436</v>
      </c>
      <c r="DA26" s="60">
        <v>223.38106861009973</v>
      </c>
      <c r="DB26" s="60">
        <v>63.070811319981978</v>
      </c>
      <c r="DC26" s="60">
        <v>23.807190661817199</v>
      </c>
      <c r="DD26" s="60">
        <v>39.26362065816479</v>
      </c>
      <c r="DE26" s="60">
        <v>86.878001981799173</v>
      </c>
      <c r="DF26" s="60">
        <f t="shared" si="0"/>
        <v>2.3246294946120054</v>
      </c>
      <c r="DG26" s="60">
        <v>0.85570817027159096</v>
      </c>
      <c r="DH26" s="59">
        <v>39.333333333333336</v>
      </c>
      <c r="DI26" s="59">
        <v>49</v>
      </c>
      <c r="DJ26" s="60">
        <v>68.90619753309322</v>
      </c>
      <c r="DK26" s="60">
        <v>22.451615482265623</v>
      </c>
      <c r="DL26" s="60">
        <v>51.115386600054599</v>
      </c>
      <c r="DM26" s="60">
        <v>96.018617564585838</v>
      </c>
      <c r="DN26" s="60">
        <v>27.221572905286035</v>
      </c>
      <c r="DO26" s="60">
        <v>8.1801955173772125</v>
      </c>
      <c r="DP26" s="60">
        <v>21.936213623260272</v>
      </c>
      <c r="DQ26" s="60">
        <v>38.296604658014694</v>
      </c>
      <c r="DR26" s="60">
        <f t="shared" si="1"/>
        <v>2.5313084505749717</v>
      </c>
      <c r="DS26" s="62">
        <v>0.58345775993968274</v>
      </c>
      <c r="DT26" s="63">
        <v>3.5422597218927594</v>
      </c>
      <c r="DU26" s="57">
        <v>1.2904969035421208</v>
      </c>
      <c r="DV26" s="58">
        <v>0.1864222527823689</v>
      </c>
      <c r="DW26" s="48"/>
      <c r="DX26" s="48"/>
      <c r="DY26" s="48"/>
      <c r="DZ26" s="48"/>
      <c r="EA26" s="48"/>
      <c r="EB26" s="48"/>
      <c r="EC26" s="48"/>
      <c r="ED26" s="48"/>
      <c r="EE26" s="48"/>
      <c r="EF26" s="48"/>
      <c r="EG26" s="48"/>
      <c r="EH26" s="48"/>
    </row>
    <row r="27" spans="1:138" ht="13.8" x14ac:dyDescent="0.25">
      <c r="A27" s="220"/>
      <c r="B27" s="220"/>
      <c r="C27" s="220"/>
      <c r="D27" s="220"/>
      <c r="E27" s="220"/>
      <c r="F27" s="220"/>
      <c r="G27" s="220"/>
      <c r="H27" s="220"/>
      <c r="I27" s="220"/>
      <c r="J27" s="220"/>
      <c r="K27" s="220"/>
      <c r="L27" s="220"/>
      <c r="M27" s="220"/>
      <c r="N27" s="220"/>
      <c r="O27" s="47"/>
      <c r="P27" s="220"/>
      <c r="Q27" s="220"/>
      <c r="R27" s="220"/>
      <c r="S27" s="220"/>
      <c r="T27" s="220"/>
      <c r="U27" s="220"/>
      <c r="V27" s="220"/>
      <c r="W27" s="220"/>
      <c r="X27" s="220"/>
      <c r="Y27" s="220"/>
      <c r="Z27" s="220"/>
      <c r="AA27" s="220"/>
      <c r="AB27" s="220"/>
      <c r="AC27" s="220"/>
      <c r="AD27" s="47"/>
      <c r="BY27" s="48"/>
      <c r="BZ27" s="48"/>
      <c r="CA27" s="56" t="s">
        <v>18</v>
      </c>
      <c r="CB27" s="59">
        <v>70</v>
      </c>
      <c r="CC27" s="59">
        <v>173</v>
      </c>
      <c r="CD27" s="59">
        <v>132.33333333333334</v>
      </c>
      <c r="CE27" s="60">
        <v>11.940013169933925</v>
      </c>
      <c r="CF27" s="60">
        <v>2.797124885960756</v>
      </c>
      <c r="CG27" s="60">
        <v>9.1428882839731695</v>
      </c>
      <c r="CH27" s="60">
        <v>14.737138055894681</v>
      </c>
      <c r="CI27" s="60">
        <v>7.5777409345593512</v>
      </c>
      <c r="CJ27" s="60">
        <v>1.1292049505246247</v>
      </c>
      <c r="CK27" s="60">
        <v>6.4485359840347263</v>
      </c>
      <c r="CL27" s="60">
        <v>8.7069458850839752</v>
      </c>
      <c r="CM27" s="60">
        <v>5.7525107612037614</v>
      </c>
      <c r="CN27" s="60">
        <v>0.98011917345835164</v>
      </c>
      <c r="CO27" s="60">
        <v>4.7723915877454095</v>
      </c>
      <c r="CP27" s="60">
        <v>6.7326299346621132</v>
      </c>
      <c r="CQ27" s="60">
        <v>1.5756692229315756</v>
      </c>
      <c r="CR27" s="60">
        <v>0.22465799756063995</v>
      </c>
      <c r="CS27" s="60">
        <v>2.075617702527405</v>
      </c>
      <c r="CT27" s="60">
        <v>0.29900773860280178</v>
      </c>
      <c r="CU27" s="61" t="s">
        <v>18</v>
      </c>
      <c r="CV27" s="59">
        <v>17.666666666666668</v>
      </c>
      <c r="CW27" s="59">
        <v>18.666666666666668</v>
      </c>
      <c r="CX27" s="60">
        <v>115.17257390202208</v>
      </c>
      <c r="CY27" s="60">
        <v>58.889994374660297</v>
      </c>
      <c r="CZ27" s="60">
        <v>67.861811240683835</v>
      </c>
      <c r="DA27" s="60">
        <v>185.64179999000444</v>
      </c>
      <c r="DB27" s="60">
        <v>45.869680959986887</v>
      </c>
      <c r="DC27" s="60">
        <v>20.651449580996189</v>
      </c>
      <c r="DD27" s="60">
        <v>25.218231378990708</v>
      </c>
      <c r="DE27" s="60">
        <v>66.521130540983094</v>
      </c>
      <c r="DF27" s="60">
        <f t="shared" si="0"/>
        <v>2.5108649437193513</v>
      </c>
      <c r="DG27" s="60">
        <v>0.95205106318310861</v>
      </c>
      <c r="DH27" s="59">
        <v>26.666666666666668</v>
      </c>
      <c r="DI27" s="59">
        <v>27.666666666666668</v>
      </c>
      <c r="DJ27" s="60">
        <v>47.198582258275273</v>
      </c>
      <c r="DK27" s="60">
        <v>18.359918773101487</v>
      </c>
      <c r="DL27" s="60">
        <v>31.51601484203087</v>
      </c>
      <c r="DM27" s="60">
        <v>68.235852388233852</v>
      </c>
      <c r="DN27" s="60">
        <v>15.517956776139146</v>
      </c>
      <c r="DO27" s="60">
        <v>6.0705626316906125</v>
      </c>
      <c r="DP27" s="60">
        <v>10.933940488533274</v>
      </c>
      <c r="DQ27" s="60">
        <v>23.075065751914497</v>
      </c>
      <c r="DR27" s="60">
        <f t="shared" si="1"/>
        <v>3.0415461867279565</v>
      </c>
      <c r="DS27" s="62">
        <v>0.96052912279402725</v>
      </c>
      <c r="DT27" s="63">
        <v>2.797124885960756</v>
      </c>
      <c r="DU27" s="57">
        <v>1.1292049505246247</v>
      </c>
      <c r="DV27" s="58">
        <v>0.22465799756063995</v>
      </c>
      <c r="DW27" s="48"/>
      <c r="DX27" s="48"/>
      <c r="DY27" s="48"/>
      <c r="DZ27" s="48"/>
      <c r="EA27" s="48"/>
      <c r="EB27" s="48"/>
      <c r="EC27" s="48"/>
      <c r="ED27" s="48"/>
      <c r="EE27" s="48"/>
      <c r="EF27" s="48"/>
      <c r="EG27" s="48"/>
      <c r="EH27" s="48"/>
    </row>
    <row r="28" spans="1:138" ht="13.8" x14ac:dyDescent="0.25">
      <c r="A28" s="220"/>
      <c r="B28" s="220"/>
      <c r="C28" s="220"/>
      <c r="D28" s="220"/>
      <c r="E28" s="220"/>
      <c r="F28" s="220"/>
      <c r="G28" s="220"/>
      <c r="H28" s="220"/>
      <c r="I28" s="220"/>
      <c r="J28" s="220"/>
      <c r="K28" s="220"/>
      <c r="L28" s="220"/>
      <c r="M28" s="220"/>
      <c r="N28" s="220"/>
      <c r="O28" s="47"/>
      <c r="P28" s="220"/>
      <c r="Q28" s="220"/>
      <c r="R28" s="220"/>
      <c r="S28" s="220"/>
      <c r="T28" s="220"/>
      <c r="U28" s="220"/>
      <c r="V28" s="220"/>
      <c r="W28" s="220"/>
      <c r="X28" s="220"/>
      <c r="Y28" s="220"/>
      <c r="Z28" s="220"/>
      <c r="AA28" s="220"/>
      <c r="AB28" s="220"/>
      <c r="AC28" s="220"/>
      <c r="AD28" s="47"/>
      <c r="BY28" s="48"/>
      <c r="BZ28" s="48"/>
      <c r="CA28" s="56" t="s">
        <v>19</v>
      </c>
      <c r="CB28" s="59">
        <v>47</v>
      </c>
      <c r="CC28" s="59">
        <v>116.33333333333333</v>
      </c>
      <c r="CD28" s="59">
        <v>92</v>
      </c>
      <c r="CE28" s="60">
        <v>7.9151722180299835</v>
      </c>
      <c r="CF28" s="60">
        <v>2.2629111954431371</v>
      </c>
      <c r="CG28" s="60">
        <v>5.6522610225868464</v>
      </c>
      <c r="CH28" s="60">
        <v>10.178083413473122</v>
      </c>
      <c r="CI28" s="60">
        <v>5.0543165144659161</v>
      </c>
      <c r="CJ28" s="60">
        <v>0.91847305558596226</v>
      </c>
      <c r="CK28" s="60">
        <v>4.135843458879954</v>
      </c>
      <c r="CL28" s="60">
        <v>5.9727895700518783</v>
      </c>
      <c r="CM28" s="60">
        <v>3.8409791333479384</v>
      </c>
      <c r="CN28" s="60">
        <v>0.7848815231275863</v>
      </c>
      <c r="CO28" s="60">
        <v>3.0560976102203519</v>
      </c>
      <c r="CP28" s="60">
        <v>4.6258606564755249</v>
      </c>
      <c r="CQ28" s="60">
        <v>1.5660222693565069</v>
      </c>
      <c r="CR28" s="60">
        <v>0.29366745963383828</v>
      </c>
      <c r="CS28" s="60">
        <v>2.0607173179643987</v>
      </c>
      <c r="CT28" s="60">
        <v>0.37947995591096362</v>
      </c>
      <c r="CU28" s="61" t="s">
        <v>19</v>
      </c>
      <c r="CV28" s="59">
        <v>12.666666666666666</v>
      </c>
      <c r="CW28" s="59">
        <v>14.333333333333334</v>
      </c>
      <c r="CX28" s="60">
        <v>79.566666214318332</v>
      </c>
      <c r="CY28" s="60">
        <v>49.305782580602511</v>
      </c>
      <c r="CZ28" s="60">
        <v>41.572870502097061</v>
      </c>
      <c r="DA28" s="60">
        <v>140.18443566330208</v>
      </c>
      <c r="DB28" s="60">
        <v>35.221362165704221</v>
      </c>
      <c r="DC28" s="60">
        <v>18.111075904775955</v>
      </c>
      <c r="DD28" s="60">
        <v>17.11028626092827</v>
      </c>
      <c r="DE28" s="60">
        <v>53.332438070480173</v>
      </c>
      <c r="DF28" s="60">
        <f t="shared" si="0"/>
        <v>2.259045684831408</v>
      </c>
      <c r="DG28" s="60">
        <v>0.98035377023725978</v>
      </c>
      <c r="DH28" s="59">
        <v>16.666666666666668</v>
      </c>
      <c r="DI28" s="59">
        <v>15.333333333333334</v>
      </c>
      <c r="DJ28" s="60">
        <v>30.238822903378303</v>
      </c>
      <c r="DK28" s="60">
        <v>14.960021787524658</v>
      </c>
      <c r="DL28" s="60">
        <v>16.212436721933063</v>
      </c>
      <c r="DM28" s="60">
        <v>46.132480296982379</v>
      </c>
      <c r="DN28" s="60">
        <v>8.6432818824050219</v>
      </c>
      <c r="DO28" s="60">
        <v>4.678977113105117</v>
      </c>
      <c r="DP28" s="60">
        <v>4.745205339067156</v>
      </c>
      <c r="DQ28" s="60">
        <v>14.103159565277393</v>
      </c>
      <c r="DR28" s="60">
        <f t="shared" si="1"/>
        <v>3.4985348522457596</v>
      </c>
      <c r="DS28" s="62">
        <v>1.2282360460229615</v>
      </c>
      <c r="DT28" s="63">
        <v>2.2629111954431371</v>
      </c>
      <c r="DU28" s="57">
        <v>0.91847305558596226</v>
      </c>
      <c r="DV28" s="58">
        <v>0.29366745963383828</v>
      </c>
      <c r="DW28" s="48"/>
      <c r="DX28" s="48"/>
      <c r="DY28" s="48"/>
      <c r="DZ28" s="48"/>
      <c r="EA28" s="48"/>
      <c r="EB28" s="48"/>
      <c r="EC28" s="48"/>
      <c r="ED28" s="48"/>
      <c r="EE28" s="48"/>
      <c r="EF28" s="48"/>
      <c r="EG28" s="48"/>
      <c r="EH28" s="48"/>
    </row>
    <row r="29" spans="1:138" ht="13.8" x14ac:dyDescent="0.25">
      <c r="A29" s="220"/>
      <c r="B29" s="220"/>
      <c r="C29" s="220"/>
      <c r="D29" s="220"/>
      <c r="E29" s="220"/>
      <c r="F29" s="220"/>
      <c r="G29" s="220"/>
      <c r="H29" s="220"/>
      <c r="I29" s="220"/>
      <c r="J29" s="220"/>
      <c r="K29" s="220"/>
      <c r="L29" s="220"/>
      <c r="M29" s="220"/>
      <c r="N29" s="220"/>
      <c r="O29" s="47"/>
      <c r="P29" s="220"/>
      <c r="Q29" s="220"/>
      <c r="R29" s="220"/>
      <c r="S29" s="220"/>
      <c r="T29" s="220"/>
      <c r="U29" s="220"/>
      <c r="V29" s="220"/>
      <c r="W29" s="220"/>
      <c r="X29" s="220"/>
      <c r="Y29" s="220"/>
      <c r="Z29" s="220"/>
      <c r="AA29" s="220"/>
      <c r="AB29" s="220"/>
      <c r="AC29" s="220"/>
      <c r="AD29" s="47"/>
      <c r="BY29" s="48"/>
      <c r="BZ29" s="48"/>
      <c r="CA29" s="56" t="s">
        <v>20</v>
      </c>
      <c r="CB29" s="59">
        <v>39.333333333333336</v>
      </c>
      <c r="CC29" s="59">
        <v>89.333333333333329</v>
      </c>
      <c r="CD29" s="59">
        <v>69.333333333333329</v>
      </c>
      <c r="CE29" s="60">
        <v>6.4814579321995618</v>
      </c>
      <c r="CF29" s="60">
        <v>2.0255753424619916</v>
      </c>
      <c r="CG29" s="60">
        <v>4.4558825897375698</v>
      </c>
      <c r="CH29" s="60">
        <v>8.5070332746615538</v>
      </c>
      <c r="CI29" s="60">
        <v>3.8997434698138433</v>
      </c>
      <c r="CJ29" s="60">
        <v>0.80869608606547938</v>
      </c>
      <c r="CK29" s="60">
        <v>3.0910473837483639</v>
      </c>
      <c r="CL29" s="60">
        <v>4.7084395558793224</v>
      </c>
      <c r="CM29" s="60">
        <v>2.8496529673116044</v>
      </c>
      <c r="CN29" s="60">
        <v>0.6707752129019694</v>
      </c>
      <c r="CO29" s="60">
        <v>2.1788777544096352</v>
      </c>
      <c r="CP29" s="60">
        <v>3.5204281802135737</v>
      </c>
      <c r="CQ29" s="60">
        <v>1.6620216130547065</v>
      </c>
      <c r="CR29" s="60">
        <v>0.3486998858347064</v>
      </c>
      <c r="CS29" s="60">
        <v>2.2744727188006491</v>
      </c>
      <c r="CT29" s="60">
        <v>0.46015695856567557</v>
      </c>
      <c r="CU29" s="61" t="s">
        <v>20</v>
      </c>
      <c r="CV29" s="59">
        <v>11.333333333333334</v>
      </c>
      <c r="CW29" s="59">
        <v>12</v>
      </c>
      <c r="CX29" s="60">
        <v>65.810071691367455</v>
      </c>
      <c r="CY29" s="60">
        <v>46.793798952320117</v>
      </c>
      <c r="CZ29" s="60">
        <v>34.518680121674237</v>
      </c>
      <c r="DA29" s="60">
        <v>128.10627802631447</v>
      </c>
      <c r="DB29" s="60">
        <v>29.487652045705861</v>
      </c>
      <c r="DC29" s="60">
        <v>16.255089826179574</v>
      </c>
      <c r="DD29" s="60">
        <v>13.232562219526287</v>
      </c>
      <c r="DE29" s="60">
        <v>45.742741871885436</v>
      </c>
      <c r="DF29" s="60">
        <f t="shared" si="0"/>
        <v>2.231784056233499</v>
      </c>
      <c r="DG29" s="60">
        <v>1.4436139636269771</v>
      </c>
      <c r="DH29" s="59">
        <v>15.333333333333334</v>
      </c>
      <c r="DI29" s="59">
        <v>14.666666666666666</v>
      </c>
      <c r="DJ29" s="60">
        <v>28.494567754352534</v>
      </c>
      <c r="DK29" s="60">
        <v>14.347840046681958</v>
      </c>
      <c r="DL29" s="60">
        <v>14.330821782019148</v>
      </c>
      <c r="DM29" s="60">
        <v>43.026501875383069</v>
      </c>
      <c r="DN29" s="60">
        <v>8.3541606758571039</v>
      </c>
      <c r="DO29" s="60">
        <v>4.5891592389602129</v>
      </c>
      <c r="DP29" s="60">
        <v>4.4252761500741364</v>
      </c>
      <c r="DQ29" s="60">
        <v>13.603594627994562</v>
      </c>
      <c r="DR29" s="60">
        <f t="shared" si="1"/>
        <v>3.4108235237442455</v>
      </c>
      <c r="DS29" s="62">
        <v>1.2103725685816109</v>
      </c>
      <c r="DT29" s="63">
        <v>2.0255753424619916</v>
      </c>
      <c r="DU29" s="57">
        <v>0.80869608606547938</v>
      </c>
      <c r="DV29" s="58">
        <v>0.3486998858347064</v>
      </c>
      <c r="DW29" s="48"/>
      <c r="DX29" s="48"/>
      <c r="DY29" s="48"/>
      <c r="DZ29" s="48"/>
      <c r="EA29" s="48"/>
      <c r="EB29" s="48"/>
      <c r="EC29" s="48"/>
      <c r="ED29" s="48"/>
      <c r="EE29" s="48"/>
      <c r="EF29" s="48"/>
      <c r="EG29" s="48"/>
      <c r="EH29" s="48"/>
    </row>
    <row r="30" spans="1:138" ht="13.8" x14ac:dyDescent="0.25">
      <c r="A30" s="220"/>
      <c r="B30" s="220"/>
      <c r="C30" s="220"/>
      <c r="D30" s="220"/>
      <c r="E30" s="220"/>
      <c r="F30" s="220"/>
      <c r="G30" s="220"/>
      <c r="H30" s="220"/>
      <c r="I30" s="220"/>
      <c r="J30" s="220"/>
      <c r="K30" s="220"/>
      <c r="L30" s="220"/>
      <c r="M30" s="220"/>
      <c r="N30" s="220"/>
      <c r="O30" s="47"/>
      <c r="P30" s="220"/>
      <c r="Q30" s="220"/>
      <c r="R30" s="220"/>
      <c r="S30" s="220"/>
      <c r="T30" s="220"/>
      <c r="U30" s="220"/>
      <c r="V30" s="220"/>
      <c r="W30" s="220"/>
      <c r="X30" s="220"/>
      <c r="Y30" s="220"/>
      <c r="Z30" s="220"/>
      <c r="AA30" s="220"/>
      <c r="AB30" s="220"/>
      <c r="AC30" s="220"/>
      <c r="AD30" s="47"/>
      <c r="BY30" s="48"/>
      <c r="BZ30" s="48"/>
      <c r="CA30" s="56" t="s">
        <v>21</v>
      </c>
      <c r="CB30" s="59">
        <v>41</v>
      </c>
      <c r="CC30" s="59">
        <v>78.333333333333329</v>
      </c>
      <c r="CD30" s="59">
        <v>60.666666666666664</v>
      </c>
      <c r="CE30" s="60">
        <v>6.5138460696410085</v>
      </c>
      <c r="CF30" s="60">
        <v>1.9938920163159286</v>
      </c>
      <c r="CG30" s="60">
        <v>4.5199540533250797</v>
      </c>
      <c r="CH30" s="60">
        <v>8.5077380859569374</v>
      </c>
      <c r="CI30" s="60">
        <v>3.117569122135849</v>
      </c>
      <c r="CJ30" s="60">
        <v>0.69039694176989419</v>
      </c>
      <c r="CK30" s="60">
        <v>2.4271721803659547</v>
      </c>
      <c r="CL30" s="60">
        <v>3.8079660639057433</v>
      </c>
      <c r="CM30" s="60">
        <v>2.5452800088513352</v>
      </c>
      <c r="CN30" s="60">
        <v>0.6404962202657245</v>
      </c>
      <c r="CO30" s="60">
        <v>1.9047837885856107</v>
      </c>
      <c r="CP30" s="60">
        <v>3.1857762291170597</v>
      </c>
      <c r="CQ30" s="60">
        <v>2.0893990844951555</v>
      </c>
      <c r="CR30" s="60">
        <v>0.40855682856639142</v>
      </c>
      <c r="CS30" s="60">
        <v>2.5591864341010777</v>
      </c>
      <c r="CT30" s="60">
        <v>0.53223307174017309</v>
      </c>
      <c r="CU30" s="61" t="s">
        <v>21</v>
      </c>
      <c r="CV30" s="59">
        <v>13</v>
      </c>
      <c r="CW30" s="59">
        <v>8.3333333333333339</v>
      </c>
      <c r="CX30" s="60">
        <v>71.543240786611548</v>
      </c>
      <c r="CY30" s="60">
        <v>49.602282027923117</v>
      </c>
      <c r="CZ30" s="60">
        <v>43.667914556952759</v>
      </c>
      <c r="DA30" s="60">
        <v>142.872478612799</v>
      </c>
      <c r="DB30" s="60">
        <v>20.477536142851292</v>
      </c>
      <c r="DC30" s="60">
        <v>13.798010934557189</v>
      </c>
      <c r="DD30" s="60">
        <v>6.6795252082941019</v>
      </c>
      <c r="DE30" s="60">
        <v>34.275547077408483</v>
      </c>
      <c r="DF30" s="60">
        <f t="shared" si="0"/>
        <v>3.4937426205733884</v>
      </c>
      <c r="DG30" s="60">
        <v>2.0865757557581524</v>
      </c>
      <c r="DH30" s="59">
        <v>17.333333333333332</v>
      </c>
      <c r="DI30" s="59">
        <v>15</v>
      </c>
      <c r="DJ30" s="60">
        <v>32.512225076861334</v>
      </c>
      <c r="DK30" s="60">
        <v>15.191500746474922</v>
      </c>
      <c r="DL30" s="60">
        <v>17.227856103361109</v>
      </c>
      <c r="DM30" s="60">
        <v>47.610857596310957</v>
      </c>
      <c r="DN30" s="60">
        <v>8.5833311382505002</v>
      </c>
      <c r="DO30" s="60">
        <v>4.6459586502027337</v>
      </c>
      <c r="DP30" s="60">
        <v>4.573350270400578</v>
      </c>
      <c r="DQ30" s="60">
        <v>13.865267570806045</v>
      </c>
      <c r="DR30" s="60">
        <f t="shared" si="1"/>
        <v>3.7878330164817742</v>
      </c>
      <c r="DS30" s="62">
        <v>1.2781206923240649</v>
      </c>
      <c r="DT30" s="63">
        <v>1.9938920163159286</v>
      </c>
      <c r="DU30" s="57">
        <v>0.69039694176989419</v>
      </c>
      <c r="DV30" s="58">
        <v>0.40855682856639142</v>
      </c>
      <c r="DW30" s="48"/>
      <c r="DX30" s="48"/>
      <c r="DY30" s="48"/>
      <c r="DZ30" s="48"/>
      <c r="EA30" s="48"/>
      <c r="EB30" s="48"/>
      <c r="EC30" s="48"/>
      <c r="ED30" s="48"/>
      <c r="EE30" s="48"/>
      <c r="EF30" s="48"/>
      <c r="EG30" s="48"/>
      <c r="EH30" s="48"/>
    </row>
    <row r="31" spans="1:138" ht="13.8" x14ac:dyDescent="0.25">
      <c r="A31" s="47"/>
      <c r="B31" s="47"/>
      <c r="C31" s="47"/>
      <c r="D31" s="47"/>
      <c r="E31" s="47"/>
      <c r="F31" s="47"/>
      <c r="G31" s="47"/>
      <c r="H31" s="47"/>
      <c r="I31" s="47"/>
      <c r="J31" s="47"/>
      <c r="K31" s="47"/>
      <c r="L31" s="47"/>
      <c r="M31" s="47"/>
      <c r="N31" s="47"/>
      <c r="O31" s="47"/>
      <c r="AD31" s="47"/>
      <c r="BY31" s="48"/>
      <c r="BZ31" s="48"/>
      <c r="CA31" s="56" t="s">
        <v>22</v>
      </c>
      <c r="CB31" s="59">
        <v>43.666666666666664</v>
      </c>
      <c r="CC31" s="59">
        <v>73.333333333333329</v>
      </c>
      <c r="CD31" s="59">
        <v>55</v>
      </c>
      <c r="CE31" s="60">
        <v>6.7463655790097414</v>
      </c>
      <c r="CF31" s="60">
        <v>2.0010176639304542</v>
      </c>
      <c r="CG31" s="60">
        <v>4.7453479150792877</v>
      </c>
      <c r="CH31" s="60">
        <v>8.7473832429401952</v>
      </c>
      <c r="CI31" s="60">
        <v>2.9149820901997407</v>
      </c>
      <c r="CJ31" s="60">
        <v>0.66717728096425277</v>
      </c>
      <c r="CK31" s="60">
        <v>2.2478048092354879</v>
      </c>
      <c r="CL31" s="60">
        <v>3.5821593711639936</v>
      </c>
      <c r="CM31" s="60">
        <v>2.2785459214186381</v>
      </c>
      <c r="CN31" s="60">
        <v>0.60218857595995778</v>
      </c>
      <c r="CO31" s="60">
        <v>1.6763573454586802</v>
      </c>
      <c r="CP31" s="60">
        <v>2.880734497378596</v>
      </c>
      <c r="CQ31" s="60">
        <v>2.3143763392890917</v>
      </c>
      <c r="CR31" s="60">
        <v>0.48252692527517188</v>
      </c>
      <c r="CS31" s="60">
        <v>2.9608205459424792</v>
      </c>
      <c r="CT31" s="60">
        <v>0.68287761773563405</v>
      </c>
      <c r="CU31" s="61" t="s">
        <v>22</v>
      </c>
      <c r="CV31" s="59">
        <v>15.333333333333334</v>
      </c>
      <c r="CW31" s="59">
        <v>9</v>
      </c>
      <c r="CX31" s="60">
        <v>84.736529702504654</v>
      </c>
      <c r="CY31" s="60">
        <v>54.739259854465246</v>
      </c>
      <c r="CZ31" s="60">
        <v>55.271741245644762</v>
      </c>
      <c r="DA31" s="60">
        <v>164.75026095457525</v>
      </c>
      <c r="DB31" s="60">
        <v>22.115739034279397</v>
      </c>
      <c r="DC31" s="60">
        <v>14.261864733805938</v>
      </c>
      <c r="DD31" s="60">
        <v>7.8538743004734561</v>
      </c>
      <c r="DE31" s="60">
        <v>36.377603768085329</v>
      </c>
      <c r="DF31" s="60">
        <f t="shared" si="0"/>
        <v>3.8315034180482521</v>
      </c>
      <c r="DG31" s="60">
        <v>2.1958049807443967</v>
      </c>
      <c r="DH31" s="59">
        <v>16.666666666666668</v>
      </c>
      <c r="DI31" s="59">
        <v>13.666666666666666</v>
      </c>
      <c r="DJ31" s="60">
        <v>31.163419448435587</v>
      </c>
      <c r="DK31" s="60">
        <v>14.875816310307966</v>
      </c>
      <c r="DL31" s="60">
        <v>16.296642199149758</v>
      </c>
      <c r="DM31" s="60">
        <v>46.048274819765687</v>
      </c>
      <c r="DN31" s="60">
        <v>7.8670471303615903</v>
      </c>
      <c r="DO31" s="60">
        <v>4.4027982506359562</v>
      </c>
      <c r="DP31" s="60">
        <v>3.9970165436915064</v>
      </c>
      <c r="DQ31" s="60">
        <v>12.802613044963417</v>
      </c>
      <c r="DR31" s="60">
        <f t="shared" si="1"/>
        <v>3.9612600423055091</v>
      </c>
      <c r="DS31" s="62">
        <v>1.46860104512917</v>
      </c>
      <c r="DT31" s="63">
        <v>2.0010176639304542</v>
      </c>
      <c r="DU31" s="57">
        <v>0.66717728096425277</v>
      </c>
      <c r="DV31" s="58">
        <v>0.48252692527517188</v>
      </c>
      <c r="DW31" s="48"/>
      <c r="DX31" s="48"/>
      <c r="DY31" s="48"/>
      <c r="DZ31" s="48"/>
      <c r="EA31" s="48"/>
      <c r="EB31" s="48"/>
      <c r="EC31" s="48"/>
      <c r="ED31" s="48"/>
      <c r="EE31" s="48"/>
      <c r="EF31" s="48"/>
      <c r="EG31" s="48"/>
      <c r="EH31" s="48"/>
    </row>
    <row r="32" spans="1:138" ht="13.8" x14ac:dyDescent="0.25">
      <c r="O32" s="47"/>
      <c r="AD32" s="47"/>
      <c r="BY32" s="48"/>
      <c r="BZ32" s="48"/>
      <c r="CA32" s="56" t="s">
        <v>23</v>
      </c>
      <c r="CB32" s="59">
        <v>44</v>
      </c>
      <c r="CC32" s="59">
        <v>72</v>
      </c>
      <c r="CD32" s="59">
        <v>54.333333333333336</v>
      </c>
      <c r="CE32" s="60">
        <v>6.7159226131097398</v>
      </c>
      <c r="CF32" s="60">
        <v>1.9844283200157469</v>
      </c>
      <c r="CG32" s="60">
        <v>4.7314942930939932</v>
      </c>
      <c r="CH32" s="60">
        <v>8.7003509331254865</v>
      </c>
      <c r="CI32" s="60">
        <v>2.8180666123028995</v>
      </c>
      <c r="CJ32" s="60">
        <v>0.65094017705562868</v>
      </c>
      <c r="CK32" s="60">
        <v>2.1671264352472708</v>
      </c>
      <c r="CL32" s="60">
        <v>3.4690067893585281</v>
      </c>
      <c r="CM32" s="60">
        <v>2.2052041006861391</v>
      </c>
      <c r="CN32" s="60">
        <v>0.58636992599665194</v>
      </c>
      <c r="CO32" s="60">
        <v>1.6188341746894872</v>
      </c>
      <c r="CP32" s="60">
        <v>2.7915740266827909</v>
      </c>
      <c r="CQ32" s="60">
        <v>2.3831667370068113</v>
      </c>
      <c r="CR32" s="60">
        <v>0.49573133120775975</v>
      </c>
      <c r="CS32" s="60">
        <v>3.0454879940682638</v>
      </c>
      <c r="CT32" s="60">
        <v>0.70075748892306489</v>
      </c>
      <c r="CU32" s="61" t="s">
        <v>23</v>
      </c>
      <c r="CV32" s="59">
        <v>15.666666666666666</v>
      </c>
      <c r="CW32" s="59">
        <v>10.666666666666666</v>
      </c>
      <c r="CX32" s="60">
        <v>88.25906787345707</v>
      </c>
      <c r="CY32" s="60">
        <v>55.402294565900227</v>
      </c>
      <c r="CZ32" s="60">
        <v>57.000250036386092</v>
      </c>
      <c r="DA32" s="60">
        <v>167.80483916818653</v>
      </c>
      <c r="DB32" s="60">
        <v>26.211246262849652</v>
      </c>
      <c r="DC32" s="60">
        <v>15.653997013153569</v>
      </c>
      <c r="DD32" s="60">
        <v>10.557249249696085</v>
      </c>
      <c r="DE32" s="60">
        <v>41.86524327600322</v>
      </c>
      <c r="DF32" s="60">
        <f t="shared" si="0"/>
        <v>3.3672213441659395</v>
      </c>
      <c r="DG32" s="60">
        <v>1.7567506477198247</v>
      </c>
      <c r="DH32" s="59">
        <v>16.666666666666668</v>
      </c>
      <c r="DI32" s="59">
        <v>13.333333333333334</v>
      </c>
      <c r="DJ32" s="60">
        <v>30.766526252165153</v>
      </c>
      <c r="DK32" s="60">
        <v>14.875816310307966</v>
      </c>
      <c r="DL32" s="60">
        <v>16.296642199149758</v>
      </c>
      <c r="DM32" s="60">
        <v>46.048274819765687</v>
      </c>
      <c r="DN32" s="60">
        <v>7.7003299610410467</v>
      </c>
      <c r="DO32" s="60">
        <v>4.3561145010844404</v>
      </c>
      <c r="DP32" s="60">
        <v>3.8388267616740586</v>
      </c>
      <c r="DQ32" s="60">
        <v>12.551055763842939</v>
      </c>
      <c r="DR32" s="60">
        <f t="shared" si="1"/>
        <v>3.9954815453136336</v>
      </c>
      <c r="DS32" s="62">
        <v>1.4869422401208141</v>
      </c>
      <c r="DT32" s="63">
        <v>1.9844283200157469</v>
      </c>
      <c r="DU32" s="57">
        <v>0.65094017705562868</v>
      </c>
      <c r="DV32" s="58">
        <v>0.49573133120775975</v>
      </c>
      <c r="DW32" s="48"/>
      <c r="DX32" s="48"/>
      <c r="DY32" s="48"/>
      <c r="DZ32" s="48"/>
      <c r="EA32" s="48"/>
      <c r="EB32" s="48"/>
      <c r="EC32" s="48"/>
      <c r="ED32" s="48"/>
      <c r="EE32" s="48"/>
      <c r="EF32" s="48"/>
      <c r="EG32" s="48"/>
      <c r="EH32" s="48"/>
    </row>
    <row r="33" spans="1:138" s="64" customFormat="1" ht="17.399999999999999" x14ac:dyDescent="0.3">
      <c r="A33" s="6"/>
      <c r="B33" s="6" t="s">
        <v>55</v>
      </c>
      <c r="C33" s="6" t="s">
        <v>100</v>
      </c>
      <c r="D33" s="6"/>
      <c r="E33" s="6"/>
      <c r="F33" s="6"/>
      <c r="G33" s="6"/>
      <c r="H33" s="6"/>
      <c r="I33" s="6"/>
      <c r="J33" s="6"/>
      <c r="K33" s="6"/>
      <c r="L33" s="6"/>
      <c r="M33" s="6"/>
      <c r="N33" s="6"/>
      <c r="O33" s="47"/>
      <c r="P33" s="6"/>
      <c r="Q33" s="6" t="s">
        <v>55</v>
      </c>
      <c r="R33" s="6" t="s">
        <v>101</v>
      </c>
      <c r="S33" s="6"/>
      <c r="T33" s="6"/>
      <c r="U33" s="6"/>
      <c r="V33" s="6"/>
      <c r="W33" s="6"/>
      <c r="X33" s="6"/>
      <c r="Y33" s="6"/>
      <c r="Z33" s="6"/>
      <c r="AA33" s="6"/>
      <c r="AB33" s="6"/>
      <c r="AC33" s="6"/>
      <c r="AD33" s="47"/>
      <c r="BY33" s="65"/>
      <c r="BZ33" s="65"/>
      <c r="CA33" s="56" t="s">
        <v>24</v>
      </c>
      <c r="CB33" s="59">
        <v>37.333333333333336</v>
      </c>
      <c r="CC33" s="59">
        <v>63</v>
      </c>
      <c r="CD33" s="59">
        <v>47.666666666666664</v>
      </c>
      <c r="CE33" s="60">
        <v>5.6595894457517772</v>
      </c>
      <c r="CF33" s="60">
        <v>1.815484792627148</v>
      </c>
      <c r="CG33" s="60">
        <v>3.8441046531246292</v>
      </c>
      <c r="CH33" s="60">
        <v>7.4750742383789248</v>
      </c>
      <c r="CI33" s="60">
        <v>2.4263657151512108</v>
      </c>
      <c r="CJ33" s="60">
        <v>0.59915895871845892</v>
      </c>
      <c r="CK33" s="60">
        <v>1.8272067564327519</v>
      </c>
      <c r="CL33" s="60">
        <v>3.0255246738696697</v>
      </c>
      <c r="CM33" s="60">
        <v>1.9065926838123453</v>
      </c>
      <c r="CN33" s="60">
        <v>0.54126083370694456</v>
      </c>
      <c r="CO33" s="60">
        <v>1.3653318501054006</v>
      </c>
      <c r="CP33" s="60">
        <v>2.4478535175192899</v>
      </c>
      <c r="CQ33" s="60">
        <v>2.332537675755558</v>
      </c>
      <c r="CR33" s="60">
        <v>0.51955488246632453</v>
      </c>
      <c r="CS33" s="60">
        <v>2.9684313245318306</v>
      </c>
      <c r="CT33" s="60">
        <v>0.72107950310969959</v>
      </c>
      <c r="CU33" s="61" t="s">
        <v>24</v>
      </c>
      <c r="CV33" s="59">
        <v>11.666666666666666</v>
      </c>
      <c r="CW33" s="59">
        <v>9.3333333333333339</v>
      </c>
      <c r="CX33" s="60">
        <v>67.115664242205625</v>
      </c>
      <c r="CY33" s="60">
        <v>47.697532267874102</v>
      </c>
      <c r="CZ33" s="60">
        <v>36.006490308296556</v>
      </c>
      <c r="DA33" s="60">
        <v>131.40155484404474</v>
      </c>
      <c r="DB33" s="60">
        <v>22.934840479993444</v>
      </c>
      <c r="DC33" s="60">
        <v>14.324007936278825</v>
      </c>
      <c r="DD33" s="60">
        <v>8.610832543714622</v>
      </c>
      <c r="DE33" s="60">
        <v>37.258848416272265</v>
      </c>
      <c r="DF33" s="60">
        <f t="shared" si="0"/>
        <v>2.9263628103605983</v>
      </c>
      <c r="DG33" s="60">
        <v>1.9568422505283589</v>
      </c>
      <c r="DH33" s="59">
        <v>12.333333333333334</v>
      </c>
      <c r="DI33" s="59">
        <v>10.666666666666666</v>
      </c>
      <c r="DJ33" s="60">
        <v>22.296641528121217</v>
      </c>
      <c r="DK33" s="60">
        <v>12.810195236944258</v>
      </c>
      <c r="DL33" s="60">
        <v>10.25742406005446</v>
      </c>
      <c r="DM33" s="60">
        <v>35.877814533942974</v>
      </c>
      <c r="DN33" s="60">
        <v>6.1690577392128558</v>
      </c>
      <c r="DO33" s="60">
        <v>3.8061955769143156</v>
      </c>
      <c r="DP33" s="60">
        <v>2.7497574332924848</v>
      </c>
      <c r="DQ33" s="60">
        <v>10.362148587121114</v>
      </c>
      <c r="DR33" s="60">
        <f t="shared" si="1"/>
        <v>3.614270196629116</v>
      </c>
      <c r="DS33" s="62">
        <v>1.8746681024480998</v>
      </c>
      <c r="DT33" s="63">
        <v>1.815484792627148</v>
      </c>
      <c r="DU33" s="57">
        <v>0.59915895871845892</v>
      </c>
      <c r="DV33" s="58">
        <v>0.51955488246632453</v>
      </c>
      <c r="DW33" s="65"/>
      <c r="DX33" s="65"/>
      <c r="DY33" s="65"/>
      <c r="DZ33" s="65"/>
      <c r="EA33" s="65"/>
      <c r="EB33" s="65"/>
      <c r="EC33" s="65"/>
      <c r="ED33" s="65"/>
      <c r="EE33" s="65"/>
      <c r="EF33" s="65"/>
      <c r="EG33" s="65"/>
      <c r="EH33" s="65"/>
    </row>
    <row r="34" spans="1:138" ht="13.8" x14ac:dyDescent="0.25">
      <c r="C34" s="66" t="s">
        <v>149</v>
      </c>
      <c r="O34" s="47"/>
      <c r="R34" s="66" t="s">
        <v>149</v>
      </c>
      <c r="AD34" s="47"/>
      <c r="BY34" s="48"/>
      <c r="BZ34" s="48"/>
      <c r="CA34" s="56" t="s">
        <v>25</v>
      </c>
      <c r="CB34" s="59">
        <v>31</v>
      </c>
      <c r="CC34" s="59">
        <v>59.666666666666664</v>
      </c>
      <c r="CD34" s="59">
        <v>47</v>
      </c>
      <c r="CE34" s="60">
        <v>4.6890875394519922</v>
      </c>
      <c r="CF34" s="60">
        <v>1.6506825681563932</v>
      </c>
      <c r="CG34" s="60">
        <v>3.0384049712955989</v>
      </c>
      <c r="CH34" s="60">
        <v>6.3397701076083859</v>
      </c>
      <c r="CI34" s="60">
        <v>2.2061894872141137</v>
      </c>
      <c r="CJ34" s="60">
        <v>0.55980012874762508</v>
      </c>
      <c r="CK34" s="60">
        <v>1.6463893584664886</v>
      </c>
      <c r="CL34" s="60">
        <v>2.7659896159617388</v>
      </c>
      <c r="CM34" s="60">
        <v>1.8461386947459417</v>
      </c>
      <c r="CN34" s="60">
        <v>0.52780252982557985</v>
      </c>
      <c r="CO34" s="60">
        <v>1.3183361649203618</v>
      </c>
      <c r="CP34" s="60">
        <v>2.3739412245715217</v>
      </c>
      <c r="CQ34" s="60">
        <v>2.1254237528677473</v>
      </c>
      <c r="CR34" s="60">
        <v>0.50272238663285529</v>
      </c>
      <c r="CS34" s="60">
        <v>2.5399432625495595</v>
      </c>
      <c r="CT34" s="60">
        <v>0.63268342911939668</v>
      </c>
      <c r="CU34" s="61" t="s">
        <v>25</v>
      </c>
      <c r="CV34" s="59">
        <v>8.6666666666666661</v>
      </c>
      <c r="CW34" s="59">
        <v>7</v>
      </c>
      <c r="CX34" s="60">
        <v>51.105669859334192</v>
      </c>
      <c r="CY34" s="60">
        <v>40.640194433231784</v>
      </c>
      <c r="CZ34" s="60">
        <v>21.539936623352133</v>
      </c>
      <c r="DA34" s="60">
        <v>102.82032548981572</v>
      </c>
      <c r="DB34" s="60">
        <v>17.201130359995087</v>
      </c>
      <c r="DC34" s="60">
        <v>12.468021857682444</v>
      </c>
      <c r="DD34" s="60">
        <v>4.73310850231264</v>
      </c>
      <c r="DE34" s="60">
        <v>29.669152217677532</v>
      </c>
      <c r="DF34" s="60">
        <f t="shared" si="0"/>
        <v>2.9710646213222924</v>
      </c>
      <c r="DG34" s="60">
        <v>2.0407848623755878</v>
      </c>
      <c r="DH34" s="59">
        <v>11</v>
      </c>
      <c r="DI34" s="59">
        <v>8.6666666666666661</v>
      </c>
      <c r="DJ34" s="60">
        <v>19.127426352432327</v>
      </c>
      <c r="DK34" s="60">
        <v>12.102216169782009</v>
      </c>
      <c r="DL34" s="60">
        <v>8.471606446460088</v>
      </c>
      <c r="DM34" s="60">
        <v>32.676038786024108</v>
      </c>
      <c r="DN34" s="60">
        <v>4.9871635926049338</v>
      </c>
      <c r="DO34" s="60">
        <v>3.2970478882636942</v>
      </c>
      <c r="DP34" s="60">
        <v>2.1105520147973214</v>
      </c>
      <c r="DQ34" s="60">
        <v>8.6237597090567188</v>
      </c>
      <c r="DR34" s="60">
        <f t="shared" si="1"/>
        <v>3.8353316463881111</v>
      </c>
      <c r="DS34" s="62">
        <v>3.0678479137338388</v>
      </c>
      <c r="DT34" s="63">
        <v>1.6506825681563932</v>
      </c>
      <c r="DU34" s="57">
        <v>0.55980012874762508</v>
      </c>
      <c r="DV34" s="58">
        <v>0.50272238663285529</v>
      </c>
      <c r="DW34" s="48"/>
      <c r="DX34" s="48"/>
      <c r="DY34" s="48"/>
      <c r="DZ34" s="48"/>
      <c r="EA34" s="48"/>
      <c r="EB34" s="48"/>
      <c r="EC34" s="48"/>
      <c r="ED34" s="48"/>
      <c r="EE34" s="48"/>
      <c r="EF34" s="48"/>
      <c r="EG34" s="48"/>
      <c r="EH34" s="48"/>
    </row>
    <row r="35" spans="1:138" ht="13.8" x14ac:dyDescent="0.25">
      <c r="C35" s="6" t="s">
        <v>99</v>
      </c>
      <c r="O35" s="47"/>
      <c r="R35" s="6" t="s">
        <v>99</v>
      </c>
      <c r="AD35" s="47"/>
      <c r="BY35" s="48"/>
      <c r="BZ35" s="48"/>
      <c r="CA35" s="56" t="s">
        <v>26</v>
      </c>
      <c r="CB35" s="59">
        <v>23.666666666666668</v>
      </c>
      <c r="CC35" s="59">
        <v>43.666666666666664</v>
      </c>
      <c r="CD35" s="59" t="e">
        <v>#N/A</v>
      </c>
      <c r="CE35" s="60">
        <v>3.3330873962608685</v>
      </c>
      <c r="CF35" s="60">
        <v>1.3428707854383979</v>
      </c>
      <c r="CG35" s="60">
        <v>1.9902166108224706</v>
      </c>
      <c r="CH35" s="60">
        <v>4.6759581816992668</v>
      </c>
      <c r="CI35" s="60">
        <v>1.5430033653882711</v>
      </c>
      <c r="CJ35" s="60">
        <v>0.4576652352271835</v>
      </c>
      <c r="CK35" s="60">
        <v>1.0853381301610876</v>
      </c>
      <c r="CL35" s="60">
        <v>2.0006686006154544</v>
      </c>
      <c r="CM35" s="59" t="e">
        <v>#N/A</v>
      </c>
      <c r="CN35" s="59" t="e">
        <v>#N/A</v>
      </c>
      <c r="CO35" s="59" t="e">
        <v>#N/A</v>
      </c>
      <c r="CP35" s="59" t="e">
        <v>#N/A</v>
      </c>
      <c r="CQ35" s="60">
        <v>2.160129699666697</v>
      </c>
      <c r="CR35" s="60">
        <v>0.66217617090006309</v>
      </c>
      <c r="CS35" s="59" t="e">
        <v>#N/A</v>
      </c>
      <c r="CT35" s="59" t="e">
        <v>#N/A</v>
      </c>
      <c r="CU35" s="61" t="s">
        <v>26</v>
      </c>
      <c r="CV35" s="59">
        <v>5.666666666666667</v>
      </c>
      <c r="CW35" s="59">
        <v>4</v>
      </c>
      <c r="CX35" s="60">
        <v>34.104278836432307</v>
      </c>
      <c r="CY35" s="60">
        <v>33.114292821548091</v>
      </c>
      <c r="CZ35" s="60">
        <v>7.5419467154490851</v>
      </c>
      <c r="DA35" s="60">
        <v>73.770532358545267</v>
      </c>
      <c r="DB35" s="60">
        <v>9.8292173485686192</v>
      </c>
      <c r="DC35" s="60">
        <v>9.4138169948038612</v>
      </c>
      <c r="DD35" s="60">
        <v>1.0476308343735681</v>
      </c>
      <c r="DE35" s="60">
        <v>19.243034343372482</v>
      </c>
      <c r="DF35" s="60">
        <f t="shared" si="0"/>
        <v>3.4696840681215324</v>
      </c>
      <c r="DG35" s="60">
        <v>3.1381187648992523</v>
      </c>
      <c r="DH35" s="59">
        <v>8.3333333333333339</v>
      </c>
      <c r="DI35" s="59">
        <v>5.666666666666667</v>
      </c>
      <c r="DJ35" s="60">
        <v>13.84528831557113</v>
      </c>
      <c r="DK35" s="60">
        <v>10.523238512815029</v>
      </c>
      <c r="DL35" s="60">
        <v>5.0629907419138318</v>
      </c>
      <c r="DM35" s="60">
        <v>26.10946776754389</v>
      </c>
      <c r="DN35" s="60">
        <v>3.1356017352796939</v>
      </c>
      <c r="DO35" s="60">
        <v>2.7980628836225301</v>
      </c>
      <c r="DP35" s="60">
        <v>0.76567523531782289</v>
      </c>
      <c r="DQ35" s="60">
        <v>6.2809129202948926</v>
      </c>
      <c r="DR35" s="60">
        <f t="shared" si="1"/>
        <v>4.4155123910645937</v>
      </c>
      <c r="DS35" s="62">
        <v>3.1367167876635023</v>
      </c>
      <c r="DT35" s="63">
        <v>1.3428707854383979</v>
      </c>
      <c r="DU35" s="57">
        <v>0.4576652352271835</v>
      </c>
      <c r="DV35" s="58">
        <v>0.66217617090006309</v>
      </c>
      <c r="DW35" s="48"/>
      <c r="DX35" s="48"/>
      <c r="DY35" s="48"/>
      <c r="DZ35" s="48"/>
      <c r="EA35" s="48"/>
      <c r="EB35" s="48"/>
      <c r="EC35" s="48"/>
      <c r="ED35" s="48"/>
      <c r="EE35" s="48"/>
      <c r="EF35" s="48"/>
      <c r="EG35" s="48"/>
      <c r="EH35" s="48"/>
    </row>
    <row r="36" spans="1:138" ht="13.8" x14ac:dyDescent="0.25">
      <c r="C36" s="6" t="s">
        <v>102</v>
      </c>
      <c r="O36" s="47"/>
      <c r="R36" s="6" t="s">
        <v>103</v>
      </c>
      <c r="AD36" s="47"/>
      <c r="BY36" s="48"/>
      <c r="BZ36" s="48"/>
      <c r="CA36" s="67" t="s">
        <v>27</v>
      </c>
      <c r="CB36" s="59">
        <v>20.666666666666668</v>
      </c>
      <c r="CC36" s="59">
        <v>39.666666666666664</v>
      </c>
      <c r="CD36" s="59" t="e">
        <v>#N/A</v>
      </c>
      <c r="CE36" s="60">
        <v>2.8780020156760124</v>
      </c>
      <c r="CF36" s="60">
        <v>1.2408290363161087</v>
      </c>
      <c r="CG36" s="60">
        <v>1.6371729793599037</v>
      </c>
      <c r="CH36" s="60">
        <v>4.118831051992121</v>
      </c>
      <c r="CI36" s="60">
        <v>1.407012245650699</v>
      </c>
      <c r="CJ36" s="60">
        <v>0.43786587038218405</v>
      </c>
      <c r="CK36" s="60">
        <v>0.96914637526851499</v>
      </c>
      <c r="CL36" s="60">
        <v>1.8448781160328831</v>
      </c>
      <c r="CM36" s="59" t="e">
        <v>#N/A</v>
      </c>
      <c r="CN36" s="59" t="e">
        <v>#N/A</v>
      </c>
      <c r="CO36" s="59" t="e">
        <v>#N/A</v>
      </c>
      <c r="CP36" s="59" t="e">
        <v>#N/A</v>
      </c>
      <c r="CQ36" s="60">
        <v>2.0454704815628855</v>
      </c>
      <c r="CR36" s="60">
        <v>0.65890372992806634</v>
      </c>
      <c r="CS36" s="59" t="e">
        <v>#N/A</v>
      </c>
      <c r="CT36" s="59" t="e">
        <v>#N/A</v>
      </c>
      <c r="CU36" s="68" t="s">
        <v>27</v>
      </c>
      <c r="CV36" s="59">
        <v>6.333333333333333</v>
      </c>
      <c r="CW36" s="59">
        <v>3.6666666666666665</v>
      </c>
      <c r="CX36" s="60">
        <v>38.321749472080803</v>
      </c>
      <c r="CY36" s="60">
        <v>34.679192255774645</v>
      </c>
      <c r="CZ36" s="60">
        <v>10.760134285575143</v>
      </c>
      <c r="DA36" s="60">
        <v>80.118518797124423</v>
      </c>
      <c r="DB36" s="60">
        <v>9.010115902854567</v>
      </c>
      <c r="DC36" s="60">
        <v>8.9836409558433008</v>
      </c>
      <c r="DD36" s="60">
        <v>0.98210271871644395</v>
      </c>
      <c r="DE36" s="60">
        <v>17.993756858697871</v>
      </c>
      <c r="DF36" s="60">
        <f t="shared" si="0"/>
        <v>4.2531916220899868</v>
      </c>
      <c r="DG36" s="60">
        <v>3.8003240632308284</v>
      </c>
      <c r="DH36" s="59">
        <v>7</v>
      </c>
      <c r="DI36" s="59">
        <v>8</v>
      </c>
      <c r="DJ36" s="60">
        <v>11.230526059384417</v>
      </c>
      <c r="DK36" s="60">
        <v>9.5897438532180193</v>
      </c>
      <c r="DL36" s="60">
        <v>3.5026887207542248</v>
      </c>
      <c r="DM36" s="60">
        <v>22.682176427190267</v>
      </c>
      <c r="DN36" s="60">
        <v>4.2812085621479561</v>
      </c>
      <c r="DO36" s="60">
        <v>3.2911823965501341</v>
      </c>
      <c r="DP36" s="60">
        <v>1.7066704433729563</v>
      </c>
      <c r="DQ36" s="60">
        <v>8.2081471542052338</v>
      </c>
      <c r="DR36" s="60">
        <f t="shared" si="1"/>
        <v>2.6232139584785537</v>
      </c>
      <c r="DS36" s="62">
        <v>2.3811909927666268</v>
      </c>
      <c r="DT36" s="63">
        <v>1.2408290363161087</v>
      </c>
      <c r="DU36" s="57">
        <v>0.43786587038218405</v>
      </c>
      <c r="DV36" s="58">
        <v>0.65890372992806634</v>
      </c>
      <c r="DW36" s="48"/>
      <c r="DX36" s="48"/>
      <c r="DY36" s="48"/>
      <c r="DZ36" s="48"/>
      <c r="EA36" s="48"/>
      <c r="EB36" s="48"/>
      <c r="EC36" s="48"/>
      <c r="ED36" s="48"/>
      <c r="EE36" s="48"/>
      <c r="EF36" s="48"/>
      <c r="EG36" s="48"/>
      <c r="EH36" s="48"/>
    </row>
    <row r="37" spans="1:138" ht="13.8" x14ac:dyDescent="0.25">
      <c r="B37" s="6" t="s">
        <v>56</v>
      </c>
      <c r="C37" s="6" t="s">
        <v>122</v>
      </c>
      <c r="O37" s="47"/>
      <c r="Q37" s="6" t="s">
        <v>56</v>
      </c>
      <c r="R37" s="6" t="s">
        <v>122</v>
      </c>
      <c r="AD37" s="47"/>
      <c r="BY37" s="48"/>
      <c r="BZ37" s="48"/>
      <c r="CA37" s="56" t="s">
        <v>28</v>
      </c>
      <c r="CB37" s="59">
        <v>19</v>
      </c>
      <c r="CC37" s="59">
        <v>43.666666666666664</v>
      </c>
      <c r="CD37" s="59" t="e">
        <v>#N/A</v>
      </c>
      <c r="CE37" s="60">
        <v>2.6439087945557977</v>
      </c>
      <c r="CF37" s="60">
        <v>1.1888463817241071</v>
      </c>
      <c r="CG37" s="60">
        <v>1.4550624128316907</v>
      </c>
      <c r="CH37" s="60">
        <v>3.832755176279905</v>
      </c>
      <c r="CI37" s="60">
        <v>1.5179600203278225</v>
      </c>
      <c r="CJ37" s="60">
        <v>0.4502372096861752</v>
      </c>
      <c r="CK37" s="60">
        <v>1.0677228106416474</v>
      </c>
      <c r="CL37" s="60">
        <v>1.9681972300139976</v>
      </c>
      <c r="CM37" s="59" t="e">
        <v>#N/A</v>
      </c>
      <c r="CN37" s="59" t="e">
        <v>#N/A</v>
      </c>
      <c r="CO37" s="59" t="e">
        <v>#N/A</v>
      </c>
      <c r="CP37" s="59" t="e">
        <v>#N/A</v>
      </c>
      <c r="CQ37" s="60">
        <v>1.7417512708831504</v>
      </c>
      <c r="CR37" s="60">
        <v>0.58178133723543057</v>
      </c>
      <c r="CS37" s="59" t="e">
        <v>#N/A</v>
      </c>
      <c r="CT37" s="59" t="e">
        <v>#N/A</v>
      </c>
      <c r="CU37" s="61" t="s">
        <v>28</v>
      </c>
      <c r="CV37" s="59">
        <v>6.666666666666667</v>
      </c>
      <c r="CW37" s="59">
        <v>3.3333333333333335</v>
      </c>
      <c r="CX37" s="60">
        <v>40.316476087479728</v>
      </c>
      <c r="CY37" s="60">
        <v>35.679590830308157</v>
      </c>
      <c r="CZ37" s="60">
        <v>12.151279213217933</v>
      </c>
      <c r="DA37" s="60">
        <v>83.510460873834248</v>
      </c>
      <c r="DB37" s="60">
        <v>8.1910144571405166</v>
      </c>
      <c r="DC37" s="60">
        <v>8.6410053659219823</v>
      </c>
      <c r="DD37" s="60">
        <v>0.50563686292371146</v>
      </c>
      <c r="DE37" s="60">
        <v>16.832019823062499</v>
      </c>
      <c r="DF37" s="60">
        <f t="shared" si="0"/>
        <v>4.9220369831399626</v>
      </c>
      <c r="DG37" s="60">
        <v>4.0112113974994825</v>
      </c>
      <c r="DH37" s="59">
        <v>5.333333333333333</v>
      </c>
      <c r="DI37" s="59">
        <v>11</v>
      </c>
      <c r="DJ37" s="60">
        <v>8.2245046327638338</v>
      </c>
      <c r="DK37" s="60">
        <v>8.4579523233794713</v>
      </c>
      <c r="DL37" s="60">
        <v>1.5172343996470012</v>
      </c>
      <c r="DM37" s="60">
        <v>18.433139046405945</v>
      </c>
      <c r="DN37" s="60">
        <v>5.7661671726880961</v>
      </c>
      <c r="DO37" s="60">
        <v>3.9866910735250123</v>
      </c>
      <c r="DP37" s="60">
        <v>2.7741354682507495</v>
      </c>
      <c r="DQ37" s="60">
        <v>10.747517615300774</v>
      </c>
      <c r="DR37" s="60">
        <f t="shared" si="1"/>
        <v>1.4263382219856278</v>
      </c>
      <c r="DS37" s="62">
        <v>0.74405790216553014</v>
      </c>
      <c r="DT37" s="63">
        <v>1.1888463817241071</v>
      </c>
      <c r="DU37" s="57">
        <v>0.4502372096861752</v>
      </c>
      <c r="DV37" s="58">
        <v>0.58178133723543057</v>
      </c>
      <c r="DW37" s="48"/>
      <c r="DX37" s="48"/>
      <c r="DY37" s="48"/>
      <c r="DZ37" s="48"/>
      <c r="EA37" s="48"/>
      <c r="EB37" s="48"/>
      <c r="EC37" s="48"/>
      <c r="ED37" s="48"/>
      <c r="EE37" s="48"/>
      <c r="EF37" s="48"/>
      <c r="EG37" s="48"/>
      <c r="EH37" s="48"/>
    </row>
    <row r="38" spans="1:138" s="51" customFormat="1" ht="15" x14ac:dyDescent="0.25">
      <c r="A38" s="6"/>
      <c r="B38" s="6"/>
      <c r="C38" s="6"/>
      <c r="D38" s="6"/>
      <c r="E38" s="6"/>
      <c r="F38" s="6"/>
      <c r="G38" s="6"/>
      <c r="H38" s="6"/>
      <c r="I38" s="6"/>
      <c r="J38" s="6"/>
      <c r="K38" s="6"/>
      <c r="L38" s="6"/>
      <c r="M38" s="6"/>
      <c r="N38" s="6"/>
      <c r="O38" s="47"/>
      <c r="P38" s="6"/>
      <c r="Q38" s="6"/>
      <c r="R38" s="6"/>
      <c r="S38" s="6"/>
      <c r="T38" s="6"/>
      <c r="U38" s="6"/>
      <c r="V38" s="6"/>
      <c r="W38" s="6"/>
      <c r="X38" s="6"/>
      <c r="Y38" s="6"/>
      <c r="Z38" s="6"/>
      <c r="AA38" s="6"/>
      <c r="AB38" s="6"/>
      <c r="AC38" s="6"/>
      <c r="AD38" s="47"/>
      <c r="BY38" s="52"/>
      <c r="BZ38" s="52"/>
      <c r="CA38" s="69" t="s">
        <v>29</v>
      </c>
      <c r="CB38" s="70">
        <v>24</v>
      </c>
      <c r="CC38" s="70">
        <v>59.666666666666664</v>
      </c>
      <c r="CD38" s="70" t="e">
        <v>#N/A</v>
      </c>
      <c r="CE38" s="71">
        <v>3.6160734592395518</v>
      </c>
      <c r="CF38" s="71">
        <v>1.4467306917677687</v>
      </c>
      <c r="CG38" s="71">
        <v>2.1693427674717833</v>
      </c>
      <c r="CH38" s="71">
        <v>5.0628041510073203</v>
      </c>
      <c r="CI38" s="71">
        <v>1.9327048120020898</v>
      </c>
      <c r="CJ38" s="71">
        <v>0.4904059278952233</v>
      </c>
      <c r="CK38" s="71">
        <v>1.4422988841068665</v>
      </c>
      <c r="CL38" s="71">
        <v>2.4231107398973131</v>
      </c>
      <c r="CM38" s="70" t="e">
        <v>#N/A</v>
      </c>
      <c r="CN38" s="70" t="e">
        <v>#N/A</v>
      </c>
      <c r="CO38" s="70" t="e">
        <v>#N/A</v>
      </c>
      <c r="CP38" s="70" t="e">
        <v>#N/A</v>
      </c>
      <c r="CQ38" s="71">
        <v>1.8709910777806051</v>
      </c>
      <c r="CR38" s="71">
        <v>0.43068695301892151</v>
      </c>
      <c r="CS38" s="70" t="e">
        <v>#N/A</v>
      </c>
      <c r="CT38" s="72" t="e">
        <v>#N/A</v>
      </c>
      <c r="CU38" s="73" t="s">
        <v>29</v>
      </c>
      <c r="CV38" s="70">
        <v>8.3333333333333339</v>
      </c>
      <c r="CW38" s="70">
        <v>4.333333333333333</v>
      </c>
      <c r="CX38" s="71">
        <v>50.230045699454649</v>
      </c>
      <c r="CY38" s="71">
        <v>40.367016094573707</v>
      </c>
      <c r="CZ38" s="71">
        <v>19.421571459833899</v>
      </c>
      <c r="DA38" s="71">
        <v>100.15560364898134</v>
      </c>
      <c r="DB38" s="71">
        <v>10.648318794282673</v>
      </c>
      <c r="DC38" s="71">
        <v>9.9604423595316174</v>
      </c>
      <c r="DD38" s="71">
        <v>1.0112737258474229</v>
      </c>
      <c r="DE38" s="71">
        <v>20.608761153814289</v>
      </c>
      <c r="DF38" s="71">
        <f t="shared" si="0"/>
        <v>4.7171808686291694</v>
      </c>
      <c r="DG38" s="71">
        <v>3.3713696398615487</v>
      </c>
      <c r="DH38" s="70">
        <v>7.333333333333333</v>
      </c>
      <c r="DI38" s="70">
        <v>12</v>
      </c>
      <c r="DJ38" s="71">
        <v>11.030464819793247</v>
      </c>
      <c r="DK38" s="71">
        <v>9.6977678259511801</v>
      </c>
      <c r="DL38" s="71">
        <v>4.0181139182102195</v>
      </c>
      <c r="DM38" s="71">
        <v>23.413649570112579</v>
      </c>
      <c r="DN38" s="71">
        <v>6.1525418471973632</v>
      </c>
      <c r="DO38" s="71">
        <v>4.1730520618492699</v>
      </c>
      <c r="DP38" s="71">
        <v>3.2023950746333796</v>
      </c>
      <c r="DQ38" s="71">
        <v>11.548499198331919</v>
      </c>
      <c r="DR38" s="71">
        <f t="shared" si="1"/>
        <v>1.792830523341812</v>
      </c>
      <c r="DS38" s="74">
        <v>0.80766203331856234</v>
      </c>
      <c r="DT38" s="75">
        <v>1.4467306917677687</v>
      </c>
      <c r="DU38" s="76">
        <v>0.4904059278952233</v>
      </c>
      <c r="DV38" s="77">
        <v>0.43068695301892151</v>
      </c>
      <c r="DW38" s="52"/>
      <c r="DX38" s="52"/>
      <c r="DY38" s="52"/>
      <c r="DZ38" s="52"/>
      <c r="EA38" s="52"/>
      <c r="EB38" s="52"/>
      <c r="EC38" s="52"/>
      <c r="ED38" s="52"/>
      <c r="EE38" s="52"/>
      <c r="EF38" s="52"/>
      <c r="EG38" s="52"/>
      <c r="EH38" s="52"/>
    </row>
    <row r="39" spans="1:138" s="51" customFormat="1" ht="15" x14ac:dyDescent="0.2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BY39" s="52"/>
      <c r="BZ39" s="52"/>
      <c r="CA39" s="57"/>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53"/>
      <c r="DU39" s="53"/>
      <c r="DV39" s="53"/>
      <c r="DW39" s="52"/>
      <c r="DX39" s="52"/>
      <c r="DY39" s="52"/>
      <c r="DZ39" s="52"/>
      <c r="EA39" s="52"/>
      <c r="EB39" s="52"/>
      <c r="EC39" s="52"/>
      <c r="ED39" s="52"/>
      <c r="EE39" s="52"/>
      <c r="EF39" s="52"/>
      <c r="EG39" s="52"/>
      <c r="EH39" s="52"/>
    </row>
    <row r="40" spans="1:138" s="79" customFormat="1" ht="15" x14ac:dyDescent="0.2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BY40" s="80"/>
      <c r="BZ40" s="80"/>
      <c r="CA40" s="57"/>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53"/>
      <c r="DU40" s="53"/>
      <c r="DV40" s="53"/>
      <c r="DW40" s="80"/>
      <c r="DX40" s="80"/>
      <c r="DY40" s="80"/>
      <c r="DZ40" s="80"/>
      <c r="EA40" s="80"/>
      <c r="EB40" s="80"/>
      <c r="EC40" s="80"/>
      <c r="ED40" s="80"/>
      <c r="EE40" s="80"/>
      <c r="EF40" s="80"/>
      <c r="EG40" s="80"/>
      <c r="EH40" s="80"/>
    </row>
    <row r="41" spans="1:138" s="82" customFormat="1" ht="17.399999999999999" x14ac:dyDescent="0.3">
      <c r="A41" s="81"/>
      <c r="B41" s="81" t="s">
        <v>51</v>
      </c>
      <c r="C41" s="81"/>
      <c r="D41" s="81"/>
      <c r="E41" s="81"/>
      <c r="F41" s="81"/>
      <c r="G41" s="81"/>
      <c r="H41" s="81"/>
      <c r="I41" s="81"/>
      <c r="J41" s="81"/>
      <c r="K41" s="81"/>
      <c r="L41" s="81"/>
      <c r="M41" s="81"/>
      <c r="N41" s="81"/>
      <c r="O41" s="81"/>
      <c r="P41" s="81"/>
      <c r="Q41" s="81" t="s">
        <v>148</v>
      </c>
      <c r="R41" s="81"/>
      <c r="S41" s="81"/>
      <c r="T41" s="81"/>
      <c r="U41" s="81"/>
      <c r="V41" s="81"/>
      <c r="W41" s="81"/>
      <c r="X41" s="81"/>
      <c r="Y41" s="81"/>
      <c r="Z41" s="81"/>
      <c r="AA41" s="81"/>
      <c r="AB41" s="81"/>
      <c r="AC41" s="81"/>
      <c r="AD41" s="81"/>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row>
    <row r="42" spans="1:138" s="82" customFormat="1" ht="15" x14ac:dyDescent="0.2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BY42" s="83"/>
      <c r="BZ42" s="83"/>
      <c r="CA42" s="52" t="s">
        <v>51</v>
      </c>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row>
    <row r="43" spans="1:138" s="82" customFormat="1" ht="15" x14ac:dyDescent="0.25">
      <c r="A43" s="47"/>
      <c r="B43" s="47" t="s">
        <v>146</v>
      </c>
      <c r="C43" s="47"/>
      <c r="D43" s="47"/>
      <c r="E43" s="47"/>
      <c r="F43" s="47"/>
      <c r="G43" s="47"/>
      <c r="H43" s="47"/>
      <c r="I43" s="47"/>
      <c r="J43" s="47"/>
      <c r="K43" s="47"/>
      <c r="L43" s="47"/>
      <c r="M43" s="47"/>
      <c r="N43" s="47"/>
      <c r="O43" s="47"/>
      <c r="P43" s="47"/>
      <c r="Q43" s="47" t="s">
        <v>147</v>
      </c>
      <c r="R43" s="47"/>
      <c r="S43" s="47"/>
      <c r="T43" s="47"/>
      <c r="U43" s="47"/>
      <c r="V43" s="47"/>
      <c r="W43" s="47"/>
      <c r="X43" s="47"/>
      <c r="Y43" s="47"/>
      <c r="Z43" s="47"/>
      <c r="AA43" s="47"/>
      <c r="AB43" s="47"/>
      <c r="AC43" s="47"/>
      <c r="AD43" s="47"/>
      <c r="BY43" s="83"/>
      <c r="BZ43" s="83"/>
      <c r="CA43" s="52"/>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row>
    <row r="44" spans="1:138" s="82" customFormat="1" ht="15"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BY44" s="83"/>
      <c r="BZ44" s="83"/>
      <c r="CA44" s="52"/>
      <c r="CB44" s="83"/>
      <c r="CC44" s="84"/>
      <c r="CD44" s="84"/>
      <c r="CE44" s="84"/>
      <c r="CF44" s="84"/>
      <c r="CG44" s="84"/>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row>
    <row r="45" spans="1:138" s="82" customFormat="1" ht="13.8"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138" s="82" customFormat="1" ht="15.6" x14ac:dyDescent="0.3">
      <c r="A46" s="50"/>
      <c r="B46" s="211" t="s">
        <v>131</v>
      </c>
      <c r="C46" s="211"/>
      <c r="D46" s="211"/>
      <c r="E46" s="211"/>
      <c r="F46" s="211"/>
      <c r="G46" s="211"/>
      <c r="H46" s="211"/>
      <c r="I46" s="50"/>
      <c r="J46" s="50"/>
      <c r="K46" s="50"/>
      <c r="L46" s="50"/>
      <c r="M46" s="50"/>
      <c r="N46" s="50"/>
      <c r="O46" s="50"/>
      <c r="P46" s="50"/>
      <c r="Q46" s="211" t="s">
        <v>97</v>
      </c>
      <c r="R46" s="211"/>
      <c r="S46" s="211"/>
      <c r="T46" s="211"/>
      <c r="U46" s="211"/>
      <c r="V46" s="50"/>
      <c r="W46" s="50"/>
      <c r="X46" s="50"/>
      <c r="Y46" s="50"/>
      <c r="Z46" s="50"/>
      <c r="AA46" s="50"/>
      <c r="AB46" s="50"/>
      <c r="AC46" s="50"/>
      <c r="AD46" s="50"/>
      <c r="BY46" s="85"/>
      <c r="BZ46" s="85"/>
      <c r="CA46" s="85"/>
      <c r="CB46" s="85"/>
      <c r="CC46" s="85"/>
    </row>
    <row r="47" spans="1:138" s="82" customFormat="1" ht="15.6" x14ac:dyDescent="0.3">
      <c r="A47" s="50"/>
      <c r="B47" s="86"/>
      <c r="C47" s="209" t="s">
        <v>33</v>
      </c>
      <c r="D47" s="209"/>
      <c r="E47" s="209"/>
      <c r="F47" s="209" t="s">
        <v>34</v>
      </c>
      <c r="G47" s="209"/>
      <c r="H47" s="209"/>
      <c r="I47" s="270" t="s">
        <v>114</v>
      </c>
      <c r="J47" s="50"/>
      <c r="K47" s="50"/>
      <c r="L47" s="50"/>
      <c r="M47" s="50"/>
      <c r="N47" s="50"/>
      <c r="O47" s="50"/>
      <c r="P47" s="50"/>
      <c r="Q47" s="86"/>
      <c r="R47" s="86"/>
      <c r="S47" s="86"/>
      <c r="T47" s="86"/>
      <c r="U47" s="86"/>
      <c r="V47" s="50"/>
      <c r="W47" s="50"/>
      <c r="X47" s="50"/>
      <c r="Y47" s="50"/>
      <c r="Z47" s="50"/>
      <c r="AA47" s="50"/>
      <c r="AB47" s="50"/>
      <c r="AC47" s="50"/>
      <c r="AD47" s="50"/>
      <c r="BY47" s="85"/>
      <c r="BZ47" s="85"/>
      <c r="CA47" s="85"/>
      <c r="CB47" s="85"/>
      <c r="CC47" s="85"/>
    </row>
    <row r="48" spans="1:138" s="82" customFormat="1" ht="15.6" x14ac:dyDescent="0.25">
      <c r="A48" s="87"/>
      <c r="B48" s="87" t="s">
        <v>3</v>
      </c>
      <c r="C48" s="88" t="s">
        <v>116</v>
      </c>
      <c r="D48" s="87" t="s">
        <v>8</v>
      </c>
      <c r="E48" s="87" t="s">
        <v>9</v>
      </c>
      <c r="F48" s="88" t="s">
        <v>116</v>
      </c>
      <c r="G48" s="87" t="s">
        <v>8</v>
      </c>
      <c r="H48" s="87" t="s">
        <v>9</v>
      </c>
      <c r="I48" s="270"/>
      <c r="J48" s="87"/>
      <c r="K48" s="87"/>
      <c r="L48" s="87"/>
      <c r="M48" s="87"/>
      <c r="N48" s="87"/>
      <c r="O48" s="87"/>
      <c r="P48" s="87"/>
      <c r="Q48" s="87" t="s">
        <v>3</v>
      </c>
      <c r="R48" s="88" t="s">
        <v>91</v>
      </c>
      <c r="S48" s="87" t="s">
        <v>8</v>
      </c>
      <c r="T48" s="87" t="s">
        <v>9</v>
      </c>
      <c r="U48" s="273" t="s">
        <v>96</v>
      </c>
      <c r="V48" s="87"/>
      <c r="W48" s="87"/>
      <c r="X48" s="87"/>
      <c r="Y48" s="87"/>
      <c r="Z48" s="87"/>
      <c r="AA48" s="87"/>
      <c r="AB48" s="87"/>
      <c r="AC48" s="87"/>
      <c r="AD48" s="87"/>
      <c r="BY48" s="85"/>
      <c r="BZ48" s="85"/>
      <c r="CA48" s="89"/>
      <c r="CB48" s="90"/>
      <c r="CC48" s="90"/>
      <c r="CD48" s="91"/>
      <c r="CE48" s="92"/>
      <c r="CF48" s="92"/>
      <c r="CG48" s="92"/>
      <c r="CH48" s="92"/>
      <c r="CI48" s="92"/>
      <c r="CJ48" s="92"/>
      <c r="CK48" s="92"/>
      <c r="CL48" s="92"/>
      <c r="CM48" s="92"/>
      <c r="CN48" s="92"/>
      <c r="CO48" s="92"/>
      <c r="CP48" s="92"/>
      <c r="CQ48" s="92"/>
      <c r="CR48" s="92"/>
      <c r="CS48" s="92"/>
      <c r="CT48" s="92"/>
      <c r="CV48" s="91"/>
      <c r="CW48" s="91"/>
      <c r="CZ48" s="92"/>
      <c r="DA48" s="92"/>
      <c r="DC48" s="92"/>
      <c r="DD48" s="92"/>
      <c r="DE48" s="92"/>
      <c r="DF48" s="92"/>
      <c r="DG48" s="92"/>
      <c r="DH48" s="92"/>
      <c r="DI48" s="92"/>
      <c r="DJ48" s="92"/>
      <c r="DK48" s="92"/>
      <c r="DL48" s="92"/>
      <c r="DM48" s="92"/>
      <c r="DN48" s="92"/>
      <c r="DO48" s="92"/>
      <c r="DP48" s="92"/>
      <c r="DQ48" s="92"/>
      <c r="DR48" s="92"/>
      <c r="DS48" s="92"/>
    </row>
    <row r="49" spans="1:126" s="82" customFormat="1" ht="13.8" x14ac:dyDescent="0.25">
      <c r="A49" s="93"/>
      <c r="B49" s="93" t="s">
        <v>118</v>
      </c>
      <c r="C49" s="94">
        <f>CE20</f>
        <v>31.344081264495475</v>
      </c>
      <c r="D49" s="95">
        <f>CG20</f>
        <v>26.72203478397314</v>
      </c>
      <c r="E49" s="95">
        <f>CH20</f>
        <v>35.966127745017815</v>
      </c>
      <c r="F49" s="94">
        <f>CI20</f>
        <v>17.090289733681292</v>
      </c>
      <c r="G49" s="95">
        <f>CK20</f>
        <v>15.278097806339083</v>
      </c>
      <c r="H49" s="95">
        <f>CL20</f>
        <v>18.902481661023501</v>
      </c>
      <c r="I49" s="271">
        <f>C49-F49</f>
        <v>14.253791530814183</v>
      </c>
      <c r="J49" s="96"/>
      <c r="K49" s="93"/>
      <c r="L49" s="93"/>
      <c r="M49" s="93"/>
      <c r="N49" s="93"/>
      <c r="O49" s="93"/>
      <c r="P49" s="93"/>
      <c r="Q49" s="93" t="s">
        <v>118</v>
      </c>
      <c r="R49" s="94">
        <f>CQ20</f>
        <v>1.8340286649864701</v>
      </c>
      <c r="S49" s="95">
        <f t="shared" ref="S49:S67" si="2">R49-DV20</f>
        <v>1.6696470576247198</v>
      </c>
      <c r="T49" s="95">
        <f t="shared" ref="T49:T67" si="3">R49+DV20</f>
        <v>1.9984102723482204</v>
      </c>
      <c r="U49" s="271">
        <v>1</v>
      </c>
      <c r="V49" s="93"/>
      <c r="W49" s="93"/>
      <c r="X49" s="93"/>
      <c r="Y49" s="93"/>
      <c r="Z49" s="93"/>
      <c r="AA49" s="93"/>
      <c r="AB49" s="93"/>
      <c r="AC49" s="93"/>
      <c r="AD49" s="93"/>
      <c r="BY49" s="85"/>
      <c r="BZ49" s="85"/>
      <c r="CA49" s="89"/>
      <c r="CB49" s="90"/>
      <c r="CC49" s="90"/>
      <c r="CD49" s="91"/>
      <c r="CE49" s="92"/>
      <c r="CF49" s="92"/>
      <c r="CG49" s="92"/>
      <c r="CH49" s="92"/>
      <c r="CI49" s="92"/>
      <c r="CJ49" s="92"/>
      <c r="CK49" s="92"/>
      <c r="CL49" s="92"/>
      <c r="CM49" s="92"/>
      <c r="CN49" s="92"/>
      <c r="CO49" s="92"/>
      <c r="CP49" s="92"/>
      <c r="CQ49" s="92"/>
      <c r="CR49" s="92"/>
      <c r="CS49" s="92"/>
      <c r="CT49" s="92"/>
      <c r="CV49" s="91"/>
      <c r="CW49" s="91"/>
      <c r="CZ49" s="92"/>
      <c r="DA49" s="92"/>
      <c r="DC49" s="92"/>
      <c r="DD49" s="92"/>
      <c r="DE49" s="92"/>
      <c r="DF49" s="92"/>
      <c r="DG49" s="92"/>
      <c r="DH49" s="92"/>
      <c r="DI49" s="92"/>
      <c r="DJ49" s="92"/>
      <c r="DK49" s="92"/>
      <c r="DL49" s="92"/>
      <c r="DM49" s="92"/>
      <c r="DN49" s="92"/>
      <c r="DO49" s="92"/>
      <c r="DP49" s="92"/>
      <c r="DQ49" s="92"/>
      <c r="DR49" s="92"/>
      <c r="DS49" s="92"/>
    </row>
    <row r="50" spans="1:126" s="82" customFormat="1" ht="13.8" x14ac:dyDescent="0.25">
      <c r="A50" s="93"/>
      <c r="B50" s="93" t="s">
        <v>12</v>
      </c>
      <c r="C50" s="94">
        <f t="shared" ref="C50:C67" si="4">CE21</f>
        <v>29.506613867865724</v>
      </c>
      <c r="D50" s="95">
        <f t="shared" ref="D50:D67" si="5">CG21</f>
        <v>25.049123811149517</v>
      </c>
      <c r="E50" s="95">
        <f t="shared" ref="E50:E67" si="6">CH21</f>
        <v>33.964103924581927</v>
      </c>
      <c r="F50" s="94">
        <f t="shared" ref="F50:F67" si="7">CI21</f>
        <v>15.243974413058234</v>
      </c>
      <c r="G50" s="95">
        <f t="shared" ref="G50:G67" si="8">CK21</f>
        <v>13.535951984450014</v>
      </c>
      <c r="H50" s="95">
        <f t="shared" ref="H50:H67" si="9">CL21</f>
        <v>16.951996841666457</v>
      </c>
      <c r="I50" s="271">
        <f t="shared" ref="I50:I67" si="10">C50-F50</f>
        <v>14.26263945480749</v>
      </c>
      <c r="J50" s="96"/>
      <c r="K50" s="93"/>
      <c r="L50" s="93"/>
      <c r="M50" s="93"/>
      <c r="N50" s="93"/>
      <c r="O50" s="93"/>
      <c r="P50" s="93"/>
      <c r="Q50" s="93" t="s">
        <v>12</v>
      </c>
      <c r="R50" s="94">
        <f t="shared" ref="R50:R67" si="11">CQ21</f>
        <v>1.9356247306863676</v>
      </c>
      <c r="S50" s="95">
        <f t="shared" si="2"/>
        <v>1.7539414280031398</v>
      </c>
      <c r="T50" s="95">
        <f t="shared" si="3"/>
        <v>2.1173080333695955</v>
      </c>
      <c r="U50" s="271">
        <v>1</v>
      </c>
      <c r="V50" s="93"/>
      <c r="W50" s="93"/>
      <c r="X50" s="93"/>
      <c r="Y50" s="93"/>
      <c r="Z50" s="93"/>
      <c r="AA50" s="93"/>
      <c r="AB50" s="93"/>
      <c r="AC50" s="93"/>
      <c r="AD50" s="93"/>
      <c r="BY50" s="85"/>
      <c r="BZ50" s="85"/>
      <c r="CA50" s="89"/>
      <c r="CB50" s="90"/>
      <c r="CC50" s="90"/>
      <c r="CD50" s="91"/>
      <c r="CE50" s="92"/>
      <c r="CF50" s="92"/>
      <c r="CG50" s="92"/>
      <c r="CH50" s="92"/>
      <c r="CI50" s="92"/>
      <c r="CJ50" s="92"/>
      <c r="CK50" s="92"/>
      <c r="CL50" s="92"/>
      <c r="CM50" s="92"/>
      <c r="CN50" s="92"/>
      <c r="CO50" s="92"/>
      <c r="CP50" s="92"/>
      <c r="CQ50" s="92"/>
      <c r="CR50" s="92"/>
      <c r="CS50" s="92"/>
      <c r="CT50" s="92"/>
      <c r="CV50" s="91"/>
      <c r="CW50" s="91"/>
      <c r="CZ50" s="92"/>
      <c r="DA50" s="92"/>
      <c r="DC50" s="92"/>
      <c r="DD50" s="92"/>
      <c r="DE50" s="92"/>
      <c r="DF50" s="92"/>
      <c r="DG50" s="92"/>
      <c r="DH50" s="92"/>
      <c r="DI50" s="92"/>
      <c r="DJ50" s="92"/>
      <c r="DK50" s="92"/>
      <c r="DL50" s="92"/>
      <c r="DM50" s="92"/>
      <c r="DN50" s="92"/>
      <c r="DO50" s="92"/>
      <c r="DP50" s="92"/>
      <c r="DQ50" s="92"/>
      <c r="DR50" s="92"/>
      <c r="DS50" s="92"/>
    </row>
    <row r="51" spans="1:126" s="82" customFormat="1" ht="13.8" x14ac:dyDescent="0.25">
      <c r="A51" s="93"/>
      <c r="B51" s="93" t="s">
        <v>13</v>
      </c>
      <c r="C51" s="94">
        <f t="shared" si="4"/>
        <v>32.776997467728975</v>
      </c>
      <c r="D51" s="95">
        <f t="shared" si="5"/>
        <v>28.104013007085832</v>
      </c>
      <c r="E51" s="95">
        <f t="shared" si="6"/>
        <v>37.449981928372118</v>
      </c>
      <c r="F51" s="94">
        <f t="shared" si="7"/>
        <v>17.652875361394379</v>
      </c>
      <c r="G51" s="95">
        <f t="shared" si="8"/>
        <v>15.815654620646788</v>
      </c>
      <c r="H51" s="95">
        <f t="shared" si="9"/>
        <v>19.490096102141973</v>
      </c>
      <c r="I51" s="271">
        <f t="shared" si="10"/>
        <v>15.124122106334596</v>
      </c>
      <c r="J51" s="96"/>
      <c r="K51" s="93"/>
      <c r="L51" s="93"/>
      <c r="M51" s="93"/>
      <c r="N51" s="93"/>
      <c r="O51" s="93"/>
      <c r="P51" s="93"/>
      <c r="Q51" s="93" t="s">
        <v>13</v>
      </c>
      <c r="R51" s="94">
        <f t="shared" si="11"/>
        <v>1.856751197564676</v>
      </c>
      <c r="S51" s="95">
        <f t="shared" si="2"/>
        <v>1.6870409984143604</v>
      </c>
      <c r="T51" s="95">
        <f t="shared" si="3"/>
        <v>2.0264613967149914</v>
      </c>
      <c r="U51" s="271">
        <v>1</v>
      </c>
      <c r="V51" s="93"/>
      <c r="W51" s="93"/>
      <c r="X51" s="93"/>
      <c r="Y51" s="93"/>
      <c r="Z51" s="93"/>
      <c r="AA51" s="93"/>
      <c r="AB51" s="93"/>
      <c r="AC51" s="93"/>
      <c r="AD51" s="93"/>
      <c r="BY51" s="85"/>
      <c r="BZ51" s="85"/>
      <c r="CA51" s="89"/>
      <c r="CB51" s="90"/>
      <c r="CC51" s="90"/>
      <c r="CD51" s="91"/>
      <c r="CE51" s="92"/>
      <c r="CF51" s="92"/>
      <c r="CG51" s="92"/>
      <c r="CH51" s="92"/>
      <c r="CI51" s="92"/>
      <c r="CJ51" s="92"/>
      <c r="CK51" s="92"/>
      <c r="CL51" s="92"/>
      <c r="CM51" s="92"/>
      <c r="CN51" s="92"/>
      <c r="CO51" s="92"/>
      <c r="CP51" s="92"/>
      <c r="CQ51" s="92"/>
      <c r="CR51" s="92"/>
      <c r="CS51" s="92"/>
      <c r="CT51" s="92"/>
      <c r="CV51" s="91"/>
      <c r="CW51" s="91"/>
      <c r="CZ51" s="92"/>
      <c r="DA51" s="92"/>
      <c r="DC51" s="92"/>
      <c r="DD51" s="92"/>
      <c r="DE51" s="92"/>
      <c r="DF51" s="92"/>
      <c r="DG51" s="92"/>
      <c r="DH51" s="92"/>
      <c r="DI51" s="92"/>
      <c r="DJ51" s="92"/>
      <c r="DK51" s="92"/>
      <c r="DL51" s="92"/>
      <c r="DM51" s="92"/>
      <c r="DN51" s="92"/>
      <c r="DO51" s="92"/>
      <c r="DP51" s="92"/>
      <c r="DQ51" s="92"/>
      <c r="DR51" s="92"/>
      <c r="DS51" s="92"/>
    </row>
    <row r="52" spans="1:126" s="82" customFormat="1" ht="13.8" x14ac:dyDescent="0.25">
      <c r="A52" s="93"/>
      <c r="B52" s="93" t="s">
        <v>14</v>
      </c>
      <c r="C52" s="94">
        <f t="shared" si="4"/>
        <v>31.260248754603651</v>
      </c>
      <c r="D52" s="95">
        <f t="shared" si="5"/>
        <v>26.714442967498861</v>
      </c>
      <c r="E52" s="95">
        <f t="shared" si="6"/>
        <v>35.806054541708441</v>
      </c>
      <c r="F52" s="94">
        <f t="shared" si="7"/>
        <v>18.411373820605949</v>
      </c>
      <c r="G52" s="95">
        <f t="shared" si="8"/>
        <v>16.555295204095696</v>
      </c>
      <c r="H52" s="95">
        <f t="shared" si="9"/>
        <v>20.267452437116201</v>
      </c>
      <c r="I52" s="271">
        <f t="shared" si="10"/>
        <v>12.848874933997703</v>
      </c>
      <c r="J52" s="96"/>
      <c r="K52" s="93"/>
      <c r="L52" s="93"/>
      <c r="M52" s="93"/>
      <c r="N52" s="93"/>
      <c r="O52" s="93"/>
      <c r="P52" s="93"/>
      <c r="Q52" s="93" t="s">
        <v>14</v>
      </c>
      <c r="R52" s="94">
        <f t="shared" si="11"/>
        <v>1.697877032925011</v>
      </c>
      <c r="S52" s="95">
        <f t="shared" si="2"/>
        <v>1.5436310874229273</v>
      </c>
      <c r="T52" s="95">
        <f t="shared" si="3"/>
        <v>1.8521229784270947</v>
      </c>
      <c r="U52" s="271">
        <v>1</v>
      </c>
      <c r="V52" s="93"/>
      <c r="W52" s="93"/>
      <c r="X52" s="93"/>
      <c r="Y52" s="93"/>
      <c r="Z52" s="93"/>
      <c r="AA52" s="93"/>
      <c r="AB52" s="93"/>
      <c r="AC52" s="93"/>
      <c r="AD52" s="93"/>
      <c r="BY52" s="85"/>
      <c r="BZ52" s="85"/>
      <c r="CA52" s="89"/>
      <c r="CB52" s="90"/>
      <c r="CC52" s="90"/>
      <c r="CD52" s="91"/>
      <c r="CE52" s="92"/>
      <c r="CF52" s="92"/>
      <c r="CG52" s="92"/>
      <c r="CH52" s="92"/>
      <c r="CI52" s="92"/>
      <c r="CJ52" s="92"/>
      <c r="CK52" s="92"/>
      <c r="CL52" s="92"/>
      <c r="CM52" s="92"/>
      <c r="CN52" s="92"/>
      <c r="CO52" s="92"/>
      <c r="CP52" s="92"/>
      <c r="CQ52" s="92"/>
      <c r="CR52" s="92"/>
      <c r="CS52" s="92"/>
      <c r="CT52" s="92"/>
      <c r="CV52" s="91"/>
      <c r="CW52" s="91"/>
      <c r="CZ52" s="92"/>
      <c r="DA52" s="92"/>
      <c r="DC52" s="92"/>
      <c r="DD52" s="92"/>
      <c r="DE52" s="92"/>
      <c r="DF52" s="92"/>
      <c r="DG52" s="92"/>
      <c r="DH52" s="92"/>
      <c r="DI52" s="92"/>
      <c r="DJ52" s="92"/>
      <c r="DK52" s="92"/>
      <c r="DL52" s="92"/>
      <c r="DM52" s="92"/>
      <c r="DN52" s="92"/>
      <c r="DO52" s="92"/>
      <c r="DP52" s="92"/>
      <c r="DQ52" s="92"/>
      <c r="DR52" s="92"/>
      <c r="DS52" s="92"/>
    </row>
    <row r="53" spans="1:126" s="82" customFormat="1" ht="13.8" x14ac:dyDescent="0.25">
      <c r="A53" s="93"/>
      <c r="B53" s="93" t="s">
        <v>119</v>
      </c>
      <c r="C53" s="94">
        <f t="shared" si="4"/>
        <v>31.008246432575394</v>
      </c>
      <c r="D53" s="95">
        <f t="shared" si="5"/>
        <v>26.49494379704262</v>
      </c>
      <c r="E53" s="95">
        <f t="shared" si="6"/>
        <v>35.521549068108165</v>
      </c>
      <c r="F53" s="94">
        <f t="shared" si="7"/>
        <v>18.183534435279636</v>
      </c>
      <c r="G53" s="95">
        <f t="shared" si="8"/>
        <v>16.401548060622233</v>
      </c>
      <c r="H53" s="95">
        <f t="shared" si="9"/>
        <v>19.96552080993704</v>
      </c>
      <c r="I53" s="271">
        <f t="shared" si="10"/>
        <v>12.824711997295758</v>
      </c>
      <c r="J53" s="96"/>
      <c r="K53" s="93"/>
      <c r="L53" s="93"/>
      <c r="M53" s="93"/>
      <c r="N53" s="93"/>
      <c r="O53" s="93"/>
      <c r="P53" s="93"/>
      <c r="Q53" s="93" t="s">
        <v>119</v>
      </c>
      <c r="R53" s="94">
        <f t="shared" si="11"/>
        <v>1.7052925845050944</v>
      </c>
      <c r="S53" s="95">
        <f t="shared" si="2"/>
        <v>1.5612689584432098</v>
      </c>
      <c r="T53" s="95">
        <f t="shared" si="3"/>
        <v>1.8493162105669789</v>
      </c>
      <c r="U53" s="271">
        <v>1</v>
      </c>
      <c r="V53" s="93"/>
      <c r="W53" s="93"/>
      <c r="X53" s="93"/>
      <c r="Y53" s="93"/>
      <c r="Z53" s="93"/>
      <c r="AA53" s="93"/>
      <c r="AB53" s="93"/>
      <c r="AC53" s="93"/>
      <c r="AD53" s="93"/>
      <c r="BY53" s="85"/>
      <c r="BZ53" s="85"/>
      <c r="CA53" s="89"/>
      <c r="CB53" s="90"/>
      <c r="CC53" s="90"/>
      <c r="CD53" s="91"/>
      <c r="CE53" s="92"/>
      <c r="CF53" s="92"/>
      <c r="CG53" s="92"/>
      <c r="CH53" s="92"/>
      <c r="CI53" s="92"/>
      <c r="CJ53" s="92"/>
      <c r="CK53" s="92"/>
      <c r="CL53" s="92"/>
      <c r="CM53" s="92"/>
      <c r="CN53" s="92"/>
      <c r="CO53" s="92"/>
      <c r="CP53" s="92"/>
      <c r="CQ53" s="92"/>
      <c r="CR53" s="92"/>
      <c r="CS53" s="92"/>
      <c r="CT53" s="92"/>
      <c r="CV53" s="91"/>
      <c r="CW53" s="91"/>
      <c r="CZ53" s="92"/>
      <c r="DA53" s="92"/>
      <c r="DC53" s="92"/>
      <c r="DD53" s="92"/>
      <c r="DE53" s="92"/>
      <c r="DF53" s="92"/>
      <c r="DG53" s="92"/>
      <c r="DH53" s="92"/>
      <c r="DI53" s="92"/>
      <c r="DJ53" s="92"/>
      <c r="DK53" s="92"/>
      <c r="DL53" s="92"/>
      <c r="DM53" s="92"/>
      <c r="DN53" s="92"/>
      <c r="DO53" s="92"/>
      <c r="DP53" s="92"/>
      <c r="DQ53" s="92"/>
      <c r="DR53" s="92"/>
      <c r="DS53" s="92"/>
    </row>
    <row r="54" spans="1:126" s="82" customFormat="1" ht="13.8" x14ac:dyDescent="0.25">
      <c r="A54" s="93"/>
      <c r="B54" s="93" t="s">
        <v>16</v>
      </c>
      <c r="C54" s="94">
        <f t="shared" si="4"/>
        <v>24.89342669613373</v>
      </c>
      <c r="D54" s="95">
        <f t="shared" si="5"/>
        <v>20.850827701889983</v>
      </c>
      <c r="E54" s="95">
        <f t="shared" si="6"/>
        <v>28.936025690377477</v>
      </c>
      <c r="F54" s="94">
        <f t="shared" si="7"/>
        <v>14.523960389165126</v>
      </c>
      <c r="G54" s="95">
        <f t="shared" si="8"/>
        <v>12.967094196628139</v>
      </c>
      <c r="H54" s="95">
        <f t="shared" si="9"/>
        <v>16.080826581702112</v>
      </c>
      <c r="I54" s="271">
        <f t="shared" si="10"/>
        <v>10.369466306968604</v>
      </c>
      <c r="J54" s="96"/>
      <c r="K54" s="93"/>
      <c r="L54" s="93"/>
      <c r="M54" s="93"/>
      <c r="N54" s="93"/>
      <c r="O54" s="93"/>
      <c r="P54" s="93"/>
      <c r="Q54" s="93" t="s">
        <v>16</v>
      </c>
      <c r="R54" s="94">
        <f t="shared" si="11"/>
        <v>1.7139558377413522</v>
      </c>
      <c r="S54" s="95">
        <f t="shared" si="2"/>
        <v>1.5544172261554481</v>
      </c>
      <c r="T54" s="95">
        <f t="shared" si="3"/>
        <v>1.8734944493272563</v>
      </c>
      <c r="U54" s="271">
        <v>1</v>
      </c>
      <c r="V54" s="93"/>
      <c r="W54" s="93"/>
      <c r="X54" s="93"/>
      <c r="Y54" s="93"/>
      <c r="Z54" s="93"/>
      <c r="AA54" s="93"/>
      <c r="AB54" s="93"/>
      <c r="AC54" s="93"/>
      <c r="AD54" s="93"/>
      <c r="BY54" s="85"/>
      <c r="BZ54" s="85"/>
      <c r="CA54" s="89"/>
      <c r="CB54" s="90"/>
      <c r="CC54" s="90"/>
      <c r="CD54" s="91"/>
      <c r="CE54" s="92"/>
      <c r="CF54" s="92"/>
      <c r="CG54" s="92"/>
      <c r="CH54" s="92"/>
      <c r="CI54" s="92"/>
      <c r="CJ54" s="92"/>
      <c r="CK54" s="92"/>
      <c r="CL54" s="92"/>
      <c r="CM54" s="92"/>
      <c r="CN54" s="92"/>
      <c r="CO54" s="92"/>
      <c r="CP54" s="92"/>
      <c r="CQ54" s="92"/>
      <c r="CR54" s="92"/>
      <c r="CS54" s="92"/>
      <c r="CT54" s="92"/>
      <c r="CV54" s="91"/>
      <c r="CW54" s="91"/>
      <c r="CZ54" s="92"/>
      <c r="DA54" s="92"/>
      <c r="DC54" s="92"/>
      <c r="DD54" s="92"/>
      <c r="DE54" s="92"/>
      <c r="DF54" s="92"/>
      <c r="DG54" s="92"/>
      <c r="DH54" s="92"/>
      <c r="DI54" s="92"/>
      <c r="DJ54" s="92"/>
      <c r="DK54" s="92"/>
      <c r="DL54" s="92"/>
      <c r="DM54" s="92"/>
      <c r="DN54" s="92"/>
      <c r="DO54" s="92"/>
      <c r="DP54" s="92"/>
      <c r="DQ54" s="92"/>
      <c r="DR54" s="92"/>
      <c r="DS54" s="92"/>
    </row>
    <row r="55" spans="1:126" s="82" customFormat="1" ht="13.8" x14ac:dyDescent="0.25">
      <c r="A55" s="93"/>
      <c r="B55" s="93" t="s">
        <v>17</v>
      </c>
      <c r="C55" s="94">
        <f t="shared" si="4"/>
        <v>19.154845466865751</v>
      </c>
      <c r="D55" s="95">
        <f t="shared" si="5"/>
        <v>15.612585744972993</v>
      </c>
      <c r="E55" s="95">
        <f t="shared" si="6"/>
        <v>22.69710518875851</v>
      </c>
      <c r="F55" s="94">
        <f t="shared" si="7"/>
        <v>10.575739588853857</v>
      </c>
      <c r="G55" s="95">
        <f t="shared" si="8"/>
        <v>9.2852426853117365</v>
      </c>
      <c r="H55" s="95">
        <f t="shared" si="9"/>
        <v>11.866236492395977</v>
      </c>
      <c r="I55" s="271">
        <f t="shared" si="10"/>
        <v>8.5791058780118945</v>
      </c>
      <c r="J55" s="96"/>
      <c r="K55" s="93"/>
      <c r="L55" s="93"/>
      <c r="M55" s="93"/>
      <c r="N55" s="93"/>
      <c r="O55" s="93"/>
      <c r="P55" s="93"/>
      <c r="Q55" s="93" t="s">
        <v>17</v>
      </c>
      <c r="R55" s="94">
        <f t="shared" si="11"/>
        <v>1.8112062334679377</v>
      </c>
      <c r="S55" s="95">
        <f t="shared" si="2"/>
        <v>1.6247839806855688</v>
      </c>
      <c r="T55" s="95">
        <f t="shared" si="3"/>
        <v>1.9976284862503066</v>
      </c>
      <c r="U55" s="271">
        <v>1</v>
      </c>
      <c r="V55" s="93"/>
      <c r="W55" s="93"/>
      <c r="X55" s="93"/>
      <c r="Y55" s="93"/>
      <c r="Z55" s="93"/>
      <c r="AA55" s="93"/>
      <c r="AB55" s="93"/>
      <c r="AC55" s="93"/>
      <c r="AD55" s="93"/>
      <c r="BY55" s="85"/>
      <c r="BZ55" s="85"/>
      <c r="CA55" s="89"/>
      <c r="CB55" s="90"/>
      <c r="CC55" s="90"/>
      <c r="CD55" s="91"/>
      <c r="CE55" s="92"/>
      <c r="CF55" s="92"/>
      <c r="CG55" s="92"/>
      <c r="CH55" s="92"/>
      <c r="CI55" s="92"/>
      <c r="CJ55" s="92"/>
      <c r="CK55" s="92"/>
      <c r="CL55" s="92"/>
      <c r="CM55" s="92"/>
      <c r="CN55" s="92"/>
      <c r="CO55" s="92"/>
      <c r="CP55" s="92"/>
      <c r="CQ55" s="92"/>
      <c r="CR55" s="92"/>
      <c r="CS55" s="92"/>
      <c r="CT55" s="92"/>
      <c r="CV55" s="91"/>
      <c r="CW55" s="91"/>
      <c r="CZ55" s="92"/>
      <c r="DA55" s="92"/>
      <c r="DC55" s="92"/>
      <c r="DD55" s="92"/>
      <c r="DE55" s="92"/>
      <c r="DF55" s="92"/>
      <c r="DG55" s="92"/>
      <c r="DH55" s="92"/>
      <c r="DI55" s="92"/>
      <c r="DJ55" s="92"/>
      <c r="DK55" s="92"/>
      <c r="DL55" s="92"/>
      <c r="DM55" s="92"/>
      <c r="DN55" s="92"/>
      <c r="DO55" s="92"/>
      <c r="DP55" s="92"/>
      <c r="DQ55" s="92"/>
      <c r="DR55" s="92"/>
      <c r="DS55" s="92"/>
    </row>
    <row r="56" spans="1:126" s="82" customFormat="1" ht="13.8" x14ac:dyDescent="0.25">
      <c r="A56" s="93"/>
      <c r="B56" s="93" t="s">
        <v>18</v>
      </c>
      <c r="C56" s="94">
        <f t="shared" si="4"/>
        <v>11.940013169933925</v>
      </c>
      <c r="D56" s="95">
        <f t="shared" si="5"/>
        <v>9.1428882839731695</v>
      </c>
      <c r="E56" s="95">
        <f t="shared" si="6"/>
        <v>14.737138055894681</v>
      </c>
      <c r="F56" s="94">
        <f t="shared" si="7"/>
        <v>7.5777409345593512</v>
      </c>
      <c r="G56" s="95">
        <f t="shared" si="8"/>
        <v>6.4485359840347263</v>
      </c>
      <c r="H56" s="95">
        <f t="shared" si="9"/>
        <v>8.7069458850839752</v>
      </c>
      <c r="I56" s="271">
        <f t="shared" si="10"/>
        <v>4.362272235374574</v>
      </c>
      <c r="J56" s="96"/>
      <c r="K56" s="93"/>
      <c r="L56" s="93"/>
      <c r="M56" s="93"/>
      <c r="N56" s="93"/>
      <c r="O56" s="93"/>
      <c r="P56" s="93"/>
      <c r="Q56" s="93" t="s">
        <v>18</v>
      </c>
      <c r="R56" s="94">
        <f t="shared" si="11"/>
        <v>1.5756692229315756</v>
      </c>
      <c r="S56" s="95">
        <f t="shared" si="2"/>
        <v>1.3510112253709357</v>
      </c>
      <c r="T56" s="95">
        <f t="shared" si="3"/>
        <v>1.8003272204922156</v>
      </c>
      <c r="U56" s="271">
        <v>1</v>
      </c>
      <c r="V56" s="93"/>
      <c r="W56" s="93"/>
      <c r="X56" s="93"/>
      <c r="Y56" s="93"/>
      <c r="Z56" s="93"/>
      <c r="AA56" s="93"/>
      <c r="AB56" s="93"/>
      <c r="AC56" s="93"/>
      <c r="AD56" s="93"/>
      <c r="BY56" s="85"/>
      <c r="BZ56" s="85"/>
      <c r="CA56" s="89"/>
      <c r="CB56" s="90"/>
      <c r="CC56" s="90"/>
      <c r="CD56" s="91"/>
      <c r="CE56" s="92"/>
      <c r="CF56" s="92"/>
      <c r="CG56" s="92"/>
      <c r="CH56" s="92"/>
      <c r="CI56" s="92"/>
      <c r="CJ56" s="92"/>
      <c r="CK56" s="92"/>
      <c r="CL56" s="92"/>
      <c r="CM56" s="92"/>
      <c r="CN56" s="92"/>
      <c r="CO56" s="92"/>
      <c r="CP56" s="92"/>
      <c r="CQ56" s="92"/>
      <c r="CR56" s="92"/>
      <c r="CS56" s="92"/>
      <c r="CT56" s="92"/>
      <c r="CV56" s="91"/>
      <c r="CW56" s="91"/>
      <c r="CZ56" s="92"/>
      <c r="DA56" s="92"/>
      <c r="DC56" s="92"/>
      <c r="DD56" s="92"/>
      <c r="DE56" s="92"/>
      <c r="DF56" s="92"/>
      <c r="DG56" s="92"/>
      <c r="DH56" s="92"/>
      <c r="DI56" s="92"/>
      <c r="DJ56" s="92"/>
      <c r="DK56" s="92"/>
      <c r="DL56" s="92"/>
      <c r="DM56" s="92"/>
      <c r="DN56" s="92"/>
      <c r="DO56" s="92"/>
      <c r="DP56" s="92"/>
      <c r="DQ56" s="92"/>
      <c r="DR56" s="92"/>
      <c r="DS56" s="92"/>
    </row>
    <row r="57" spans="1:126" s="82" customFormat="1" ht="13.8" x14ac:dyDescent="0.25">
      <c r="A57" s="93"/>
      <c r="B57" s="93" t="s">
        <v>19</v>
      </c>
      <c r="C57" s="94">
        <f t="shared" si="4"/>
        <v>7.9151722180299835</v>
      </c>
      <c r="D57" s="95">
        <f t="shared" si="5"/>
        <v>5.6522610225868464</v>
      </c>
      <c r="E57" s="95">
        <f t="shared" si="6"/>
        <v>10.178083413473122</v>
      </c>
      <c r="F57" s="94">
        <f t="shared" si="7"/>
        <v>5.0543165144659161</v>
      </c>
      <c r="G57" s="95">
        <f t="shared" si="8"/>
        <v>4.135843458879954</v>
      </c>
      <c r="H57" s="95">
        <f t="shared" si="9"/>
        <v>5.9727895700518783</v>
      </c>
      <c r="I57" s="271">
        <f t="shared" si="10"/>
        <v>2.8608557035640674</v>
      </c>
      <c r="J57" s="96"/>
      <c r="K57" s="93"/>
      <c r="L57" s="93"/>
      <c r="M57" s="93"/>
      <c r="N57" s="93"/>
      <c r="O57" s="93"/>
      <c r="P57" s="93"/>
      <c r="Q57" s="93" t="s">
        <v>19</v>
      </c>
      <c r="R57" s="94">
        <f t="shared" si="11"/>
        <v>1.5660222693565069</v>
      </c>
      <c r="S57" s="95">
        <f t="shared" si="2"/>
        <v>1.2723548097226687</v>
      </c>
      <c r="T57" s="95">
        <f t="shared" si="3"/>
        <v>1.8596897289903451</v>
      </c>
      <c r="U57" s="271">
        <v>1</v>
      </c>
      <c r="V57" s="93"/>
      <c r="W57" s="93"/>
      <c r="X57" s="93"/>
      <c r="Y57" s="93"/>
      <c r="Z57" s="93"/>
      <c r="AA57" s="93"/>
      <c r="AB57" s="93"/>
      <c r="AC57" s="93"/>
      <c r="AD57" s="93"/>
      <c r="BY57" s="85"/>
      <c r="BZ57" s="85"/>
      <c r="CA57" s="89"/>
      <c r="CB57" s="90"/>
      <c r="CC57" s="90"/>
      <c r="CD57" s="91"/>
      <c r="CE57" s="92"/>
      <c r="CF57" s="92"/>
      <c r="CG57" s="92"/>
      <c r="CH57" s="92"/>
      <c r="CI57" s="92"/>
      <c r="CJ57" s="92"/>
      <c r="CK57" s="92"/>
      <c r="CL57" s="92"/>
      <c r="CM57" s="92"/>
      <c r="CN57" s="92"/>
      <c r="CO57" s="92"/>
      <c r="CP57" s="92"/>
      <c r="CQ57" s="92"/>
      <c r="CR57" s="92"/>
      <c r="CS57" s="92"/>
      <c r="CT57" s="92"/>
      <c r="CV57" s="91"/>
      <c r="CW57" s="91"/>
      <c r="CZ57" s="92"/>
      <c r="DA57" s="92"/>
      <c r="DC57" s="92"/>
      <c r="DD57" s="92"/>
      <c r="DE57" s="92"/>
      <c r="DF57" s="92"/>
      <c r="DG57" s="92"/>
      <c r="DH57" s="92"/>
      <c r="DI57" s="92"/>
      <c r="DJ57" s="92"/>
      <c r="DK57" s="92"/>
      <c r="DL57" s="92"/>
      <c r="DM57" s="92"/>
      <c r="DN57" s="92"/>
      <c r="DO57" s="92"/>
      <c r="DP57" s="92"/>
      <c r="DQ57" s="92"/>
      <c r="DR57" s="92"/>
      <c r="DS57" s="92"/>
    </row>
    <row r="58" spans="1:126" s="82" customFormat="1" ht="13.8" x14ac:dyDescent="0.25">
      <c r="A58" s="93"/>
      <c r="B58" s="93" t="s">
        <v>20</v>
      </c>
      <c r="C58" s="94">
        <f t="shared" si="4"/>
        <v>6.4814579321995618</v>
      </c>
      <c r="D58" s="95">
        <f t="shared" si="5"/>
        <v>4.4558825897375698</v>
      </c>
      <c r="E58" s="95">
        <f t="shared" si="6"/>
        <v>8.5070332746615538</v>
      </c>
      <c r="F58" s="94">
        <f t="shared" si="7"/>
        <v>3.8997434698138433</v>
      </c>
      <c r="G58" s="95">
        <f t="shared" si="8"/>
        <v>3.0910473837483639</v>
      </c>
      <c r="H58" s="95">
        <f t="shared" si="9"/>
        <v>4.7084395558793224</v>
      </c>
      <c r="I58" s="271">
        <f t="shared" si="10"/>
        <v>2.5817144623857184</v>
      </c>
      <c r="J58" s="96"/>
      <c r="K58" s="93"/>
      <c r="L58" s="93"/>
      <c r="M58" s="93"/>
      <c r="N58" s="93"/>
      <c r="O58" s="93"/>
      <c r="P58" s="93"/>
      <c r="Q58" s="93" t="s">
        <v>20</v>
      </c>
      <c r="R58" s="94">
        <f t="shared" si="11"/>
        <v>1.6620216130547065</v>
      </c>
      <c r="S58" s="95">
        <f t="shared" si="2"/>
        <v>1.3133217272200002</v>
      </c>
      <c r="T58" s="95">
        <f t="shared" si="3"/>
        <v>2.0107214988894131</v>
      </c>
      <c r="U58" s="271">
        <v>1</v>
      </c>
      <c r="V58" s="93"/>
      <c r="W58" s="93"/>
      <c r="X58" s="93"/>
      <c r="Y58" s="93"/>
      <c r="Z58" s="93"/>
      <c r="AA58" s="93"/>
      <c r="AB58" s="93"/>
      <c r="AC58" s="93"/>
      <c r="AD58" s="93"/>
      <c r="BY58" s="85"/>
      <c r="BZ58" s="85"/>
      <c r="CA58" s="89"/>
      <c r="CB58" s="90"/>
      <c r="CC58" s="90"/>
      <c r="CD58" s="91"/>
      <c r="CE58" s="92"/>
      <c r="CF58" s="92"/>
      <c r="CG58" s="92"/>
      <c r="CH58" s="92"/>
      <c r="CI58" s="92"/>
      <c r="CJ58" s="92"/>
      <c r="CK58" s="92"/>
      <c r="CL58" s="92"/>
      <c r="CM58" s="92"/>
      <c r="CN58" s="92"/>
      <c r="CO58" s="92"/>
      <c r="CP58" s="92"/>
      <c r="CQ58" s="92"/>
      <c r="CR58" s="92"/>
      <c r="CS58" s="92"/>
      <c r="CT58" s="92"/>
      <c r="CU58" s="6"/>
      <c r="CV58" s="91"/>
      <c r="CW58" s="91"/>
      <c r="CZ58" s="92"/>
      <c r="DA58" s="92"/>
      <c r="DC58" s="92"/>
      <c r="DD58" s="92"/>
      <c r="DE58" s="92"/>
      <c r="DF58" s="92"/>
      <c r="DG58" s="92"/>
      <c r="DH58" s="92"/>
      <c r="DI58" s="92"/>
      <c r="DJ58" s="92"/>
      <c r="DK58" s="92"/>
      <c r="DL58" s="92"/>
      <c r="DM58" s="92"/>
      <c r="DN58" s="92"/>
      <c r="DO58" s="92"/>
      <c r="DP58" s="92"/>
      <c r="DQ58" s="92"/>
      <c r="DR58" s="92"/>
      <c r="DS58" s="92"/>
      <c r="DT58" s="6"/>
      <c r="DU58" s="6"/>
      <c r="DV58" s="6"/>
    </row>
    <row r="59" spans="1:126" s="82" customFormat="1" ht="13.8" x14ac:dyDescent="0.25">
      <c r="A59" s="93"/>
      <c r="B59" s="93" t="s">
        <v>21</v>
      </c>
      <c r="C59" s="94">
        <f t="shared" si="4"/>
        <v>6.5138460696410085</v>
      </c>
      <c r="D59" s="95">
        <f t="shared" si="5"/>
        <v>4.5199540533250797</v>
      </c>
      <c r="E59" s="95">
        <f t="shared" si="6"/>
        <v>8.5077380859569374</v>
      </c>
      <c r="F59" s="94">
        <f t="shared" si="7"/>
        <v>3.117569122135849</v>
      </c>
      <c r="G59" s="95">
        <f t="shared" si="8"/>
        <v>2.4271721803659547</v>
      </c>
      <c r="H59" s="95">
        <f t="shared" si="9"/>
        <v>3.8079660639057433</v>
      </c>
      <c r="I59" s="271">
        <f t="shared" si="10"/>
        <v>3.3962769475051595</v>
      </c>
      <c r="J59" s="96"/>
      <c r="K59" s="93"/>
      <c r="L59" s="93"/>
      <c r="M59" s="93"/>
      <c r="N59" s="93"/>
      <c r="O59" s="93"/>
      <c r="P59" s="93"/>
      <c r="Q59" s="93" t="s">
        <v>21</v>
      </c>
      <c r="R59" s="94">
        <f t="shared" si="11"/>
        <v>2.0893990844951555</v>
      </c>
      <c r="S59" s="95">
        <f t="shared" si="2"/>
        <v>1.6808422559287641</v>
      </c>
      <c r="T59" s="95">
        <f t="shared" si="3"/>
        <v>2.497955913061547</v>
      </c>
      <c r="U59" s="271">
        <v>1</v>
      </c>
      <c r="V59" s="93"/>
      <c r="W59" s="93"/>
      <c r="X59" s="93"/>
      <c r="Y59" s="93"/>
      <c r="Z59" s="93"/>
      <c r="AA59" s="93"/>
      <c r="AB59" s="93"/>
      <c r="AC59" s="93"/>
      <c r="AD59" s="93"/>
      <c r="BY59" s="85"/>
      <c r="BZ59" s="85"/>
      <c r="CA59" s="89"/>
      <c r="CB59" s="90"/>
      <c r="CC59" s="90"/>
      <c r="CD59" s="91"/>
      <c r="CE59" s="92"/>
      <c r="CF59" s="92"/>
      <c r="CG59" s="92"/>
      <c r="CH59" s="92"/>
      <c r="CI59" s="92"/>
      <c r="CJ59" s="92"/>
      <c r="CK59" s="92"/>
      <c r="CL59" s="92"/>
      <c r="CM59" s="92"/>
      <c r="CN59" s="92"/>
      <c r="CO59" s="92"/>
      <c r="CP59" s="92"/>
      <c r="CQ59" s="92"/>
      <c r="CR59" s="92"/>
      <c r="CS59" s="92"/>
      <c r="CT59" s="92"/>
      <c r="CU59" s="6"/>
      <c r="CV59" s="91"/>
      <c r="CW59" s="91"/>
      <c r="CZ59" s="92"/>
      <c r="DA59" s="92"/>
      <c r="DC59" s="92"/>
      <c r="DD59" s="92"/>
      <c r="DE59" s="92"/>
      <c r="DF59" s="92"/>
      <c r="DG59" s="92"/>
      <c r="DH59" s="92"/>
      <c r="DI59" s="92"/>
      <c r="DJ59" s="92"/>
      <c r="DK59" s="92"/>
      <c r="DL59" s="92"/>
      <c r="DM59" s="92"/>
      <c r="DN59" s="92"/>
      <c r="DO59" s="92"/>
      <c r="DP59" s="92"/>
      <c r="DQ59" s="92"/>
      <c r="DR59" s="92"/>
      <c r="DS59" s="92"/>
      <c r="DT59" s="6"/>
      <c r="DU59" s="6"/>
      <c r="DV59" s="6"/>
    </row>
    <row r="60" spans="1:126" s="82" customFormat="1" ht="13.8" x14ac:dyDescent="0.25">
      <c r="A60" s="93"/>
      <c r="B60" s="93" t="s">
        <v>22</v>
      </c>
      <c r="C60" s="94">
        <f t="shared" si="4"/>
        <v>6.7463655790097414</v>
      </c>
      <c r="D60" s="95">
        <f t="shared" si="5"/>
        <v>4.7453479150792877</v>
      </c>
      <c r="E60" s="95">
        <f t="shared" si="6"/>
        <v>8.7473832429401952</v>
      </c>
      <c r="F60" s="94">
        <f t="shared" si="7"/>
        <v>2.9149820901997407</v>
      </c>
      <c r="G60" s="95">
        <f t="shared" si="8"/>
        <v>2.2478048092354879</v>
      </c>
      <c r="H60" s="95">
        <f t="shared" si="9"/>
        <v>3.5821593711639936</v>
      </c>
      <c r="I60" s="271">
        <f t="shared" si="10"/>
        <v>3.8313834888100007</v>
      </c>
      <c r="J60" s="96"/>
      <c r="K60" s="93"/>
      <c r="L60" s="93"/>
      <c r="M60" s="93"/>
      <c r="N60" s="93"/>
      <c r="O60" s="97"/>
      <c r="P60" s="93"/>
      <c r="Q60" s="93" t="s">
        <v>22</v>
      </c>
      <c r="R60" s="94">
        <f t="shared" si="11"/>
        <v>2.3143763392890917</v>
      </c>
      <c r="S60" s="95">
        <f t="shared" si="2"/>
        <v>1.8318494140139199</v>
      </c>
      <c r="T60" s="95">
        <f t="shared" si="3"/>
        <v>2.7969032645642637</v>
      </c>
      <c r="U60" s="271">
        <v>1</v>
      </c>
      <c r="V60" s="93"/>
      <c r="W60" s="93"/>
      <c r="X60" s="93"/>
      <c r="Y60" s="93"/>
      <c r="Z60" s="93"/>
      <c r="AA60" s="93"/>
      <c r="AB60" s="93"/>
      <c r="AC60" s="93"/>
      <c r="AD60" s="93"/>
      <c r="BY60" s="85"/>
      <c r="BZ60" s="85"/>
      <c r="CA60" s="89"/>
      <c r="CB60" s="90"/>
      <c r="CC60" s="90"/>
      <c r="CD60" s="91"/>
      <c r="CE60" s="92"/>
      <c r="CF60" s="92"/>
      <c r="CG60" s="92"/>
      <c r="CH60" s="92"/>
      <c r="CI60" s="92"/>
      <c r="CJ60" s="92"/>
      <c r="CK60" s="92"/>
      <c r="CL60" s="92"/>
      <c r="CM60" s="92"/>
      <c r="CN60" s="92"/>
      <c r="CO60" s="92"/>
      <c r="CP60" s="92"/>
      <c r="CQ60" s="92"/>
      <c r="CR60" s="92"/>
      <c r="CS60" s="92"/>
      <c r="CT60" s="92"/>
      <c r="CU60" s="6"/>
      <c r="CV60" s="91"/>
      <c r="CW60" s="91"/>
      <c r="CZ60" s="92"/>
      <c r="DA60" s="92"/>
      <c r="DB60" s="92"/>
      <c r="DC60" s="92"/>
      <c r="DD60" s="92"/>
      <c r="DE60" s="92"/>
      <c r="DF60" s="92"/>
      <c r="DG60" s="92"/>
      <c r="DH60" s="92"/>
      <c r="DI60" s="92"/>
      <c r="DJ60" s="92"/>
      <c r="DK60" s="92"/>
      <c r="DL60" s="92"/>
      <c r="DM60" s="92"/>
      <c r="DN60" s="92"/>
      <c r="DO60" s="92"/>
      <c r="DP60" s="92"/>
      <c r="DQ60" s="92"/>
      <c r="DR60" s="92"/>
      <c r="DS60" s="92"/>
      <c r="DT60" s="6"/>
      <c r="DU60" s="6"/>
      <c r="DV60" s="6"/>
    </row>
    <row r="61" spans="1:126" s="82" customFormat="1" ht="13.8" x14ac:dyDescent="0.25">
      <c r="A61" s="93"/>
      <c r="B61" s="93" t="s">
        <v>23</v>
      </c>
      <c r="C61" s="94">
        <f t="shared" si="4"/>
        <v>6.7159226131097398</v>
      </c>
      <c r="D61" s="95">
        <f t="shared" si="5"/>
        <v>4.7314942930939932</v>
      </c>
      <c r="E61" s="95">
        <f t="shared" si="6"/>
        <v>8.7003509331254865</v>
      </c>
      <c r="F61" s="94">
        <f t="shared" si="7"/>
        <v>2.8180666123028995</v>
      </c>
      <c r="G61" s="95">
        <f t="shared" si="8"/>
        <v>2.1671264352472708</v>
      </c>
      <c r="H61" s="95">
        <f t="shared" si="9"/>
        <v>3.4690067893585281</v>
      </c>
      <c r="I61" s="271">
        <f t="shared" si="10"/>
        <v>3.8978560008068404</v>
      </c>
      <c r="J61" s="96"/>
      <c r="K61" s="93"/>
      <c r="L61" s="93"/>
      <c r="M61" s="93"/>
      <c r="N61" s="93"/>
      <c r="O61" s="93"/>
      <c r="P61" s="93"/>
      <c r="Q61" s="93" t="s">
        <v>23</v>
      </c>
      <c r="R61" s="94">
        <f t="shared" si="11"/>
        <v>2.3831667370068113</v>
      </c>
      <c r="S61" s="95">
        <f t="shared" si="2"/>
        <v>1.8874354057990514</v>
      </c>
      <c r="T61" s="95">
        <f t="shared" si="3"/>
        <v>2.8788980682145708</v>
      </c>
      <c r="U61" s="271">
        <v>1</v>
      </c>
      <c r="V61" s="93"/>
      <c r="W61" s="93"/>
      <c r="X61" s="93"/>
      <c r="Y61" s="93"/>
      <c r="Z61" s="93"/>
      <c r="AA61" s="93"/>
      <c r="AB61" s="93"/>
      <c r="AC61" s="93"/>
      <c r="AD61" s="93"/>
      <c r="BY61" s="85"/>
      <c r="BZ61" s="85"/>
      <c r="CA61" s="89"/>
      <c r="CB61" s="90"/>
      <c r="CC61" s="90"/>
      <c r="CD61" s="91"/>
      <c r="CE61" s="92"/>
      <c r="CF61" s="92"/>
      <c r="CG61" s="92"/>
      <c r="CH61" s="92"/>
      <c r="CI61" s="92"/>
      <c r="CJ61" s="92"/>
      <c r="CK61" s="92"/>
      <c r="CL61" s="92"/>
      <c r="CM61" s="92"/>
      <c r="CN61" s="92"/>
      <c r="CO61" s="92"/>
      <c r="CP61" s="92"/>
      <c r="CQ61" s="92"/>
      <c r="CR61" s="92"/>
      <c r="CS61" s="92"/>
      <c r="CT61" s="92"/>
      <c r="CU61" s="6"/>
      <c r="CV61" s="91"/>
      <c r="CW61" s="91"/>
      <c r="CX61" s="92"/>
      <c r="CZ61" s="92"/>
      <c r="DA61" s="92"/>
      <c r="DB61" s="92"/>
      <c r="DC61" s="92"/>
      <c r="DD61" s="92"/>
      <c r="DE61" s="92"/>
      <c r="DF61" s="92"/>
      <c r="DG61" s="92"/>
      <c r="DH61" s="92"/>
      <c r="DI61" s="92"/>
      <c r="DJ61" s="92"/>
      <c r="DK61" s="92"/>
      <c r="DL61" s="92"/>
      <c r="DM61" s="92"/>
      <c r="DN61" s="92"/>
      <c r="DO61" s="92"/>
      <c r="DP61" s="92"/>
      <c r="DQ61" s="92"/>
      <c r="DR61" s="92"/>
      <c r="DS61" s="92"/>
      <c r="DT61" s="6"/>
      <c r="DU61" s="6"/>
      <c r="DV61" s="6"/>
    </row>
    <row r="62" spans="1:126" ht="13.8" x14ac:dyDescent="0.25">
      <c r="A62" s="93"/>
      <c r="B62" s="93" t="s">
        <v>24</v>
      </c>
      <c r="C62" s="94">
        <f t="shared" si="4"/>
        <v>5.6595894457517772</v>
      </c>
      <c r="D62" s="95">
        <f t="shared" si="5"/>
        <v>3.8441046531246292</v>
      </c>
      <c r="E62" s="95">
        <f t="shared" si="6"/>
        <v>7.4750742383789248</v>
      </c>
      <c r="F62" s="94">
        <f t="shared" si="7"/>
        <v>2.4263657151512108</v>
      </c>
      <c r="G62" s="95">
        <f t="shared" si="8"/>
        <v>1.8272067564327519</v>
      </c>
      <c r="H62" s="95">
        <f t="shared" si="9"/>
        <v>3.0255246738696697</v>
      </c>
      <c r="I62" s="271">
        <f t="shared" si="10"/>
        <v>3.2332237306005664</v>
      </c>
      <c r="J62" s="96"/>
      <c r="K62" s="93"/>
      <c r="L62" s="93"/>
      <c r="M62" s="93"/>
      <c r="N62" s="93"/>
      <c r="O62" s="93"/>
      <c r="P62" s="93"/>
      <c r="Q62" s="93" t="s">
        <v>24</v>
      </c>
      <c r="R62" s="94">
        <f t="shared" si="11"/>
        <v>2.332537675755558</v>
      </c>
      <c r="S62" s="95">
        <f t="shared" si="2"/>
        <v>1.8129827932892335</v>
      </c>
      <c r="T62" s="95">
        <f t="shared" si="3"/>
        <v>2.8520925582218828</v>
      </c>
      <c r="U62" s="271">
        <v>1</v>
      </c>
      <c r="V62" s="93"/>
      <c r="W62" s="93"/>
      <c r="X62" s="93"/>
      <c r="Y62" s="93"/>
      <c r="Z62" s="93"/>
      <c r="AA62" s="93"/>
      <c r="AB62" s="93"/>
      <c r="AC62" s="93"/>
      <c r="AD62" s="93"/>
      <c r="BY62" s="98"/>
      <c r="BZ62" s="98"/>
      <c r="CA62" s="89"/>
      <c r="CB62" s="90"/>
      <c r="CC62" s="90"/>
      <c r="CD62" s="91"/>
      <c r="CE62" s="92"/>
      <c r="CF62" s="92"/>
      <c r="CG62" s="92"/>
      <c r="CH62" s="92"/>
      <c r="CI62" s="92"/>
      <c r="CJ62" s="92"/>
      <c r="CK62" s="92"/>
      <c r="CL62" s="92"/>
      <c r="CM62" s="92"/>
      <c r="CN62" s="92"/>
      <c r="CO62" s="92"/>
      <c r="CP62" s="92"/>
      <c r="CQ62" s="92"/>
      <c r="CR62" s="92"/>
      <c r="CS62" s="92"/>
      <c r="CT62" s="92"/>
      <c r="CV62" s="91"/>
      <c r="CW62" s="91"/>
      <c r="CX62" s="92"/>
      <c r="CY62" s="82"/>
      <c r="CZ62" s="92"/>
      <c r="DA62" s="92"/>
      <c r="DB62" s="92"/>
      <c r="DC62" s="92"/>
      <c r="DD62" s="92"/>
      <c r="DE62" s="92"/>
      <c r="DF62" s="92"/>
      <c r="DG62" s="92"/>
      <c r="DH62" s="92"/>
      <c r="DI62" s="92"/>
      <c r="DJ62" s="92"/>
      <c r="DK62" s="92"/>
      <c r="DL62" s="92"/>
      <c r="DM62" s="92"/>
      <c r="DN62" s="92"/>
      <c r="DO62" s="92"/>
      <c r="DP62" s="92"/>
      <c r="DQ62" s="92"/>
      <c r="DR62" s="92"/>
      <c r="DS62" s="92"/>
    </row>
    <row r="63" spans="1:126" ht="13.8" x14ac:dyDescent="0.25">
      <c r="A63" s="93"/>
      <c r="B63" s="93" t="s">
        <v>25</v>
      </c>
      <c r="C63" s="94">
        <f t="shared" si="4"/>
        <v>4.6890875394519922</v>
      </c>
      <c r="D63" s="95">
        <f t="shared" si="5"/>
        <v>3.0384049712955989</v>
      </c>
      <c r="E63" s="95">
        <f t="shared" si="6"/>
        <v>6.3397701076083859</v>
      </c>
      <c r="F63" s="94">
        <f t="shared" si="7"/>
        <v>2.2061894872141137</v>
      </c>
      <c r="G63" s="95">
        <f t="shared" si="8"/>
        <v>1.6463893584664886</v>
      </c>
      <c r="H63" s="95">
        <f t="shared" si="9"/>
        <v>2.7659896159617388</v>
      </c>
      <c r="I63" s="271">
        <f t="shared" si="10"/>
        <v>2.4828980522378785</v>
      </c>
      <c r="J63" s="96"/>
      <c r="K63" s="93"/>
      <c r="L63" s="93"/>
      <c r="M63" s="93"/>
      <c r="N63" s="93"/>
      <c r="O63" s="93"/>
      <c r="P63" s="93"/>
      <c r="Q63" s="93" t="s">
        <v>25</v>
      </c>
      <c r="R63" s="94">
        <f t="shared" si="11"/>
        <v>2.1254237528677473</v>
      </c>
      <c r="S63" s="95">
        <f t="shared" si="2"/>
        <v>1.6227013662348919</v>
      </c>
      <c r="T63" s="95">
        <f t="shared" si="3"/>
        <v>2.6281461395006027</v>
      </c>
      <c r="U63" s="271">
        <v>1</v>
      </c>
      <c r="V63" s="93"/>
      <c r="W63" s="93"/>
      <c r="X63" s="93"/>
      <c r="Y63" s="93"/>
      <c r="Z63" s="93"/>
      <c r="AA63" s="93"/>
      <c r="AB63" s="93"/>
      <c r="AC63" s="93"/>
      <c r="AD63" s="93"/>
      <c r="BY63" s="98"/>
      <c r="BZ63" s="98"/>
      <c r="CA63" s="89"/>
      <c r="CB63" s="90"/>
      <c r="CC63" s="90"/>
      <c r="CD63" s="91"/>
      <c r="CE63" s="92"/>
      <c r="CF63" s="92"/>
      <c r="CG63" s="92"/>
      <c r="CH63" s="92"/>
      <c r="CI63" s="92"/>
      <c r="CJ63" s="92"/>
      <c r="CK63" s="92"/>
      <c r="CL63" s="92"/>
      <c r="CM63" s="92"/>
      <c r="CN63" s="92"/>
      <c r="CO63" s="92"/>
      <c r="CP63" s="92"/>
      <c r="CQ63" s="92"/>
      <c r="CR63" s="92"/>
      <c r="CS63" s="92"/>
      <c r="CT63" s="92"/>
      <c r="CV63" s="91"/>
      <c r="CW63" s="91"/>
      <c r="CX63" s="92"/>
      <c r="CY63" s="92"/>
      <c r="CZ63" s="92"/>
      <c r="DA63" s="92"/>
      <c r="DB63" s="92"/>
      <c r="DC63" s="92"/>
      <c r="DD63" s="92"/>
      <c r="DE63" s="92"/>
      <c r="DF63" s="92"/>
      <c r="DG63" s="92"/>
      <c r="DH63" s="92"/>
      <c r="DI63" s="92"/>
      <c r="DJ63" s="92"/>
      <c r="DK63" s="92"/>
      <c r="DL63" s="92"/>
      <c r="DM63" s="92"/>
      <c r="DN63" s="92"/>
      <c r="DO63" s="92"/>
      <c r="DP63" s="92"/>
      <c r="DQ63" s="92"/>
      <c r="DR63" s="92"/>
      <c r="DS63" s="92"/>
    </row>
    <row r="64" spans="1:126" ht="13.8" x14ac:dyDescent="0.25">
      <c r="A64" s="93"/>
      <c r="B64" s="93" t="s">
        <v>26</v>
      </c>
      <c r="C64" s="94">
        <f t="shared" si="4"/>
        <v>3.3330873962608685</v>
      </c>
      <c r="D64" s="95">
        <f t="shared" si="5"/>
        <v>1.9902166108224706</v>
      </c>
      <c r="E64" s="95">
        <f t="shared" si="6"/>
        <v>4.6759581816992668</v>
      </c>
      <c r="F64" s="94">
        <f t="shared" si="7"/>
        <v>1.5430033653882711</v>
      </c>
      <c r="G64" s="95">
        <f t="shared" si="8"/>
        <v>1.0853381301610876</v>
      </c>
      <c r="H64" s="95">
        <f t="shared" si="9"/>
        <v>2.0006686006154544</v>
      </c>
      <c r="I64" s="271">
        <f t="shared" si="10"/>
        <v>1.7900840308725974</v>
      </c>
      <c r="J64" s="96"/>
      <c r="K64" s="93"/>
      <c r="L64" s="93"/>
      <c r="M64" s="93"/>
      <c r="N64" s="93"/>
      <c r="O64" s="93"/>
      <c r="P64" s="93"/>
      <c r="Q64" s="93" t="s">
        <v>26</v>
      </c>
      <c r="R64" s="94">
        <f t="shared" si="11"/>
        <v>2.160129699666697</v>
      </c>
      <c r="S64" s="95">
        <f t="shared" si="2"/>
        <v>1.4979535287666339</v>
      </c>
      <c r="T64" s="95">
        <f t="shared" si="3"/>
        <v>2.8223058705667601</v>
      </c>
      <c r="U64" s="271">
        <v>1</v>
      </c>
      <c r="V64" s="93"/>
      <c r="W64" s="93"/>
      <c r="X64" s="93"/>
      <c r="Y64" s="93"/>
      <c r="Z64" s="93"/>
      <c r="AA64" s="93"/>
      <c r="AB64" s="93"/>
      <c r="AC64" s="93"/>
      <c r="AD64" s="93"/>
      <c r="BY64" s="98"/>
      <c r="BZ64" s="98"/>
      <c r="CA64" s="99"/>
      <c r="CB64" s="90"/>
      <c r="CC64" s="90"/>
      <c r="CD64" s="91"/>
      <c r="CE64" s="92"/>
      <c r="CF64" s="92"/>
      <c r="CG64" s="92"/>
      <c r="CH64" s="92"/>
      <c r="CI64" s="92"/>
      <c r="CJ64" s="92"/>
      <c r="CK64" s="92"/>
      <c r="CL64" s="92"/>
      <c r="CM64" s="92"/>
      <c r="CN64" s="92"/>
      <c r="CO64" s="92"/>
      <c r="CP64" s="92"/>
      <c r="CQ64" s="92"/>
      <c r="CR64" s="92"/>
      <c r="CS64" s="92"/>
      <c r="CT64" s="92"/>
      <c r="CV64" s="91"/>
      <c r="CW64" s="91"/>
      <c r="CX64" s="92"/>
      <c r="CY64" s="92"/>
      <c r="CZ64" s="92"/>
      <c r="DA64" s="92"/>
      <c r="DB64" s="92"/>
      <c r="DC64" s="92"/>
      <c r="DD64" s="92"/>
      <c r="DE64" s="92"/>
      <c r="DF64" s="92"/>
      <c r="DG64" s="92"/>
      <c r="DH64" s="92"/>
      <c r="DI64" s="92"/>
      <c r="DJ64" s="92"/>
      <c r="DK64" s="92"/>
      <c r="DL64" s="92"/>
      <c r="DM64" s="92"/>
      <c r="DN64" s="92"/>
      <c r="DO64" s="92"/>
      <c r="DP64" s="92"/>
      <c r="DQ64" s="92"/>
      <c r="DR64" s="92"/>
      <c r="DS64" s="92"/>
    </row>
    <row r="65" spans="1:126" ht="13.8" x14ac:dyDescent="0.25">
      <c r="A65" s="93"/>
      <c r="B65" s="93" t="s">
        <v>27</v>
      </c>
      <c r="C65" s="94">
        <f t="shared" si="4"/>
        <v>2.8780020156760124</v>
      </c>
      <c r="D65" s="95">
        <f t="shared" si="5"/>
        <v>1.6371729793599037</v>
      </c>
      <c r="E65" s="95">
        <f t="shared" si="6"/>
        <v>4.118831051992121</v>
      </c>
      <c r="F65" s="94">
        <f t="shared" si="7"/>
        <v>1.407012245650699</v>
      </c>
      <c r="G65" s="95">
        <f t="shared" si="8"/>
        <v>0.96914637526851499</v>
      </c>
      <c r="H65" s="95">
        <f t="shared" si="9"/>
        <v>1.8448781160328831</v>
      </c>
      <c r="I65" s="271">
        <f t="shared" si="10"/>
        <v>1.4709897700253134</v>
      </c>
      <c r="J65" s="96"/>
      <c r="K65" s="93"/>
      <c r="L65" s="93"/>
      <c r="M65" s="93"/>
      <c r="N65" s="93"/>
      <c r="O65" s="93"/>
      <c r="P65" s="93"/>
      <c r="Q65" s="93" t="s">
        <v>27</v>
      </c>
      <c r="R65" s="94">
        <f t="shared" si="11"/>
        <v>2.0454704815628855</v>
      </c>
      <c r="S65" s="95">
        <f t="shared" si="2"/>
        <v>1.386566751634819</v>
      </c>
      <c r="T65" s="95">
        <f t="shared" si="3"/>
        <v>2.7043742114909519</v>
      </c>
      <c r="U65" s="271">
        <v>1</v>
      </c>
      <c r="V65" s="93"/>
      <c r="W65" s="93"/>
      <c r="X65" s="93"/>
      <c r="Y65" s="93"/>
      <c r="Z65" s="93"/>
      <c r="AA65" s="93"/>
      <c r="AB65" s="93"/>
      <c r="AC65" s="93"/>
      <c r="AD65" s="93"/>
      <c r="BY65" s="98"/>
      <c r="BZ65" s="98"/>
      <c r="CA65" s="89"/>
      <c r="CB65" s="90"/>
      <c r="CC65" s="90"/>
      <c r="CD65" s="91"/>
      <c r="CE65" s="92"/>
      <c r="CF65" s="92"/>
      <c r="CG65" s="92"/>
      <c r="CH65" s="92"/>
      <c r="CI65" s="92"/>
      <c r="CJ65" s="92"/>
      <c r="CK65" s="92"/>
      <c r="CL65" s="92"/>
      <c r="CM65" s="92"/>
      <c r="CN65" s="92"/>
      <c r="CO65" s="92"/>
      <c r="CP65" s="92"/>
      <c r="CQ65" s="92"/>
      <c r="CR65" s="92"/>
      <c r="CS65" s="92"/>
      <c r="CT65" s="92"/>
      <c r="CV65" s="91"/>
      <c r="CW65" s="91"/>
      <c r="CX65" s="92"/>
      <c r="CY65" s="92"/>
      <c r="CZ65" s="92"/>
      <c r="DA65" s="92"/>
      <c r="DB65" s="92"/>
      <c r="DC65" s="92"/>
      <c r="DD65" s="92"/>
      <c r="DE65" s="92"/>
      <c r="DF65" s="92"/>
      <c r="DG65" s="92"/>
      <c r="DH65" s="92"/>
      <c r="DI65" s="92"/>
      <c r="DJ65" s="92"/>
      <c r="DK65" s="92"/>
      <c r="DL65" s="92"/>
      <c r="DM65" s="92"/>
      <c r="DN65" s="92"/>
      <c r="DO65" s="92"/>
      <c r="DP65" s="92"/>
      <c r="DQ65" s="92"/>
      <c r="DR65" s="92"/>
      <c r="DS65" s="92"/>
    </row>
    <row r="66" spans="1:126" ht="13.8" x14ac:dyDescent="0.25">
      <c r="A66" s="93"/>
      <c r="B66" s="93" t="s">
        <v>28</v>
      </c>
      <c r="C66" s="94">
        <f t="shared" si="4"/>
        <v>2.6439087945557977</v>
      </c>
      <c r="D66" s="95">
        <f t="shared" si="5"/>
        <v>1.4550624128316907</v>
      </c>
      <c r="E66" s="95">
        <f t="shared" si="6"/>
        <v>3.832755176279905</v>
      </c>
      <c r="F66" s="94">
        <f t="shared" si="7"/>
        <v>1.5179600203278225</v>
      </c>
      <c r="G66" s="95">
        <f t="shared" si="8"/>
        <v>1.0677228106416474</v>
      </c>
      <c r="H66" s="95">
        <f t="shared" si="9"/>
        <v>1.9681972300139976</v>
      </c>
      <c r="I66" s="271">
        <f t="shared" si="10"/>
        <v>1.1259487742279752</v>
      </c>
      <c r="J66" s="96"/>
      <c r="K66" s="93"/>
      <c r="L66" s="93"/>
      <c r="M66" s="93"/>
      <c r="N66" s="93"/>
      <c r="O66" s="93"/>
      <c r="P66" s="93"/>
      <c r="Q66" s="93" t="s">
        <v>28</v>
      </c>
      <c r="R66" s="94">
        <f t="shared" si="11"/>
        <v>1.7417512708831504</v>
      </c>
      <c r="S66" s="95">
        <f t="shared" si="2"/>
        <v>1.1599699336477198</v>
      </c>
      <c r="T66" s="95">
        <f t="shared" si="3"/>
        <v>2.323532608118581</v>
      </c>
      <c r="U66" s="271">
        <v>1</v>
      </c>
      <c r="V66" s="93"/>
      <c r="W66" s="93"/>
      <c r="X66" s="93"/>
      <c r="Y66" s="93"/>
      <c r="Z66" s="93"/>
      <c r="AA66" s="93"/>
      <c r="AB66" s="93"/>
      <c r="AC66" s="93"/>
      <c r="AD66" s="93"/>
      <c r="BY66" s="98"/>
      <c r="BZ66" s="98"/>
      <c r="CA66" s="89"/>
      <c r="CB66" s="90"/>
      <c r="CC66" s="90"/>
      <c r="CD66" s="91"/>
      <c r="CE66" s="92"/>
      <c r="CF66" s="92"/>
      <c r="CG66" s="92"/>
      <c r="CH66" s="92"/>
      <c r="CI66" s="92"/>
      <c r="CJ66" s="92"/>
      <c r="CK66" s="92"/>
      <c r="CL66" s="92"/>
      <c r="CM66" s="92"/>
      <c r="CN66" s="92"/>
      <c r="CO66" s="92"/>
      <c r="CP66" s="92"/>
      <c r="CQ66" s="92"/>
      <c r="CR66" s="92"/>
      <c r="CS66" s="92"/>
      <c r="CT66" s="92"/>
      <c r="CV66" s="91"/>
      <c r="CW66" s="91"/>
      <c r="CX66" s="92"/>
      <c r="CY66" s="92"/>
      <c r="CZ66" s="92"/>
      <c r="DA66" s="92"/>
      <c r="DB66" s="92"/>
      <c r="DC66" s="92"/>
      <c r="DD66" s="92"/>
      <c r="DE66" s="92"/>
      <c r="DF66" s="92"/>
      <c r="DG66" s="92"/>
      <c r="DH66" s="92"/>
      <c r="DI66" s="92"/>
      <c r="DJ66" s="92"/>
      <c r="DK66" s="92"/>
      <c r="DL66" s="92"/>
      <c r="DM66" s="92"/>
      <c r="DN66" s="92"/>
      <c r="DO66" s="92"/>
      <c r="DP66" s="92"/>
      <c r="DQ66" s="92"/>
      <c r="DR66" s="92"/>
      <c r="DS66" s="92"/>
    </row>
    <row r="67" spans="1:126" ht="13.8" x14ac:dyDescent="0.25">
      <c r="A67" s="93"/>
      <c r="B67" s="100" t="s">
        <v>29</v>
      </c>
      <c r="C67" s="101">
        <f t="shared" si="4"/>
        <v>3.6160734592395518</v>
      </c>
      <c r="D67" s="102">
        <f t="shared" si="5"/>
        <v>2.1693427674717833</v>
      </c>
      <c r="E67" s="102">
        <f t="shared" si="6"/>
        <v>5.0628041510073203</v>
      </c>
      <c r="F67" s="101">
        <f t="shared" si="7"/>
        <v>1.9327048120020898</v>
      </c>
      <c r="G67" s="102">
        <f t="shared" si="8"/>
        <v>1.4422988841068665</v>
      </c>
      <c r="H67" s="102">
        <f t="shared" si="9"/>
        <v>2.4231107398973131</v>
      </c>
      <c r="I67" s="272">
        <f t="shared" si="10"/>
        <v>1.683368647237462</v>
      </c>
      <c r="J67" s="96"/>
      <c r="K67" s="93"/>
      <c r="L67" s="93"/>
      <c r="M67" s="93"/>
      <c r="N67" s="93"/>
      <c r="O67" s="93"/>
      <c r="P67" s="93"/>
      <c r="Q67" s="100" t="s">
        <v>29</v>
      </c>
      <c r="R67" s="101">
        <f t="shared" si="11"/>
        <v>1.8709910777806051</v>
      </c>
      <c r="S67" s="102">
        <f t="shared" si="2"/>
        <v>1.4403041247616837</v>
      </c>
      <c r="T67" s="102">
        <f t="shared" si="3"/>
        <v>2.3016780307995268</v>
      </c>
      <c r="U67" s="272">
        <v>1</v>
      </c>
      <c r="V67" s="93"/>
      <c r="W67" s="93"/>
      <c r="X67" s="93"/>
      <c r="Y67" s="93"/>
      <c r="Z67" s="93"/>
      <c r="AA67" s="93"/>
      <c r="AB67" s="93"/>
      <c r="AC67" s="93"/>
      <c r="AD67" s="93"/>
      <c r="BY67" s="98"/>
      <c r="BZ67" s="98"/>
      <c r="CA67" s="98"/>
      <c r="CB67" s="98"/>
      <c r="CC67" s="98"/>
    </row>
    <row r="68" spans="1:126" ht="15.6" x14ac:dyDescent="0.3">
      <c r="A68" s="47"/>
      <c r="B68" s="47"/>
      <c r="C68" s="103"/>
      <c r="D68" s="47"/>
      <c r="E68" s="47"/>
      <c r="F68" s="103"/>
      <c r="G68" s="47"/>
      <c r="H68" s="47"/>
      <c r="I68" s="103"/>
      <c r="J68" s="47"/>
      <c r="K68" s="47"/>
      <c r="L68" s="47"/>
      <c r="M68" s="47"/>
      <c r="N68" s="47"/>
      <c r="O68" s="47"/>
      <c r="P68" s="47"/>
      <c r="Q68" s="47"/>
      <c r="R68" s="104"/>
      <c r="S68" s="105"/>
      <c r="T68" s="105"/>
      <c r="U68" s="105"/>
      <c r="V68" s="47"/>
      <c r="W68" s="47"/>
      <c r="X68" s="47"/>
      <c r="Y68" s="47"/>
      <c r="Z68" s="47"/>
      <c r="AA68" s="47"/>
      <c r="AB68" s="47"/>
      <c r="AC68" s="47"/>
      <c r="AD68" s="47"/>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row>
    <row r="69" spans="1:126" x14ac:dyDescent="0.25">
      <c r="A69" s="47"/>
      <c r="B69" s="47"/>
      <c r="C69" s="107"/>
      <c r="D69" s="107"/>
      <c r="E69" s="107"/>
      <c r="F69" s="107"/>
      <c r="G69" s="107"/>
      <c r="H69" s="107"/>
      <c r="I69" s="107"/>
      <c r="J69" s="47"/>
      <c r="K69" s="47"/>
      <c r="L69" s="47"/>
      <c r="M69" s="47"/>
      <c r="N69" s="47"/>
      <c r="O69" s="47"/>
      <c r="P69" s="47"/>
      <c r="Q69" s="47"/>
      <c r="R69" s="47"/>
      <c r="S69" s="47"/>
      <c r="T69" s="47"/>
      <c r="U69" s="47"/>
      <c r="V69" s="47"/>
      <c r="W69" s="47"/>
      <c r="X69" s="47"/>
      <c r="Y69" s="47"/>
      <c r="Z69" s="47"/>
      <c r="AA69" s="47"/>
      <c r="AB69" s="47"/>
      <c r="AC69" s="47"/>
      <c r="AD69" s="47"/>
    </row>
    <row r="70" spans="1:126" x14ac:dyDescent="0.25">
      <c r="A70" s="47"/>
      <c r="B70" s="47" t="s">
        <v>55</v>
      </c>
      <c r="C70" s="47" t="s">
        <v>100</v>
      </c>
      <c r="D70" s="47"/>
      <c r="E70" s="47"/>
      <c r="F70" s="47"/>
      <c r="G70" s="47"/>
      <c r="H70" s="47"/>
      <c r="I70" s="47"/>
      <c r="J70" s="47"/>
      <c r="K70" s="47"/>
      <c r="L70" s="47"/>
      <c r="M70" s="47"/>
      <c r="N70" s="47"/>
      <c r="O70" s="47"/>
      <c r="P70" s="47"/>
      <c r="Q70" s="47" t="s">
        <v>55</v>
      </c>
      <c r="R70" s="47" t="s">
        <v>101</v>
      </c>
      <c r="S70" s="47"/>
      <c r="T70" s="47"/>
      <c r="U70" s="47"/>
      <c r="V70" s="47"/>
      <c r="W70" s="47"/>
      <c r="X70" s="47"/>
      <c r="Y70" s="47"/>
      <c r="Z70" s="47"/>
      <c r="AA70" s="47"/>
      <c r="AB70" s="47"/>
      <c r="AC70" s="47"/>
      <c r="AD70" s="47"/>
    </row>
    <row r="71" spans="1:126" x14ac:dyDescent="0.25">
      <c r="A71" s="47"/>
      <c r="B71" s="47"/>
      <c r="C71" s="47" t="s">
        <v>149</v>
      </c>
      <c r="D71" s="47"/>
      <c r="E71" s="47"/>
      <c r="F71" s="47"/>
      <c r="G71" s="47"/>
      <c r="H71" s="47"/>
      <c r="I71" s="47"/>
      <c r="J71" s="47"/>
      <c r="K71" s="47"/>
      <c r="L71" s="47"/>
      <c r="M71" s="47"/>
      <c r="N71" s="47"/>
      <c r="O71" s="47"/>
      <c r="P71" s="47"/>
      <c r="Q71" s="47"/>
      <c r="R71" s="47" t="s">
        <v>149</v>
      </c>
      <c r="S71" s="47"/>
      <c r="T71" s="47"/>
      <c r="U71" s="47"/>
      <c r="V71" s="47"/>
      <c r="W71" s="47"/>
      <c r="X71" s="47"/>
      <c r="Y71" s="47"/>
      <c r="Z71" s="47"/>
      <c r="AA71" s="47"/>
      <c r="AB71" s="47"/>
      <c r="AC71" s="47"/>
      <c r="AD71" s="47"/>
    </row>
    <row r="72" spans="1:126" s="108" customFormat="1" ht="15" x14ac:dyDescent="0.25">
      <c r="A72" s="47"/>
      <c r="B72" s="47"/>
      <c r="C72" s="47" t="s">
        <v>99</v>
      </c>
      <c r="D72" s="47"/>
      <c r="E72" s="47"/>
      <c r="F72" s="47"/>
      <c r="G72" s="47"/>
      <c r="H72" s="47"/>
      <c r="I72" s="47"/>
      <c r="J72" s="47"/>
      <c r="K72" s="47"/>
      <c r="L72" s="47"/>
      <c r="M72" s="47"/>
      <c r="N72" s="47"/>
      <c r="O72" s="47"/>
      <c r="P72" s="47"/>
      <c r="Q72" s="47"/>
      <c r="R72" s="47" t="s">
        <v>99</v>
      </c>
      <c r="S72" s="47"/>
      <c r="T72" s="47"/>
      <c r="U72" s="47"/>
      <c r="V72" s="47"/>
      <c r="W72" s="47"/>
      <c r="X72" s="47"/>
      <c r="Y72" s="47"/>
      <c r="Z72" s="47"/>
      <c r="AA72" s="47"/>
      <c r="AB72" s="47"/>
      <c r="AC72" s="47"/>
      <c r="AD72" s="47"/>
      <c r="AE72" s="6"/>
      <c r="AF72" s="6"/>
      <c r="AG72" s="6"/>
      <c r="AH72" s="6"/>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row>
    <row r="73" spans="1:126" x14ac:dyDescent="0.25">
      <c r="A73" s="47"/>
      <c r="B73" s="47"/>
      <c r="C73" s="47" t="s">
        <v>102</v>
      </c>
      <c r="D73" s="47"/>
      <c r="E73" s="47"/>
      <c r="F73" s="47"/>
      <c r="G73" s="47"/>
      <c r="H73" s="47"/>
      <c r="I73" s="47"/>
      <c r="J73" s="47"/>
      <c r="K73" s="47"/>
      <c r="L73" s="47"/>
      <c r="M73" s="47"/>
      <c r="N73" s="47"/>
      <c r="O73" s="47"/>
      <c r="P73" s="47"/>
      <c r="Q73" s="47"/>
      <c r="R73" s="47" t="s">
        <v>103</v>
      </c>
      <c r="S73" s="47"/>
      <c r="T73" s="47"/>
      <c r="U73" s="47"/>
      <c r="V73" s="47"/>
      <c r="W73" s="47"/>
      <c r="X73" s="47"/>
      <c r="Y73" s="47"/>
      <c r="Z73" s="47"/>
      <c r="AA73" s="47"/>
      <c r="AB73" s="47"/>
      <c r="AC73" s="47"/>
      <c r="AD73" s="47"/>
    </row>
    <row r="74" spans="1:126" s="106" customFormat="1" ht="15.6" x14ac:dyDescent="0.3">
      <c r="A74" s="47"/>
      <c r="B74" s="47" t="s">
        <v>56</v>
      </c>
      <c r="C74" s="47" t="s">
        <v>122</v>
      </c>
      <c r="D74" s="47"/>
      <c r="E74" s="47"/>
      <c r="F74" s="47"/>
      <c r="G74" s="47"/>
      <c r="H74" s="47"/>
      <c r="I74" s="47"/>
      <c r="J74" s="47"/>
      <c r="K74" s="47"/>
      <c r="L74" s="47"/>
      <c r="M74" s="47"/>
      <c r="N74" s="47"/>
      <c r="O74" s="47"/>
      <c r="P74" s="47"/>
      <c r="Q74" s="47" t="s">
        <v>56</v>
      </c>
      <c r="R74" s="47" t="s">
        <v>122</v>
      </c>
      <c r="S74" s="47"/>
      <c r="T74" s="47"/>
      <c r="U74" s="47"/>
      <c r="V74" s="47"/>
      <c r="W74" s="47"/>
      <c r="X74" s="47"/>
      <c r="Y74" s="47"/>
      <c r="Z74" s="47"/>
      <c r="AA74" s="47"/>
      <c r="AB74" s="47"/>
      <c r="AC74" s="47"/>
      <c r="AD74" s="47"/>
      <c r="AE74" s="6"/>
      <c r="AF74" s="6"/>
      <c r="AG74" s="6"/>
      <c r="AH74" s="6"/>
    </row>
    <row r="75" spans="1:126" s="82" customFormat="1" ht="13.8"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6"/>
      <c r="AF75" s="6"/>
      <c r="AG75" s="6"/>
      <c r="AH75" s="6"/>
    </row>
    <row r="76" spans="1:126" s="82" customFormat="1" ht="13.8"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126" s="82" customFormat="1" ht="13.8"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126" s="82" customFormat="1" ht="13.8"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126" s="82" customFormat="1" ht="15" x14ac:dyDescent="0.25">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6"/>
      <c r="AF79" s="6"/>
      <c r="AG79" s="6"/>
      <c r="AH79" s="6"/>
    </row>
    <row r="80" spans="1:126" s="82" customFormat="1" ht="13.8"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s="82" customFormat="1" ht="15.6" x14ac:dyDescent="0.3">
      <c r="A81" s="106"/>
      <c r="B81" s="199"/>
      <c r="C81" s="199"/>
      <c r="D81" s="199"/>
      <c r="E81" s="199"/>
      <c r="F81" s="199"/>
      <c r="G81" s="106"/>
      <c r="H81" s="106"/>
      <c r="I81" s="106"/>
      <c r="J81" s="106"/>
      <c r="K81" s="106"/>
      <c r="L81" s="106"/>
      <c r="M81" s="106"/>
      <c r="N81" s="106"/>
      <c r="O81" s="106"/>
      <c r="P81" s="106"/>
      <c r="Q81" s="106"/>
      <c r="R81" s="106"/>
      <c r="S81" s="106"/>
      <c r="T81" s="199"/>
      <c r="U81" s="199"/>
      <c r="V81" s="106"/>
      <c r="W81" s="106"/>
      <c r="X81" s="106"/>
      <c r="Y81" s="106"/>
      <c r="Z81" s="106"/>
      <c r="AA81" s="106"/>
      <c r="AB81" s="106"/>
      <c r="AC81" s="106"/>
      <c r="AD81" s="106"/>
      <c r="AE81" s="6"/>
      <c r="AF81" s="6"/>
      <c r="AG81" s="6"/>
      <c r="AH81" s="6"/>
    </row>
    <row r="82" spans="1:34" s="82" customFormat="1" ht="13.8" x14ac:dyDescent="0.25">
      <c r="B82" s="189"/>
      <c r="C82" s="189"/>
      <c r="D82" s="189"/>
      <c r="E82" s="189"/>
      <c r="F82" s="189"/>
      <c r="G82" s="110"/>
      <c r="H82" s="111"/>
      <c r="T82" s="189"/>
      <c r="U82" s="189"/>
    </row>
    <row r="83" spans="1:34" s="82" customFormat="1" ht="13.8" x14ac:dyDescent="0.25">
      <c r="B83" s="189"/>
      <c r="C83" s="189"/>
      <c r="D83" s="189"/>
      <c r="E83" s="189"/>
      <c r="F83" s="189"/>
      <c r="G83" s="110"/>
      <c r="H83" s="111"/>
      <c r="T83" s="189"/>
      <c r="U83" s="189"/>
    </row>
    <row r="84" spans="1:34" s="82" customFormat="1" ht="13.8" x14ac:dyDescent="0.25">
      <c r="B84" s="189"/>
      <c r="C84" s="189"/>
      <c r="D84" s="189"/>
      <c r="E84" s="189"/>
      <c r="F84" s="189"/>
      <c r="G84" s="110"/>
      <c r="H84" s="111"/>
      <c r="T84" s="189"/>
      <c r="U84" s="189"/>
    </row>
    <row r="85" spans="1:34" s="82" customFormat="1" ht="13.8" x14ac:dyDescent="0.25">
      <c r="B85" s="189"/>
      <c r="C85" s="189"/>
      <c r="Q85" s="189"/>
      <c r="R85" s="189"/>
    </row>
    <row r="86" spans="1:34" s="82" customFormat="1" ht="13.8" x14ac:dyDescent="0.25">
      <c r="B86" s="189"/>
      <c r="C86" s="189"/>
      <c r="Q86" s="189"/>
      <c r="R86" s="189"/>
    </row>
    <row r="87" spans="1:34" s="82" customFormat="1" ht="13.8" x14ac:dyDescent="0.25">
      <c r="B87" s="189"/>
      <c r="C87" s="189"/>
      <c r="Q87" s="189"/>
      <c r="R87" s="189"/>
    </row>
    <row r="88" spans="1:34" s="82" customFormat="1" ht="13.8" x14ac:dyDescent="0.25">
      <c r="B88" s="189"/>
      <c r="C88" s="189"/>
      <c r="Q88" s="189"/>
      <c r="R88" s="189"/>
    </row>
    <row r="89" spans="1:34" s="82" customFormat="1" ht="13.8" x14ac:dyDescent="0.25">
      <c r="B89" s="189"/>
      <c r="C89" s="189"/>
      <c r="Q89" s="189"/>
      <c r="R89" s="189"/>
    </row>
    <row r="90" spans="1:34" s="82" customFormat="1" ht="13.8" x14ac:dyDescent="0.25">
      <c r="B90" s="189"/>
      <c r="C90" s="189"/>
      <c r="Q90" s="189"/>
      <c r="R90" s="189"/>
    </row>
    <row r="91" spans="1:34" s="82" customFormat="1" ht="13.8" x14ac:dyDescent="0.25">
      <c r="B91" s="189"/>
      <c r="C91" s="189"/>
      <c r="Q91" s="189"/>
      <c r="R91" s="189"/>
    </row>
    <row r="92" spans="1:34" s="82" customFormat="1" ht="13.8" x14ac:dyDescent="0.25">
      <c r="B92" s="189"/>
      <c r="C92" s="189"/>
      <c r="Q92" s="189"/>
      <c r="R92" s="189"/>
    </row>
    <row r="93" spans="1:34" s="82" customFormat="1" ht="13.8" x14ac:dyDescent="0.25">
      <c r="B93" s="189"/>
      <c r="C93" s="189"/>
      <c r="Q93" s="189"/>
      <c r="R93" s="189"/>
    </row>
    <row r="94" spans="1:34" s="82" customFormat="1" ht="13.8" x14ac:dyDescent="0.25">
      <c r="B94" s="189"/>
      <c r="C94" s="189"/>
      <c r="Q94" s="189"/>
      <c r="R94" s="189"/>
    </row>
    <row r="95" spans="1:34" s="82" customFormat="1" ht="13.8" x14ac:dyDescent="0.25"/>
    <row r="96" spans="1:34" s="82" customFormat="1" ht="13.8" x14ac:dyDescent="0.25"/>
    <row r="97" spans="1:30" s="82" customFormat="1" ht="13.8" x14ac:dyDescent="0.25"/>
    <row r="98" spans="1:30" s="82" customFormat="1" ht="13.8" x14ac:dyDescent="0.25"/>
    <row r="99" spans="1:30" s="82" customFormat="1" ht="13.8" x14ac:dyDescent="0.25"/>
    <row r="100" spans="1:30" s="82" customFormat="1" ht="13.8" x14ac:dyDescent="0.25"/>
    <row r="101" spans="1:30" s="82" customFormat="1" ht="13.8" x14ac:dyDescent="0.25"/>
    <row r="102" spans="1:30" s="82" customFormat="1" ht="13.8" x14ac:dyDescent="0.25"/>
    <row r="103" spans="1:30" s="82" customFormat="1" ht="13.8" x14ac:dyDescent="0.25"/>
    <row r="104" spans="1:30" s="82" customFormat="1" ht="13.8" x14ac:dyDescent="0.25"/>
    <row r="105" spans="1:30" s="82" customFormat="1" ht="13.8" x14ac:dyDescent="0.25"/>
    <row r="106" spans="1:30" s="82" customFormat="1" ht="13.8" x14ac:dyDescent="0.25"/>
    <row r="107" spans="1:30" s="82" customFormat="1" ht="13.8" x14ac:dyDescent="0.25"/>
    <row r="108" spans="1:30" s="82" customFormat="1" ht="13.8" x14ac:dyDescent="0.25"/>
    <row r="109" spans="1:30" s="82" customFormat="1" ht="13.8" x14ac:dyDescent="0.25"/>
    <row r="110" spans="1:30" s="82" customFormat="1" ht="13.8" x14ac:dyDescent="0.25"/>
    <row r="111" spans="1:30" s="82" customFormat="1" ht="13.8" x14ac:dyDescent="0.25"/>
    <row r="112" spans="1:30" ht="13.8"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row>
    <row r="113" spans="1:30" ht="13.8"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row>
    <row r="114" spans="1:30" ht="13.8"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row>
    <row r="115" spans="1:30" ht="13.8"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row>
    <row r="116" spans="1:30" ht="13.8"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row>
    <row r="117" spans="1:30" ht="13.8"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row>
    <row r="118" spans="1:30" ht="13.8"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row>
  </sheetData>
  <sheetProtection selectLockedCells="1" selectUnlockedCells="1"/>
  <mergeCells count="60">
    <mergeCell ref="CT18:CT19"/>
    <mergeCell ref="CS18:CS19"/>
    <mergeCell ref="CV18:CW18"/>
    <mergeCell ref="CR18:CR19"/>
    <mergeCell ref="CB17:CD18"/>
    <mergeCell ref="CU17:CU18"/>
    <mergeCell ref="CE18:CH18"/>
    <mergeCell ref="CI18:CL18"/>
    <mergeCell ref="CM18:CP18"/>
    <mergeCell ref="CA16:DS16"/>
    <mergeCell ref="DT18:DV18"/>
    <mergeCell ref="D6:F6"/>
    <mergeCell ref="A12:N30"/>
    <mergeCell ref="P12:AC30"/>
    <mergeCell ref="CQ18:CQ19"/>
    <mergeCell ref="DF18:DF19"/>
    <mergeCell ref="DG18:DG19"/>
    <mergeCell ref="DR18:DR19"/>
    <mergeCell ref="DS18:DS19"/>
    <mergeCell ref="DH17:DS17"/>
    <mergeCell ref="CV17:DG17"/>
    <mergeCell ref="CE17:CT17"/>
    <mergeCell ref="CX18:DE18"/>
    <mergeCell ref="DH18:DI18"/>
    <mergeCell ref="DJ18:DQ18"/>
    <mergeCell ref="C47:E47"/>
    <mergeCell ref="F47:H47"/>
    <mergeCell ref="A1:J3"/>
    <mergeCell ref="B46:H46"/>
    <mergeCell ref="B81:F81"/>
    <mergeCell ref="I47:I48"/>
    <mergeCell ref="G6:Q6"/>
    <mergeCell ref="Q46:U46"/>
    <mergeCell ref="B85:C85"/>
    <mergeCell ref="B86:C86"/>
    <mergeCell ref="B82:F82"/>
    <mergeCell ref="B83:F83"/>
    <mergeCell ref="B84:F84"/>
    <mergeCell ref="Q93:R93"/>
    <mergeCell ref="B87:C87"/>
    <mergeCell ref="B88:C88"/>
    <mergeCell ref="B89:C89"/>
    <mergeCell ref="B90:C90"/>
    <mergeCell ref="B91:C91"/>
    <mergeCell ref="Q94:R94"/>
    <mergeCell ref="B92:C92"/>
    <mergeCell ref="B93:C93"/>
    <mergeCell ref="B94:C94"/>
    <mergeCell ref="T81:U81"/>
    <mergeCell ref="T82:U82"/>
    <mergeCell ref="T83:U83"/>
    <mergeCell ref="T84:U84"/>
    <mergeCell ref="Q85:R85"/>
    <mergeCell ref="Q86:R86"/>
    <mergeCell ref="Q87:R87"/>
    <mergeCell ref="Q88:R88"/>
    <mergeCell ref="Q89:R89"/>
    <mergeCell ref="Q90:R90"/>
    <mergeCell ref="Q91:R91"/>
    <mergeCell ref="Q92:R92"/>
  </mergeCells>
  <conditionalFormatting sqref="CA16 CA19:CP19 CU19:DE19 DH19:DQ19 CA18:DQ18 CA17:CE17 DH17 CU17:CV17 DT19:DV19 CA39:DQ40">
    <cfRule type="cellIs" dxfId="4" priority="5" operator="lessThan">
      <formula>0</formula>
    </cfRule>
  </conditionalFormatting>
  <conditionalFormatting sqref="DR18:DS18">
    <cfRule type="cellIs" dxfId="3" priority="4" operator="lessThan">
      <formula>0</formula>
    </cfRule>
  </conditionalFormatting>
  <conditionalFormatting sqref="CA48:CA66">
    <cfRule type="cellIs" dxfId="2" priority="3" operator="lessThan">
      <formula>0</formula>
    </cfRule>
  </conditionalFormatting>
  <conditionalFormatting sqref="CA20:CA38">
    <cfRule type="cellIs" dxfId="1" priority="2" operator="lessThan">
      <formula>0</formula>
    </cfRule>
  </conditionalFormatting>
  <conditionalFormatting sqref="CU20:CU38">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4"/>
  <sheetViews>
    <sheetView zoomScaleNormal="100" workbookViewId="0">
      <selection activeCell="J3" sqref="J3"/>
    </sheetView>
  </sheetViews>
  <sheetFormatPr defaultColWidth="9.109375" defaultRowHeight="13.2" x14ac:dyDescent="0.25"/>
  <cols>
    <col min="1" max="1" width="9.109375" style="6"/>
    <col min="2" max="2" width="26.44140625" style="6" customWidth="1"/>
    <col min="3" max="5" width="9.109375" style="6"/>
    <col min="6" max="6" width="13.109375" style="6" bestFit="1" customWidth="1"/>
    <col min="7" max="7" width="9.109375" style="6"/>
    <col min="8" max="8" width="13.109375" style="6" bestFit="1" customWidth="1"/>
    <col min="9" max="24" width="9.109375" style="6"/>
    <col min="25" max="25" width="9.109375" style="6" customWidth="1"/>
    <col min="26" max="16384" width="9.109375" style="6"/>
  </cols>
  <sheetData>
    <row r="1" spans="1:27" x14ac:dyDescent="0.25">
      <c r="A1" s="227" t="s">
        <v>132</v>
      </c>
      <c r="B1" s="227"/>
      <c r="C1" s="227"/>
      <c r="D1" s="227"/>
      <c r="E1" s="227"/>
      <c r="F1" s="227"/>
      <c r="G1" s="227"/>
      <c r="H1" s="227"/>
      <c r="I1" s="5"/>
      <c r="J1" s="5"/>
      <c r="K1" s="5"/>
      <c r="L1" s="5"/>
      <c r="M1" s="5"/>
      <c r="N1" s="5"/>
      <c r="O1" s="5"/>
      <c r="P1" s="5"/>
      <c r="Q1" s="5"/>
      <c r="R1" s="5"/>
      <c r="S1" s="5"/>
      <c r="T1" s="5"/>
      <c r="U1" s="5"/>
      <c r="V1" s="5"/>
      <c r="W1" s="5"/>
      <c r="X1" s="5"/>
      <c r="Y1" s="5"/>
      <c r="Z1" s="5"/>
    </row>
    <row r="2" spans="1:27" x14ac:dyDescent="0.25">
      <c r="A2" s="227"/>
      <c r="B2" s="227"/>
      <c r="C2" s="227"/>
      <c r="D2" s="227"/>
      <c r="E2" s="227"/>
      <c r="F2" s="227"/>
      <c r="G2" s="227"/>
      <c r="H2" s="227"/>
      <c r="I2" s="5"/>
      <c r="J2" s="5"/>
      <c r="K2" s="5"/>
      <c r="L2" s="5"/>
      <c r="M2" s="5"/>
      <c r="N2" s="5"/>
      <c r="O2" s="5"/>
      <c r="P2" s="5"/>
      <c r="Q2" s="5"/>
      <c r="R2" s="5"/>
      <c r="S2" s="5"/>
      <c r="T2" s="5"/>
      <c r="U2" s="5"/>
      <c r="V2" s="5"/>
      <c r="W2" s="5"/>
      <c r="X2" s="5"/>
      <c r="Y2" s="5"/>
      <c r="Z2" s="5"/>
    </row>
    <row r="3" spans="1:27" x14ac:dyDescent="0.25">
      <c r="A3" s="227"/>
      <c r="B3" s="227"/>
      <c r="C3" s="227"/>
      <c r="D3" s="227"/>
      <c r="E3" s="227"/>
      <c r="F3" s="227"/>
      <c r="G3" s="227"/>
      <c r="H3" s="227"/>
      <c r="I3" s="5"/>
      <c r="J3" s="5"/>
      <c r="K3" s="5"/>
      <c r="L3" s="5"/>
      <c r="M3" s="5"/>
      <c r="N3" s="5"/>
      <c r="O3" s="5"/>
      <c r="P3" s="5"/>
      <c r="Q3" s="5"/>
      <c r="R3" s="5"/>
      <c r="S3" s="5"/>
      <c r="T3" s="5"/>
      <c r="U3" s="5"/>
      <c r="V3" s="5"/>
      <c r="W3" s="5"/>
      <c r="X3" s="5"/>
      <c r="Y3" s="5"/>
      <c r="Z3" s="5"/>
    </row>
    <row r="4" spans="1:27" x14ac:dyDescent="0.25">
      <c r="A4" s="5"/>
      <c r="B4" s="5"/>
      <c r="C4" s="5"/>
      <c r="D4" s="5"/>
      <c r="E4" s="5"/>
      <c r="F4" s="5"/>
      <c r="G4" s="5"/>
      <c r="H4" s="5"/>
      <c r="I4" s="5"/>
      <c r="J4" s="5"/>
      <c r="K4" s="5"/>
      <c r="L4" s="5"/>
      <c r="M4" s="5"/>
      <c r="N4" s="5"/>
      <c r="O4" s="5"/>
      <c r="P4" s="5"/>
      <c r="Q4" s="5"/>
      <c r="R4" s="5"/>
      <c r="S4" s="5"/>
      <c r="T4" s="5"/>
      <c r="U4" s="5"/>
      <c r="V4" s="5"/>
      <c r="W4" s="5"/>
      <c r="X4" s="5"/>
      <c r="Y4" s="5"/>
      <c r="Z4" s="5"/>
    </row>
    <row r="5" spans="1:27" x14ac:dyDescent="0.25">
      <c r="A5" s="5"/>
      <c r="B5" s="5"/>
      <c r="C5" s="5"/>
      <c r="D5" s="5"/>
      <c r="E5" s="5"/>
      <c r="F5" s="5"/>
      <c r="G5" s="5"/>
      <c r="H5" s="5"/>
      <c r="I5" s="5"/>
      <c r="J5" s="5"/>
      <c r="K5" s="5"/>
      <c r="L5" s="5"/>
      <c r="M5" s="5"/>
      <c r="N5" s="5"/>
      <c r="O5" s="5"/>
      <c r="P5" s="5"/>
      <c r="Q5" s="5"/>
      <c r="R5" s="246" t="s">
        <v>142</v>
      </c>
      <c r="S5" s="236"/>
      <c r="T5" s="236"/>
      <c r="U5" s="236"/>
      <c r="V5" s="236"/>
      <c r="W5" s="236"/>
      <c r="X5" s="236"/>
      <c r="Y5" s="237"/>
      <c r="Z5" s="5"/>
      <c r="AA5" s="7"/>
    </row>
    <row r="6" spans="1:27" x14ac:dyDescent="0.25">
      <c r="A6" s="5"/>
      <c r="B6" s="242" t="s">
        <v>133</v>
      </c>
      <c r="C6" s="242" t="s">
        <v>33</v>
      </c>
      <c r="D6" s="247"/>
      <c r="E6" s="247"/>
      <c r="F6" s="247"/>
      <c r="G6" s="247"/>
      <c r="H6" s="244"/>
      <c r="I6" s="242" t="s">
        <v>34</v>
      </c>
      <c r="J6" s="247"/>
      <c r="K6" s="247"/>
      <c r="L6" s="247"/>
      <c r="M6" s="247"/>
      <c r="N6" s="244"/>
      <c r="O6" s="242" t="s">
        <v>137</v>
      </c>
      <c r="P6" s="244" t="s">
        <v>150</v>
      </c>
      <c r="Q6" s="8"/>
      <c r="R6" s="228" t="s">
        <v>134</v>
      </c>
      <c r="S6" s="229"/>
      <c r="T6" s="228" t="s">
        <v>135</v>
      </c>
      <c r="U6" s="229"/>
      <c r="V6" s="228" t="s">
        <v>49</v>
      </c>
      <c r="W6" s="229"/>
      <c r="X6" s="228" t="s">
        <v>136</v>
      </c>
      <c r="Y6" s="229"/>
      <c r="Z6" s="5"/>
      <c r="AA6" s="7"/>
    </row>
    <row r="7" spans="1:27" x14ac:dyDescent="0.25">
      <c r="A7" s="5"/>
      <c r="B7" s="243"/>
      <c r="C7" s="9" t="s">
        <v>38</v>
      </c>
      <c r="D7" s="10" t="s">
        <v>140</v>
      </c>
      <c r="E7" s="10" t="s">
        <v>37</v>
      </c>
      <c r="F7" s="10" t="s">
        <v>139</v>
      </c>
      <c r="G7" s="11" t="s">
        <v>137</v>
      </c>
      <c r="H7" s="12" t="s">
        <v>141</v>
      </c>
      <c r="I7" s="9" t="s">
        <v>38</v>
      </c>
      <c r="J7" s="10" t="s">
        <v>138</v>
      </c>
      <c r="K7" s="10" t="s">
        <v>37</v>
      </c>
      <c r="L7" s="10" t="s">
        <v>139</v>
      </c>
      <c r="M7" s="11" t="s">
        <v>137</v>
      </c>
      <c r="N7" s="12" t="s">
        <v>141</v>
      </c>
      <c r="O7" s="243"/>
      <c r="P7" s="245"/>
      <c r="Q7" s="8"/>
      <c r="R7" s="13" t="s">
        <v>38</v>
      </c>
      <c r="S7" s="14" t="s">
        <v>37</v>
      </c>
      <c r="T7" s="13" t="s">
        <v>38</v>
      </c>
      <c r="U7" s="14" t="s">
        <v>37</v>
      </c>
      <c r="V7" s="13" t="s">
        <v>38</v>
      </c>
      <c r="W7" s="14" t="s">
        <v>37</v>
      </c>
      <c r="X7" s="13" t="s">
        <v>38</v>
      </c>
      <c r="Y7" s="14" t="s">
        <v>37</v>
      </c>
      <c r="Z7" s="5"/>
      <c r="AA7" s="7"/>
    </row>
    <row r="8" spans="1:27" x14ac:dyDescent="0.25">
      <c r="A8" s="5"/>
      <c r="B8" s="15">
        <v>1996</v>
      </c>
      <c r="C8" s="16">
        <v>5</v>
      </c>
      <c r="D8" s="17">
        <f t="shared" ref="D8:D29" si="0">C8/O8</f>
        <v>5.2631578947368418E-2</v>
      </c>
      <c r="E8" s="18">
        <v>1</v>
      </c>
      <c r="F8" s="17">
        <f t="shared" ref="F8:F29" si="1">E8/O8</f>
        <v>1.0526315789473684E-2</v>
      </c>
      <c r="G8" s="18">
        <f>SUM(E8,C8)</f>
        <v>6</v>
      </c>
      <c r="H8" s="19">
        <f>D8+F8</f>
        <v>6.3157894736842107E-2</v>
      </c>
      <c r="I8" s="16">
        <f t="shared" ref="I8:I29" si="2">SUM(X8,V8,T8,R8)</f>
        <v>73</v>
      </c>
      <c r="J8" s="17">
        <f t="shared" ref="J8:J29" si="3">I8/O8</f>
        <v>0.76842105263157889</v>
      </c>
      <c r="K8" s="18">
        <f t="shared" ref="K8:K29" si="4">SUM(Y8,W8,U8,S8)</f>
        <v>16</v>
      </c>
      <c r="L8" s="17">
        <f>K8/O8</f>
        <v>0.16842105263157894</v>
      </c>
      <c r="M8" s="18">
        <f>SUM(I8,K8)</f>
        <v>89</v>
      </c>
      <c r="N8" s="19">
        <f>J8+L8</f>
        <v>0.93684210526315781</v>
      </c>
      <c r="O8" s="16">
        <v>95</v>
      </c>
      <c r="P8" s="20">
        <v>1</v>
      </c>
      <c r="Q8" s="21"/>
      <c r="R8" s="16">
        <v>46</v>
      </c>
      <c r="S8" s="22">
        <v>6</v>
      </c>
      <c r="T8" s="16">
        <v>3</v>
      </c>
      <c r="U8" s="22">
        <v>0</v>
      </c>
      <c r="V8" s="16">
        <v>20</v>
      </c>
      <c r="W8" s="22">
        <v>9</v>
      </c>
      <c r="X8" s="16">
        <v>4</v>
      </c>
      <c r="Y8" s="22">
        <v>1</v>
      </c>
      <c r="Z8" s="5"/>
      <c r="AA8" s="7"/>
    </row>
    <row r="9" spans="1:27" x14ac:dyDescent="0.25">
      <c r="A9" s="5"/>
      <c r="B9" s="15">
        <v>1997</v>
      </c>
      <c r="C9" s="16">
        <v>5</v>
      </c>
      <c r="D9" s="17">
        <f t="shared" si="0"/>
        <v>6.8493150684931503E-2</v>
      </c>
      <c r="E9" s="18">
        <v>1</v>
      </c>
      <c r="F9" s="17">
        <f t="shared" si="1"/>
        <v>1.3698630136986301E-2</v>
      </c>
      <c r="G9" s="18">
        <f t="shared" ref="G9:G29" si="5">SUM(E9,C9)</f>
        <v>6</v>
      </c>
      <c r="H9" s="19">
        <f t="shared" ref="H9:H29" si="6">D9+F9</f>
        <v>8.2191780821917804E-2</v>
      </c>
      <c r="I9" s="16">
        <f t="shared" si="2"/>
        <v>52</v>
      </c>
      <c r="J9" s="17">
        <f t="shared" si="3"/>
        <v>0.71232876712328763</v>
      </c>
      <c r="K9" s="18">
        <f t="shared" si="4"/>
        <v>15</v>
      </c>
      <c r="L9" s="17">
        <f t="shared" ref="L9:L29" si="7">K9/O9</f>
        <v>0.20547945205479451</v>
      </c>
      <c r="M9" s="18">
        <f t="shared" ref="M9:M29" si="8">SUM(I9,K9)</f>
        <v>67</v>
      </c>
      <c r="N9" s="19">
        <f t="shared" ref="N9:N29" si="9">J9+L9</f>
        <v>0.91780821917808209</v>
      </c>
      <c r="O9" s="16">
        <v>73</v>
      </c>
      <c r="P9" s="20">
        <v>1</v>
      </c>
      <c r="Q9" s="21"/>
      <c r="R9" s="16">
        <v>42</v>
      </c>
      <c r="S9" s="22">
        <v>3</v>
      </c>
      <c r="T9" s="16">
        <v>0</v>
      </c>
      <c r="U9" s="22">
        <v>3</v>
      </c>
      <c r="V9" s="16">
        <v>8</v>
      </c>
      <c r="W9" s="22">
        <v>9</v>
      </c>
      <c r="X9" s="16">
        <v>2</v>
      </c>
      <c r="Y9" s="22">
        <v>0</v>
      </c>
      <c r="Z9" s="5"/>
      <c r="AA9" s="7"/>
    </row>
    <row r="10" spans="1:27" x14ac:dyDescent="0.25">
      <c r="A10" s="5"/>
      <c r="B10" s="15">
        <v>1998</v>
      </c>
      <c r="C10" s="16">
        <v>4</v>
      </c>
      <c r="D10" s="17">
        <f t="shared" si="0"/>
        <v>3.5398230088495575E-2</v>
      </c>
      <c r="E10" s="18">
        <v>0</v>
      </c>
      <c r="F10" s="17">
        <f t="shared" si="1"/>
        <v>0</v>
      </c>
      <c r="G10" s="18">
        <f t="shared" si="5"/>
        <v>4</v>
      </c>
      <c r="H10" s="19">
        <f t="shared" si="6"/>
        <v>3.5398230088495575E-2</v>
      </c>
      <c r="I10" s="16">
        <f t="shared" si="2"/>
        <v>88</v>
      </c>
      <c r="J10" s="17">
        <f t="shared" si="3"/>
        <v>0.77876106194690264</v>
      </c>
      <c r="K10" s="18">
        <f t="shared" si="4"/>
        <v>21</v>
      </c>
      <c r="L10" s="17">
        <f t="shared" si="7"/>
        <v>0.18584070796460178</v>
      </c>
      <c r="M10" s="18">
        <f t="shared" si="8"/>
        <v>109</v>
      </c>
      <c r="N10" s="19">
        <f t="shared" si="9"/>
        <v>0.96460176991150437</v>
      </c>
      <c r="O10" s="16">
        <v>113</v>
      </c>
      <c r="P10" s="20">
        <v>1</v>
      </c>
      <c r="Q10" s="21"/>
      <c r="R10" s="16">
        <v>42</v>
      </c>
      <c r="S10" s="22">
        <v>4</v>
      </c>
      <c r="T10" s="16">
        <v>1</v>
      </c>
      <c r="U10" s="22">
        <v>0</v>
      </c>
      <c r="V10" s="16">
        <v>41</v>
      </c>
      <c r="W10" s="22">
        <v>17</v>
      </c>
      <c r="X10" s="16">
        <v>4</v>
      </c>
      <c r="Y10" s="22">
        <v>0</v>
      </c>
      <c r="Z10" s="5"/>
      <c r="AA10" s="7"/>
    </row>
    <row r="11" spans="1:27" x14ac:dyDescent="0.25">
      <c r="A11" s="5"/>
      <c r="B11" s="15">
        <v>1999</v>
      </c>
      <c r="C11" s="16">
        <v>12</v>
      </c>
      <c r="D11" s="17">
        <f t="shared" si="0"/>
        <v>6.030150753768844E-2</v>
      </c>
      <c r="E11" s="18">
        <v>2</v>
      </c>
      <c r="F11" s="17">
        <f t="shared" si="1"/>
        <v>1.0050251256281407E-2</v>
      </c>
      <c r="G11" s="18">
        <f t="shared" si="5"/>
        <v>14</v>
      </c>
      <c r="H11" s="19">
        <f t="shared" si="6"/>
        <v>7.0351758793969849E-2</v>
      </c>
      <c r="I11" s="16">
        <f t="shared" si="2"/>
        <v>158</v>
      </c>
      <c r="J11" s="17">
        <f t="shared" si="3"/>
        <v>0.79396984924623115</v>
      </c>
      <c r="K11" s="18">
        <f t="shared" si="4"/>
        <v>27</v>
      </c>
      <c r="L11" s="17">
        <f t="shared" si="7"/>
        <v>0.135678391959799</v>
      </c>
      <c r="M11" s="18">
        <f t="shared" si="8"/>
        <v>185</v>
      </c>
      <c r="N11" s="19">
        <f t="shared" si="9"/>
        <v>0.92964824120603018</v>
      </c>
      <c r="O11" s="16">
        <v>199</v>
      </c>
      <c r="P11" s="20">
        <v>1</v>
      </c>
      <c r="Q11" s="21"/>
      <c r="R11" s="16">
        <v>127</v>
      </c>
      <c r="S11" s="22">
        <v>12</v>
      </c>
      <c r="T11" s="16">
        <v>1</v>
      </c>
      <c r="U11" s="22">
        <v>1</v>
      </c>
      <c r="V11" s="16">
        <v>28</v>
      </c>
      <c r="W11" s="22">
        <v>14</v>
      </c>
      <c r="X11" s="16">
        <v>2</v>
      </c>
      <c r="Y11" s="22">
        <v>0</v>
      </c>
      <c r="Z11" s="5"/>
      <c r="AA11" s="7"/>
    </row>
    <row r="12" spans="1:27" x14ac:dyDescent="0.25">
      <c r="A12" s="5"/>
      <c r="B12" s="15">
        <v>2000</v>
      </c>
      <c r="C12" s="16">
        <v>4</v>
      </c>
      <c r="D12" s="17">
        <f t="shared" si="0"/>
        <v>3.8095238095238099E-2</v>
      </c>
      <c r="E12" s="18">
        <v>1</v>
      </c>
      <c r="F12" s="17">
        <f t="shared" si="1"/>
        <v>9.5238095238095247E-3</v>
      </c>
      <c r="G12" s="18">
        <f t="shared" si="5"/>
        <v>5</v>
      </c>
      <c r="H12" s="19">
        <f t="shared" si="6"/>
        <v>4.7619047619047623E-2</v>
      </c>
      <c r="I12" s="16">
        <f t="shared" si="2"/>
        <v>74</v>
      </c>
      <c r="J12" s="17">
        <f t="shared" si="3"/>
        <v>0.70476190476190481</v>
      </c>
      <c r="K12" s="18">
        <f t="shared" si="4"/>
        <v>26</v>
      </c>
      <c r="L12" s="17">
        <f t="shared" si="7"/>
        <v>0.24761904761904763</v>
      </c>
      <c r="M12" s="18">
        <f t="shared" si="8"/>
        <v>100</v>
      </c>
      <c r="N12" s="19">
        <f t="shared" si="9"/>
        <v>0.95238095238095244</v>
      </c>
      <c r="O12" s="16">
        <v>105</v>
      </c>
      <c r="P12" s="20">
        <v>1</v>
      </c>
      <c r="Q12" s="21"/>
      <c r="R12" s="16">
        <v>46</v>
      </c>
      <c r="S12" s="22">
        <v>6</v>
      </c>
      <c r="T12" s="16">
        <v>3</v>
      </c>
      <c r="U12" s="22">
        <v>4</v>
      </c>
      <c r="V12" s="16">
        <v>20</v>
      </c>
      <c r="W12" s="22">
        <v>16</v>
      </c>
      <c r="X12" s="16">
        <v>5</v>
      </c>
      <c r="Y12" s="22">
        <v>0</v>
      </c>
      <c r="Z12" s="5"/>
      <c r="AA12" s="7"/>
    </row>
    <row r="13" spans="1:27" x14ac:dyDescent="0.25">
      <c r="A13" s="5"/>
      <c r="B13" s="15">
        <v>2001</v>
      </c>
      <c r="C13" s="16">
        <v>5</v>
      </c>
      <c r="D13" s="17">
        <f t="shared" si="0"/>
        <v>4.2016806722689079E-2</v>
      </c>
      <c r="E13" s="18">
        <v>2</v>
      </c>
      <c r="F13" s="17">
        <f t="shared" si="1"/>
        <v>1.680672268907563E-2</v>
      </c>
      <c r="G13" s="18">
        <f t="shared" si="5"/>
        <v>7</v>
      </c>
      <c r="H13" s="19">
        <f t="shared" si="6"/>
        <v>5.8823529411764705E-2</v>
      </c>
      <c r="I13" s="16">
        <f t="shared" si="2"/>
        <v>76</v>
      </c>
      <c r="J13" s="17">
        <f t="shared" si="3"/>
        <v>0.6386554621848739</v>
      </c>
      <c r="K13" s="18">
        <f t="shared" si="4"/>
        <v>36</v>
      </c>
      <c r="L13" s="17">
        <f t="shared" si="7"/>
        <v>0.30252100840336132</v>
      </c>
      <c r="M13" s="18">
        <f t="shared" si="8"/>
        <v>112</v>
      </c>
      <c r="N13" s="19">
        <f t="shared" si="9"/>
        <v>0.94117647058823528</v>
      </c>
      <c r="O13" s="16">
        <v>119</v>
      </c>
      <c r="P13" s="20">
        <v>1</v>
      </c>
      <c r="Q13" s="21"/>
      <c r="R13" s="16">
        <v>45</v>
      </c>
      <c r="S13" s="22">
        <v>11</v>
      </c>
      <c r="T13" s="16">
        <v>1</v>
      </c>
      <c r="U13" s="22">
        <v>3</v>
      </c>
      <c r="V13" s="16">
        <v>30</v>
      </c>
      <c r="W13" s="22">
        <v>22</v>
      </c>
      <c r="X13" s="16">
        <v>0</v>
      </c>
      <c r="Y13" s="22">
        <v>0</v>
      </c>
      <c r="Z13" s="5"/>
      <c r="AA13" s="7"/>
    </row>
    <row r="14" spans="1:27" x14ac:dyDescent="0.25">
      <c r="A14" s="5"/>
      <c r="B14" s="15">
        <v>2002</v>
      </c>
      <c r="C14" s="16">
        <v>8</v>
      </c>
      <c r="D14" s="17">
        <f t="shared" si="0"/>
        <v>5.8823529411764705E-2</v>
      </c>
      <c r="E14" s="18">
        <v>0</v>
      </c>
      <c r="F14" s="17">
        <f t="shared" si="1"/>
        <v>0</v>
      </c>
      <c r="G14" s="18">
        <f t="shared" si="5"/>
        <v>8</v>
      </c>
      <c r="H14" s="19">
        <f t="shared" si="6"/>
        <v>5.8823529411764705E-2</v>
      </c>
      <c r="I14" s="16">
        <f t="shared" si="2"/>
        <v>104</v>
      </c>
      <c r="J14" s="17">
        <f t="shared" si="3"/>
        <v>0.76470588235294112</v>
      </c>
      <c r="K14" s="18">
        <f t="shared" si="4"/>
        <v>24</v>
      </c>
      <c r="L14" s="17">
        <f t="shared" si="7"/>
        <v>0.17647058823529413</v>
      </c>
      <c r="M14" s="18">
        <f t="shared" si="8"/>
        <v>128</v>
      </c>
      <c r="N14" s="19">
        <f t="shared" si="9"/>
        <v>0.94117647058823528</v>
      </c>
      <c r="O14" s="16">
        <v>136</v>
      </c>
      <c r="P14" s="20">
        <v>1</v>
      </c>
      <c r="Q14" s="21"/>
      <c r="R14" s="16">
        <v>78</v>
      </c>
      <c r="S14" s="22">
        <v>8</v>
      </c>
      <c r="T14" s="16">
        <v>1</v>
      </c>
      <c r="U14" s="22">
        <v>0</v>
      </c>
      <c r="V14" s="16">
        <v>24</v>
      </c>
      <c r="W14" s="22">
        <v>16</v>
      </c>
      <c r="X14" s="16">
        <v>1</v>
      </c>
      <c r="Y14" s="22">
        <v>0</v>
      </c>
      <c r="Z14" s="5"/>
      <c r="AA14" s="7"/>
    </row>
    <row r="15" spans="1:27" x14ac:dyDescent="0.25">
      <c r="A15" s="5"/>
      <c r="B15" s="15">
        <v>2003</v>
      </c>
      <c r="C15" s="16">
        <v>12</v>
      </c>
      <c r="D15" s="17">
        <f t="shared" si="0"/>
        <v>6.4516129032258063E-2</v>
      </c>
      <c r="E15" s="18">
        <v>0</v>
      </c>
      <c r="F15" s="17">
        <f t="shared" si="1"/>
        <v>0</v>
      </c>
      <c r="G15" s="18">
        <f t="shared" si="5"/>
        <v>12</v>
      </c>
      <c r="H15" s="19">
        <f t="shared" si="6"/>
        <v>6.4516129032258063E-2</v>
      </c>
      <c r="I15" s="16">
        <f t="shared" si="2"/>
        <v>139</v>
      </c>
      <c r="J15" s="17">
        <f t="shared" si="3"/>
        <v>0.74731182795698925</v>
      </c>
      <c r="K15" s="18">
        <f t="shared" si="4"/>
        <v>35</v>
      </c>
      <c r="L15" s="17">
        <f t="shared" si="7"/>
        <v>0.18817204301075269</v>
      </c>
      <c r="M15" s="18">
        <f t="shared" si="8"/>
        <v>174</v>
      </c>
      <c r="N15" s="19">
        <f t="shared" si="9"/>
        <v>0.93548387096774199</v>
      </c>
      <c r="O15" s="16">
        <v>186</v>
      </c>
      <c r="P15" s="20">
        <v>1</v>
      </c>
      <c r="Q15" s="21"/>
      <c r="R15" s="16">
        <v>88</v>
      </c>
      <c r="S15" s="22">
        <v>3</v>
      </c>
      <c r="T15" s="16">
        <v>9</v>
      </c>
      <c r="U15" s="22">
        <v>2</v>
      </c>
      <c r="V15" s="16">
        <v>40</v>
      </c>
      <c r="W15" s="22">
        <v>30</v>
      </c>
      <c r="X15" s="16">
        <v>2</v>
      </c>
      <c r="Y15" s="22">
        <v>0</v>
      </c>
      <c r="Z15" s="5"/>
      <c r="AA15" s="7"/>
    </row>
    <row r="16" spans="1:27" x14ac:dyDescent="0.25">
      <c r="A16" s="5"/>
      <c r="B16" s="15">
        <v>2004</v>
      </c>
      <c r="C16" s="16">
        <v>8</v>
      </c>
      <c r="D16" s="17">
        <f t="shared" si="0"/>
        <v>4.3956043956043959E-2</v>
      </c>
      <c r="E16" s="18">
        <v>1</v>
      </c>
      <c r="F16" s="17">
        <f t="shared" si="1"/>
        <v>5.4945054945054949E-3</v>
      </c>
      <c r="G16" s="18">
        <f t="shared" si="5"/>
        <v>9</v>
      </c>
      <c r="H16" s="19">
        <f t="shared" si="6"/>
        <v>4.9450549450549455E-2</v>
      </c>
      <c r="I16" s="16">
        <f t="shared" si="2"/>
        <v>135</v>
      </c>
      <c r="J16" s="17">
        <f t="shared" si="3"/>
        <v>0.74175824175824179</v>
      </c>
      <c r="K16" s="18">
        <f t="shared" si="4"/>
        <v>38</v>
      </c>
      <c r="L16" s="17">
        <f t="shared" si="7"/>
        <v>0.2087912087912088</v>
      </c>
      <c r="M16" s="18">
        <f t="shared" si="8"/>
        <v>173</v>
      </c>
      <c r="N16" s="19">
        <f t="shared" si="9"/>
        <v>0.95054945054945061</v>
      </c>
      <c r="O16" s="16">
        <v>182</v>
      </c>
      <c r="P16" s="20">
        <v>1</v>
      </c>
      <c r="Q16" s="21"/>
      <c r="R16" s="16">
        <v>82</v>
      </c>
      <c r="S16" s="22">
        <v>2</v>
      </c>
      <c r="T16" s="16">
        <v>5</v>
      </c>
      <c r="U16" s="22">
        <v>1</v>
      </c>
      <c r="V16" s="16">
        <v>45</v>
      </c>
      <c r="W16" s="22">
        <v>35</v>
      </c>
      <c r="X16" s="16">
        <v>3</v>
      </c>
      <c r="Y16" s="22">
        <v>0</v>
      </c>
      <c r="Z16" s="5"/>
      <c r="AA16" s="7"/>
    </row>
    <row r="17" spans="1:27" x14ac:dyDescent="0.25">
      <c r="A17" s="5"/>
      <c r="B17" s="15">
        <v>2005</v>
      </c>
      <c r="C17" s="16">
        <v>12</v>
      </c>
      <c r="D17" s="17">
        <f t="shared" si="0"/>
        <v>5.5299539170506916E-2</v>
      </c>
      <c r="E17" s="18">
        <v>1</v>
      </c>
      <c r="F17" s="17">
        <f t="shared" si="1"/>
        <v>4.608294930875576E-3</v>
      </c>
      <c r="G17" s="18">
        <f t="shared" si="5"/>
        <v>13</v>
      </c>
      <c r="H17" s="19">
        <f t="shared" si="6"/>
        <v>5.9907834101382493E-2</v>
      </c>
      <c r="I17" s="16">
        <f t="shared" si="2"/>
        <v>158</v>
      </c>
      <c r="J17" s="17">
        <f t="shared" si="3"/>
        <v>0.72811059907834097</v>
      </c>
      <c r="K17" s="18">
        <f t="shared" si="4"/>
        <v>46</v>
      </c>
      <c r="L17" s="17">
        <f t="shared" si="7"/>
        <v>0.2119815668202765</v>
      </c>
      <c r="M17" s="18">
        <f t="shared" si="8"/>
        <v>204</v>
      </c>
      <c r="N17" s="19">
        <f t="shared" si="9"/>
        <v>0.94009216589861744</v>
      </c>
      <c r="O17" s="16">
        <v>217</v>
      </c>
      <c r="P17" s="20">
        <v>1</v>
      </c>
      <c r="Q17" s="21"/>
      <c r="R17" s="16">
        <v>95</v>
      </c>
      <c r="S17" s="22">
        <v>6</v>
      </c>
      <c r="T17" s="16">
        <v>8</v>
      </c>
      <c r="U17" s="22">
        <v>1</v>
      </c>
      <c r="V17" s="16">
        <v>53</v>
      </c>
      <c r="W17" s="22">
        <v>37</v>
      </c>
      <c r="X17" s="16">
        <v>2</v>
      </c>
      <c r="Y17" s="22">
        <v>2</v>
      </c>
      <c r="Z17" s="5"/>
      <c r="AA17" s="7"/>
    </row>
    <row r="18" spans="1:27" x14ac:dyDescent="0.25">
      <c r="A18" s="5"/>
      <c r="B18" s="15">
        <v>2006</v>
      </c>
      <c r="C18" s="16">
        <v>9</v>
      </c>
      <c r="D18" s="17">
        <f t="shared" si="0"/>
        <v>4.4554455445544552E-2</v>
      </c>
      <c r="E18" s="18">
        <v>3</v>
      </c>
      <c r="F18" s="17">
        <f t="shared" si="1"/>
        <v>1.4851485148514851E-2</v>
      </c>
      <c r="G18" s="18">
        <f t="shared" si="5"/>
        <v>12</v>
      </c>
      <c r="H18" s="19">
        <f t="shared" si="6"/>
        <v>5.9405940594059403E-2</v>
      </c>
      <c r="I18" s="16">
        <f t="shared" si="2"/>
        <v>137</v>
      </c>
      <c r="J18" s="17">
        <f t="shared" si="3"/>
        <v>0.67821782178217827</v>
      </c>
      <c r="K18" s="18">
        <f t="shared" si="4"/>
        <v>53</v>
      </c>
      <c r="L18" s="17">
        <f t="shared" si="7"/>
        <v>0.26237623762376239</v>
      </c>
      <c r="M18" s="18">
        <f t="shared" si="8"/>
        <v>190</v>
      </c>
      <c r="N18" s="19">
        <f t="shared" si="9"/>
        <v>0.94059405940594065</v>
      </c>
      <c r="O18" s="16">
        <v>202</v>
      </c>
      <c r="P18" s="20">
        <v>1</v>
      </c>
      <c r="Q18" s="21"/>
      <c r="R18" s="16">
        <v>75</v>
      </c>
      <c r="S18" s="22">
        <v>7</v>
      </c>
      <c r="T18" s="16">
        <v>5</v>
      </c>
      <c r="U18" s="22">
        <v>2</v>
      </c>
      <c r="V18" s="16">
        <v>52</v>
      </c>
      <c r="W18" s="22">
        <v>42</v>
      </c>
      <c r="X18" s="16">
        <v>5</v>
      </c>
      <c r="Y18" s="22">
        <v>2</v>
      </c>
      <c r="Z18" s="5"/>
      <c r="AA18" s="7"/>
    </row>
    <row r="19" spans="1:27" x14ac:dyDescent="0.25">
      <c r="A19" s="5"/>
      <c r="B19" s="15">
        <v>2007</v>
      </c>
      <c r="C19" s="16">
        <v>19</v>
      </c>
      <c r="D19" s="17">
        <f t="shared" si="0"/>
        <v>9.7435897435897437E-2</v>
      </c>
      <c r="E19" s="18">
        <v>0</v>
      </c>
      <c r="F19" s="17">
        <f t="shared" si="1"/>
        <v>0</v>
      </c>
      <c r="G19" s="18">
        <f t="shared" si="5"/>
        <v>19</v>
      </c>
      <c r="H19" s="19">
        <f t="shared" si="6"/>
        <v>9.7435897435897437E-2</v>
      </c>
      <c r="I19" s="16">
        <f t="shared" si="2"/>
        <v>132</v>
      </c>
      <c r="J19" s="17">
        <f t="shared" si="3"/>
        <v>0.67692307692307696</v>
      </c>
      <c r="K19" s="18">
        <f t="shared" si="4"/>
        <v>44</v>
      </c>
      <c r="L19" s="17">
        <f t="shared" si="7"/>
        <v>0.22564102564102564</v>
      </c>
      <c r="M19" s="18">
        <f t="shared" si="8"/>
        <v>176</v>
      </c>
      <c r="N19" s="19">
        <f t="shared" si="9"/>
        <v>0.90256410256410258</v>
      </c>
      <c r="O19" s="16">
        <v>195</v>
      </c>
      <c r="P19" s="20">
        <v>1</v>
      </c>
      <c r="Q19" s="21"/>
      <c r="R19" s="16">
        <v>80</v>
      </c>
      <c r="S19" s="22">
        <v>7</v>
      </c>
      <c r="T19" s="16">
        <v>3</v>
      </c>
      <c r="U19" s="22">
        <v>4</v>
      </c>
      <c r="V19" s="16">
        <v>45</v>
      </c>
      <c r="W19" s="22">
        <v>31</v>
      </c>
      <c r="X19" s="16">
        <v>4</v>
      </c>
      <c r="Y19" s="22">
        <v>2</v>
      </c>
      <c r="Z19" s="5"/>
      <c r="AA19" s="7"/>
    </row>
    <row r="20" spans="1:27" x14ac:dyDescent="0.25">
      <c r="A20" s="5"/>
      <c r="B20" s="15">
        <v>2008</v>
      </c>
      <c r="C20" s="16">
        <v>18</v>
      </c>
      <c r="D20" s="17">
        <f t="shared" si="0"/>
        <v>8.1447963800904979E-2</v>
      </c>
      <c r="E20" s="18">
        <v>1</v>
      </c>
      <c r="F20" s="17">
        <f t="shared" si="1"/>
        <v>4.5248868778280547E-3</v>
      </c>
      <c r="G20" s="18">
        <f t="shared" si="5"/>
        <v>19</v>
      </c>
      <c r="H20" s="19">
        <f t="shared" si="6"/>
        <v>8.5972850678733032E-2</v>
      </c>
      <c r="I20" s="16">
        <f t="shared" si="2"/>
        <v>166</v>
      </c>
      <c r="J20" s="17">
        <f t="shared" si="3"/>
        <v>0.75113122171945701</v>
      </c>
      <c r="K20" s="18">
        <f t="shared" si="4"/>
        <v>36</v>
      </c>
      <c r="L20" s="17">
        <f t="shared" si="7"/>
        <v>0.16289592760180996</v>
      </c>
      <c r="M20" s="18">
        <f t="shared" si="8"/>
        <v>202</v>
      </c>
      <c r="N20" s="19">
        <f t="shared" si="9"/>
        <v>0.91402714932126694</v>
      </c>
      <c r="O20" s="16">
        <v>221</v>
      </c>
      <c r="P20" s="20">
        <v>1</v>
      </c>
      <c r="Q20" s="21"/>
      <c r="R20" s="16">
        <v>98</v>
      </c>
      <c r="S20" s="22">
        <v>7</v>
      </c>
      <c r="T20" s="16">
        <v>5</v>
      </c>
      <c r="U20" s="22">
        <v>3</v>
      </c>
      <c r="V20" s="16">
        <v>53</v>
      </c>
      <c r="W20" s="22">
        <v>25</v>
      </c>
      <c r="X20" s="16">
        <v>10</v>
      </c>
      <c r="Y20" s="22">
        <v>1</v>
      </c>
      <c r="Z20" s="5"/>
      <c r="AA20" s="7"/>
    </row>
    <row r="21" spans="1:27" x14ac:dyDescent="0.25">
      <c r="A21" s="5"/>
      <c r="B21" s="15">
        <v>2009</v>
      </c>
      <c r="C21" s="16">
        <v>10</v>
      </c>
      <c r="D21" s="17">
        <f t="shared" si="0"/>
        <v>5.181347150259067E-2</v>
      </c>
      <c r="E21" s="18">
        <v>4</v>
      </c>
      <c r="F21" s="17">
        <f t="shared" si="1"/>
        <v>2.072538860103627E-2</v>
      </c>
      <c r="G21" s="18">
        <f t="shared" si="5"/>
        <v>14</v>
      </c>
      <c r="H21" s="19">
        <f t="shared" si="6"/>
        <v>7.2538860103626937E-2</v>
      </c>
      <c r="I21" s="16">
        <f t="shared" si="2"/>
        <v>141</v>
      </c>
      <c r="J21" s="17">
        <f t="shared" si="3"/>
        <v>0.73056994818652854</v>
      </c>
      <c r="K21" s="18">
        <f t="shared" si="4"/>
        <v>38</v>
      </c>
      <c r="L21" s="17">
        <f t="shared" si="7"/>
        <v>0.19689119170984457</v>
      </c>
      <c r="M21" s="18">
        <f t="shared" si="8"/>
        <v>179</v>
      </c>
      <c r="N21" s="19">
        <f t="shared" si="9"/>
        <v>0.92746113989637313</v>
      </c>
      <c r="O21" s="16">
        <v>193</v>
      </c>
      <c r="P21" s="20">
        <v>1</v>
      </c>
      <c r="Q21" s="21"/>
      <c r="R21" s="16">
        <v>77</v>
      </c>
      <c r="S21" s="22">
        <v>6</v>
      </c>
      <c r="T21" s="16">
        <v>5</v>
      </c>
      <c r="U21" s="22">
        <v>1</v>
      </c>
      <c r="V21" s="16">
        <v>46</v>
      </c>
      <c r="W21" s="22">
        <v>28</v>
      </c>
      <c r="X21" s="16">
        <v>13</v>
      </c>
      <c r="Y21" s="22">
        <v>3</v>
      </c>
      <c r="Z21" s="5"/>
      <c r="AA21" s="7"/>
    </row>
    <row r="22" spans="1:27" x14ac:dyDescent="0.25">
      <c r="A22" s="5"/>
      <c r="B22" s="15">
        <v>2010</v>
      </c>
      <c r="C22" s="16">
        <v>16</v>
      </c>
      <c r="D22" s="17">
        <f t="shared" si="0"/>
        <v>8.8888888888888892E-2</v>
      </c>
      <c r="E22" s="18">
        <v>0</v>
      </c>
      <c r="F22" s="17">
        <f t="shared" si="1"/>
        <v>0</v>
      </c>
      <c r="G22" s="18">
        <f t="shared" si="5"/>
        <v>16</v>
      </c>
      <c r="H22" s="19">
        <f t="shared" si="6"/>
        <v>8.8888888888888892E-2</v>
      </c>
      <c r="I22" s="16">
        <f t="shared" si="2"/>
        <v>140</v>
      </c>
      <c r="J22" s="17">
        <f t="shared" si="3"/>
        <v>0.77777777777777779</v>
      </c>
      <c r="K22" s="18">
        <f t="shared" si="4"/>
        <v>24</v>
      </c>
      <c r="L22" s="17">
        <f t="shared" si="7"/>
        <v>0.13333333333333333</v>
      </c>
      <c r="M22" s="18">
        <f t="shared" si="8"/>
        <v>164</v>
      </c>
      <c r="N22" s="19">
        <f t="shared" si="9"/>
        <v>0.91111111111111109</v>
      </c>
      <c r="O22" s="16">
        <v>180</v>
      </c>
      <c r="P22" s="20">
        <v>1</v>
      </c>
      <c r="Q22" s="21"/>
      <c r="R22" s="16">
        <v>100</v>
      </c>
      <c r="S22" s="22">
        <v>6</v>
      </c>
      <c r="T22" s="16">
        <v>2</v>
      </c>
      <c r="U22" s="22">
        <v>1</v>
      </c>
      <c r="V22" s="16">
        <v>31</v>
      </c>
      <c r="W22" s="22">
        <v>16</v>
      </c>
      <c r="X22" s="16">
        <v>7</v>
      </c>
      <c r="Y22" s="22">
        <v>1</v>
      </c>
      <c r="Z22" s="5"/>
      <c r="AA22" s="7"/>
    </row>
    <row r="23" spans="1:27" x14ac:dyDescent="0.25">
      <c r="A23" s="5"/>
      <c r="B23" s="15">
        <v>2011</v>
      </c>
      <c r="C23" s="16">
        <v>10</v>
      </c>
      <c r="D23" s="17">
        <f t="shared" si="0"/>
        <v>7.1942446043165464E-2</v>
      </c>
      <c r="E23" s="18">
        <v>1</v>
      </c>
      <c r="F23" s="17">
        <f t="shared" si="1"/>
        <v>7.1942446043165471E-3</v>
      </c>
      <c r="G23" s="18">
        <f t="shared" si="5"/>
        <v>11</v>
      </c>
      <c r="H23" s="19">
        <f t="shared" si="6"/>
        <v>7.9136690647482008E-2</v>
      </c>
      <c r="I23" s="16">
        <f t="shared" si="2"/>
        <v>110</v>
      </c>
      <c r="J23" s="17">
        <f t="shared" si="3"/>
        <v>0.79136690647482011</v>
      </c>
      <c r="K23" s="18">
        <f t="shared" si="4"/>
        <v>18</v>
      </c>
      <c r="L23" s="17">
        <f t="shared" si="7"/>
        <v>0.12949640287769784</v>
      </c>
      <c r="M23" s="18">
        <f t="shared" si="8"/>
        <v>128</v>
      </c>
      <c r="N23" s="19">
        <f t="shared" si="9"/>
        <v>0.92086330935251792</v>
      </c>
      <c r="O23" s="16">
        <v>139</v>
      </c>
      <c r="P23" s="20">
        <v>1</v>
      </c>
      <c r="Q23" s="21"/>
      <c r="R23" s="16">
        <v>66</v>
      </c>
      <c r="S23" s="22">
        <v>3</v>
      </c>
      <c r="T23" s="16">
        <v>5</v>
      </c>
      <c r="U23" s="22">
        <v>0</v>
      </c>
      <c r="V23" s="16">
        <v>28</v>
      </c>
      <c r="W23" s="22">
        <v>13</v>
      </c>
      <c r="X23" s="16">
        <v>11</v>
      </c>
      <c r="Y23" s="22">
        <v>2</v>
      </c>
      <c r="Z23" s="5"/>
      <c r="AA23" s="7"/>
    </row>
    <row r="24" spans="1:27" x14ac:dyDescent="0.25">
      <c r="A24" s="5"/>
      <c r="B24" s="15">
        <v>2012</v>
      </c>
      <c r="C24" s="16">
        <v>5</v>
      </c>
      <c r="D24" s="17">
        <f t="shared" si="0"/>
        <v>3.0120481927710843E-2</v>
      </c>
      <c r="E24" s="18">
        <v>3</v>
      </c>
      <c r="F24" s="17">
        <f t="shared" si="1"/>
        <v>1.8072289156626505E-2</v>
      </c>
      <c r="G24" s="18">
        <f t="shared" si="5"/>
        <v>8</v>
      </c>
      <c r="H24" s="19">
        <f t="shared" si="6"/>
        <v>4.8192771084337352E-2</v>
      </c>
      <c r="I24" s="16">
        <f t="shared" si="2"/>
        <v>134</v>
      </c>
      <c r="J24" s="17">
        <f t="shared" si="3"/>
        <v>0.80722891566265065</v>
      </c>
      <c r="K24" s="18">
        <f t="shared" si="4"/>
        <v>24</v>
      </c>
      <c r="L24" s="17">
        <f t="shared" si="7"/>
        <v>0.14457831325301204</v>
      </c>
      <c r="M24" s="18">
        <f t="shared" si="8"/>
        <v>158</v>
      </c>
      <c r="N24" s="19">
        <f t="shared" si="9"/>
        <v>0.95180722891566272</v>
      </c>
      <c r="O24" s="16">
        <v>166</v>
      </c>
      <c r="P24" s="20">
        <v>1</v>
      </c>
      <c r="Q24" s="21"/>
      <c r="R24" s="16">
        <v>74</v>
      </c>
      <c r="S24" s="22">
        <v>4</v>
      </c>
      <c r="T24" s="16">
        <v>7</v>
      </c>
      <c r="U24" s="22">
        <v>2</v>
      </c>
      <c r="V24" s="16">
        <v>48</v>
      </c>
      <c r="W24" s="22">
        <v>17</v>
      </c>
      <c r="X24" s="16">
        <v>5</v>
      </c>
      <c r="Y24" s="22">
        <v>1</v>
      </c>
      <c r="Z24" s="5"/>
      <c r="AA24" s="7"/>
    </row>
    <row r="25" spans="1:27" x14ac:dyDescent="0.25">
      <c r="A25" s="5"/>
      <c r="B25" s="15">
        <v>2013</v>
      </c>
      <c r="C25" s="16">
        <v>7</v>
      </c>
      <c r="D25" s="17">
        <f t="shared" si="0"/>
        <v>3.9325842696629212E-2</v>
      </c>
      <c r="E25" s="18">
        <v>2</v>
      </c>
      <c r="F25" s="17">
        <f t="shared" si="1"/>
        <v>1.1235955056179775E-2</v>
      </c>
      <c r="G25" s="18">
        <f t="shared" si="5"/>
        <v>9</v>
      </c>
      <c r="H25" s="19">
        <f t="shared" si="6"/>
        <v>5.0561797752808987E-2</v>
      </c>
      <c r="I25" s="16">
        <f t="shared" si="2"/>
        <v>147</v>
      </c>
      <c r="J25" s="17">
        <f t="shared" si="3"/>
        <v>0.8258426966292135</v>
      </c>
      <c r="K25" s="18">
        <f t="shared" si="4"/>
        <v>22</v>
      </c>
      <c r="L25" s="17">
        <f t="shared" si="7"/>
        <v>0.12359550561797752</v>
      </c>
      <c r="M25" s="18">
        <f t="shared" si="8"/>
        <v>169</v>
      </c>
      <c r="N25" s="19">
        <f t="shared" si="9"/>
        <v>0.949438202247191</v>
      </c>
      <c r="O25" s="16">
        <v>178</v>
      </c>
      <c r="P25" s="20">
        <v>1</v>
      </c>
      <c r="Q25" s="21"/>
      <c r="R25" s="16">
        <v>82</v>
      </c>
      <c r="S25" s="22">
        <v>6</v>
      </c>
      <c r="T25" s="16">
        <v>5</v>
      </c>
      <c r="U25" s="22">
        <v>3</v>
      </c>
      <c r="V25" s="16">
        <v>45</v>
      </c>
      <c r="W25" s="22">
        <v>10</v>
      </c>
      <c r="X25" s="16">
        <v>15</v>
      </c>
      <c r="Y25" s="22">
        <v>3</v>
      </c>
      <c r="Z25" s="5"/>
      <c r="AA25" s="7"/>
    </row>
    <row r="26" spans="1:27" x14ac:dyDescent="0.25">
      <c r="A26" s="5"/>
      <c r="B26" s="15">
        <v>2014</v>
      </c>
      <c r="C26" s="16">
        <v>22</v>
      </c>
      <c r="D26" s="17">
        <f t="shared" si="0"/>
        <v>0.1</v>
      </c>
      <c r="E26" s="18">
        <v>2</v>
      </c>
      <c r="F26" s="17">
        <f t="shared" si="1"/>
        <v>9.0909090909090905E-3</v>
      </c>
      <c r="G26" s="18">
        <f t="shared" si="5"/>
        <v>24</v>
      </c>
      <c r="H26" s="19">
        <f t="shared" si="6"/>
        <v>0.1090909090909091</v>
      </c>
      <c r="I26" s="16">
        <f t="shared" si="2"/>
        <v>171</v>
      </c>
      <c r="J26" s="17">
        <f t="shared" si="3"/>
        <v>0.77727272727272723</v>
      </c>
      <c r="K26" s="18">
        <f t="shared" si="4"/>
        <v>25</v>
      </c>
      <c r="L26" s="17">
        <f t="shared" si="7"/>
        <v>0.11363636363636363</v>
      </c>
      <c r="M26" s="18">
        <f t="shared" si="8"/>
        <v>196</v>
      </c>
      <c r="N26" s="19">
        <f t="shared" si="9"/>
        <v>0.89090909090909087</v>
      </c>
      <c r="O26" s="16">
        <v>220</v>
      </c>
      <c r="P26" s="20">
        <v>1</v>
      </c>
      <c r="Q26" s="21"/>
      <c r="R26" s="16">
        <v>106</v>
      </c>
      <c r="S26" s="22">
        <v>12</v>
      </c>
      <c r="T26" s="16">
        <v>10</v>
      </c>
      <c r="U26" s="22">
        <v>2</v>
      </c>
      <c r="V26" s="16">
        <v>42</v>
      </c>
      <c r="W26" s="22">
        <v>11</v>
      </c>
      <c r="X26" s="16">
        <v>13</v>
      </c>
      <c r="Y26" s="22">
        <v>0</v>
      </c>
      <c r="Z26" s="5"/>
      <c r="AA26" s="7"/>
    </row>
    <row r="27" spans="1:27" x14ac:dyDescent="0.25">
      <c r="A27" s="5"/>
      <c r="B27" s="15">
        <v>2015</v>
      </c>
      <c r="C27" s="16">
        <v>16</v>
      </c>
      <c r="D27" s="17">
        <f t="shared" si="0"/>
        <v>7.3059360730593603E-2</v>
      </c>
      <c r="E27" s="18">
        <v>2</v>
      </c>
      <c r="F27" s="17">
        <f t="shared" si="1"/>
        <v>9.1324200913242004E-3</v>
      </c>
      <c r="G27" s="18">
        <f t="shared" si="5"/>
        <v>18</v>
      </c>
      <c r="H27" s="19">
        <f t="shared" si="6"/>
        <v>8.2191780821917804E-2</v>
      </c>
      <c r="I27" s="16">
        <f t="shared" si="2"/>
        <v>186</v>
      </c>
      <c r="J27" s="17">
        <f t="shared" si="3"/>
        <v>0.84931506849315064</v>
      </c>
      <c r="K27" s="18">
        <f t="shared" si="4"/>
        <v>15</v>
      </c>
      <c r="L27" s="17">
        <f t="shared" si="7"/>
        <v>6.8493150684931503E-2</v>
      </c>
      <c r="M27" s="18">
        <f t="shared" si="8"/>
        <v>201</v>
      </c>
      <c r="N27" s="19">
        <f t="shared" si="9"/>
        <v>0.91780821917808209</v>
      </c>
      <c r="O27" s="16">
        <v>219</v>
      </c>
      <c r="P27" s="20">
        <v>1</v>
      </c>
      <c r="Q27" s="21"/>
      <c r="R27" s="16">
        <v>131</v>
      </c>
      <c r="S27" s="22">
        <v>9</v>
      </c>
      <c r="T27" s="16">
        <v>7</v>
      </c>
      <c r="U27" s="22">
        <v>3</v>
      </c>
      <c r="V27" s="16">
        <v>36</v>
      </c>
      <c r="W27" s="22">
        <v>3</v>
      </c>
      <c r="X27" s="16">
        <v>12</v>
      </c>
      <c r="Y27" s="22">
        <v>0</v>
      </c>
      <c r="Z27" s="5"/>
      <c r="AA27" s="7"/>
    </row>
    <row r="28" spans="1:27" x14ac:dyDescent="0.25">
      <c r="A28" s="5"/>
      <c r="B28" s="15">
        <v>2016</v>
      </c>
      <c r="C28" s="16">
        <v>13</v>
      </c>
      <c r="D28" s="17">
        <f t="shared" si="0"/>
        <v>5.2419354838709679E-2</v>
      </c>
      <c r="E28" s="18">
        <v>1</v>
      </c>
      <c r="F28" s="17">
        <f t="shared" si="1"/>
        <v>4.0322580645161289E-3</v>
      </c>
      <c r="G28" s="18">
        <f t="shared" si="5"/>
        <v>14</v>
      </c>
      <c r="H28" s="19">
        <f t="shared" si="6"/>
        <v>5.6451612903225812E-2</v>
      </c>
      <c r="I28" s="16">
        <f t="shared" si="2"/>
        <v>205</v>
      </c>
      <c r="J28" s="17">
        <f t="shared" si="3"/>
        <v>0.82661290322580649</v>
      </c>
      <c r="K28" s="18">
        <f t="shared" si="4"/>
        <v>29</v>
      </c>
      <c r="L28" s="17">
        <f t="shared" si="7"/>
        <v>0.11693548387096774</v>
      </c>
      <c r="M28" s="18">
        <f t="shared" si="8"/>
        <v>234</v>
      </c>
      <c r="N28" s="19">
        <f t="shared" si="9"/>
        <v>0.94354838709677424</v>
      </c>
      <c r="O28" s="16">
        <v>248</v>
      </c>
      <c r="P28" s="20">
        <v>1</v>
      </c>
      <c r="Q28" s="21"/>
      <c r="R28" s="16">
        <v>114</v>
      </c>
      <c r="S28" s="22">
        <v>6</v>
      </c>
      <c r="T28" s="16">
        <v>8</v>
      </c>
      <c r="U28" s="22">
        <v>3</v>
      </c>
      <c r="V28" s="16">
        <v>60</v>
      </c>
      <c r="W28" s="22">
        <v>12</v>
      </c>
      <c r="X28" s="16">
        <v>23</v>
      </c>
      <c r="Y28" s="22">
        <v>8</v>
      </c>
      <c r="Z28" s="5"/>
      <c r="AA28" s="7"/>
    </row>
    <row r="29" spans="1:27" x14ac:dyDescent="0.25">
      <c r="A29" s="5"/>
      <c r="B29" s="23">
        <v>2017</v>
      </c>
      <c r="C29" s="24">
        <v>8</v>
      </c>
      <c r="D29" s="25">
        <f t="shared" si="0"/>
        <v>4.145077720207254E-2</v>
      </c>
      <c r="E29" s="26">
        <v>2</v>
      </c>
      <c r="F29" s="25">
        <f t="shared" si="1"/>
        <v>1.0362694300518135E-2</v>
      </c>
      <c r="G29" s="26">
        <f t="shared" si="5"/>
        <v>10</v>
      </c>
      <c r="H29" s="27">
        <f t="shared" si="6"/>
        <v>5.1813471502590677E-2</v>
      </c>
      <c r="I29" s="24">
        <f t="shared" si="2"/>
        <v>162</v>
      </c>
      <c r="J29" s="25">
        <f t="shared" si="3"/>
        <v>0.8393782383419689</v>
      </c>
      <c r="K29" s="26">
        <f t="shared" si="4"/>
        <v>21</v>
      </c>
      <c r="L29" s="25">
        <f t="shared" si="7"/>
        <v>0.10880829015544041</v>
      </c>
      <c r="M29" s="26">
        <f t="shared" si="8"/>
        <v>183</v>
      </c>
      <c r="N29" s="27">
        <f t="shared" si="9"/>
        <v>0.94818652849740936</v>
      </c>
      <c r="O29" s="24">
        <v>193</v>
      </c>
      <c r="P29" s="28">
        <v>1</v>
      </c>
      <c r="Q29" s="21"/>
      <c r="R29" s="24">
        <v>82</v>
      </c>
      <c r="S29" s="29">
        <v>3</v>
      </c>
      <c r="T29" s="24">
        <v>7</v>
      </c>
      <c r="U29" s="29">
        <v>0</v>
      </c>
      <c r="V29" s="24">
        <v>52</v>
      </c>
      <c r="W29" s="29">
        <v>12</v>
      </c>
      <c r="X29" s="24">
        <v>21</v>
      </c>
      <c r="Y29" s="29">
        <v>6</v>
      </c>
      <c r="Z29" s="5"/>
      <c r="AA29" s="7"/>
    </row>
    <row r="30" spans="1:27" x14ac:dyDescent="0.25">
      <c r="A30" s="5"/>
      <c r="B30" s="5"/>
      <c r="C30" s="5"/>
      <c r="D30" s="5"/>
      <c r="E30" s="5"/>
      <c r="F30" s="5"/>
      <c r="G30" s="5"/>
      <c r="H30" s="21"/>
      <c r="I30" s="5"/>
      <c r="J30" s="5"/>
      <c r="K30" s="5"/>
      <c r="L30" s="5"/>
      <c r="M30" s="5"/>
      <c r="N30" s="21"/>
      <c r="O30" s="5"/>
      <c r="P30" s="5"/>
      <c r="Q30" s="5"/>
      <c r="R30" s="5"/>
      <c r="S30" s="5"/>
      <c r="T30" s="5"/>
      <c r="U30" s="5"/>
      <c r="V30" s="5"/>
      <c r="W30" s="5"/>
      <c r="X30" s="5"/>
      <c r="Y30" s="5"/>
      <c r="Z30" s="5"/>
    </row>
    <row r="31" spans="1:27"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7"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9" spans="1:26" x14ac:dyDescent="0.25">
      <c r="A39" s="241" t="s">
        <v>143</v>
      </c>
      <c r="B39" s="241"/>
      <c r="C39" s="241"/>
      <c r="D39" s="241"/>
      <c r="E39" s="241"/>
      <c r="F39" s="241"/>
      <c r="G39" s="241"/>
      <c r="H39" s="241"/>
      <c r="I39" s="5"/>
      <c r="J39" s="5"/>
      <c r="K39" s="5"/>
      <c r="L39" s="5"/>
      <c r="M39" s="5"/>
      <c r="N39" s="5"/>
      <c r="O39" s="5"/>
      <c r="P39" s="5"/>
      <c r="Q39" s="5"/>
      <c r="R39" s="5"/>
      <c r="S39" s="5"/>
      <c r="T39" s="5"/>
      <c r="U39" s="5"/>
      <c r="V39" s="5"/>
      <c r="W39" s="5"/>
      <c r="X39" s="5"/>
      <c r="Y39" s="5"/>
      <c r="Z39" s="5"/>
    </row>
    <row r="40" spans="1:26" x14ac:dyDescent="0.25">
      <c r="A40" s="241"/>
      <c r="B40" s="241"/>
      <c r="C40" s="241"/>
      <c r="D40" s="241"/>
      <c r="E40" s="241"/>
      <c r="F40" s="241"/>
      <c r="G40" s="241"/>
      <c r="H40" s="241"/>
      <c r="I40" s="5"/>
      <c r="J40" s="5"/>
      <c r="K40" s="5"/>
      <c r="L40" s="5"/>
      <c r="M40" s="5"/>
      <c r="N40" s="5"/>
      <c r="O40" s="5"/>
      <c r="P40" s="5"/>
      <c r="Q40" s="5"/>
      <c r="R40" s="5"/>
      <c r="S40" s="5"/>
      <c r="T40" s="5"/>
      <c r="U40" s="5"/>
      <c r="V40" s="5"/>
      <c r="W40" s="5"/>
      <c r="X40" s="5"/>
      <c r="Y40" s="5"/>
      <c r="Z40" s="5"/>
    </row>
    <row r="41" spans="1:26" x14ac:dyDescent="0.25">
      <c r="A41" s="241"/>
      <c r="B41" s="241"/>
      <c r="C41" s="241"/>
      <c r="D41" s="241"/>
      <c r="E41" s="241"/>
      <c r="F41" s="241"/>
      <c r="G41" s="241"/>
      <c r="H41" s="241"/>
      <c r="I41" s="5"/>
      <c r="J41" s="5"/>
      <c r="K41" s="5"/>
      <c r="L41" s="5"/>
      <c r="M41" s="5"/>
      <c r="N41" s="5"/>
      <c r="O41" s="5"/>
      <c r="P41" s="5"/>
      <c r="Q41" s="5"/>
      <c r="R41" s="5"/>
      <c r="S41" s="5"/>
      <c r="T41" s="5"/>
      <c r="U41" s="5"/>
      <c r="V41" s="5"/>
      <c r="W41" s="5"/>
      <c r="X41" s="5"/>
      <c r="Y41" s="5"/>
      <c r="Z41" s="5"/>
    </row>
    <row r="42" spans="1:26"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x14ac:dyDescent="0.25">
      <c r="A44" s="5"/>
      <c r="B44" s="5"/>
      <c r="C44" s="5"/>
      <c r="D44" s="5"/>
      <c r="E44" s="5"/>
      <c r="F44" s="5"/>
      <c r="G44" s="5"/>
      <c r="H44" s="5"/>
      <c r="I44" s="5"/>
      <c r="J44" s="5"/>
      <c r="K44" s="5"/>
      <c r="L44" s="5"/>
      <c r="M44" s="5"/>
      <c r="N44" s="5"/>
      <c r="O44" s="5"/>
      <c r="P44" s="5"/>
      <c r="Q44" s="5"/>
      <c r="R44" s="235" t="s">
        <v>142</v>
      </c>
      <c r="S44" s="236"/>
      <c r="T44" s="236"/>
      <c r="U44" s="236"/>
      <c r="V44" s="236"/>
      <c r="W44" s="236"/>
      <c r="X44" s="236"/>
      <c r="Y44" s="237"/>
      <c r="Z44" s="5"/>
    </row>
    <row r="45" spans="1:26" x14ac:dyDescent="0.25">
      <c r="A45" s="5"/>
      <c r="B45" s="238" t="s">
        <v>144</v>
      </c>
      <c r="C45" s="232" t="s">
        <v>33</v>
      </c>
      <c r="D45" s="233"/>
      <c r="E45" s="233"/>
      <c r="F45" s="233"/>
      <c r="G45" s="233"/>
      <c r="H45" s="234"/>
      <c r="I45" s="232" t="s">
        <v>34</v>
      </c>
      <c r="J45" s="233"/>
      <c r="K45" s="233"/>
      <c r="L45" s="233"/>
      <c r="M45" s="233"/>
      <c r="N45" s="234"/>
      <c r="O45" s="232" t="s">
        <v>137</v>
      </c>
      <c r="P45" s="244" t="s">
        <v>150</v>
      </c>
      <c r="Q45" s="5"/>
      <c r="R45" s="230" t="s">
        <v>134</v>
      </c>
      <c r="S45" s="231"/>
      <c r="T45" s="230" t="s">
        <v>135</v>
      </c>
      <c r="U45" s="231"/>
      <c r="V45" s="230" t="s">
        <v>49</v>
      </c>
      <c r="W45" s="231"/>
      <c r="X45" s="230" t="s">
        <v>136</v>
      </c>
      <c r="Y45" s="231"/>
      <c r="Z45" s="5"/>
    </row>
    <row r="46" spans="1:26" x14ac:dyDescent="0.25">
      <c r="A46" s="5"/>
      <c r="B46" s="239"/>
      <c r="C46" s="30" t="s">
        <v>38</v>
      </c>
      <c r="D46" s="31" t="s">
        <v>140</v>
      </c>
      <c r="E46" s="32" t="s">
        <v>37</v>
      </c>
      <c r="F46" s="31" t="s">
        <v>139</v>
      </c>
      <c r="G46" s="33" t="s">
        <v>145</v>
      </c>
      <c r="H46" s="34" t="s">
        <v>141</v>
      </c>
      <c r="I46" s="30" t="s">
        <v>38</v>
      </c>
      <c r="J46" s="31" t="s">
        <v>140</v>
      </c>
      <c r="K46" s="32" t="s">
        <v>37</v>
      </c>
      <c r="L46" s="31" t="s">
        <v>139</v>
      </c>
      <c r="M46" s="33" t="s">
        <v>145</v>
      </c>
      <c r="N46" s="34" t="s">
        <v>141</v>
      </c>
      <c r="O46" s="240"/>
      <c r="P46" s="245"/>
      <c r="Q46" s="5"/>
      <c r="R46" s="35" t="s">
        <v>38</v>
      </c>
      <c r="S46" s="36" t="s">
        <v>37</v>
      </c>
      <c r="T46" s="35" t="s">
        <v>38</v>
      </c>
      <c r="U46" s="36" t="s">
        <v>37</v>
      </c>
      <c r="V46" s="35" t="s">
        <v>38</v>
      </c>
      <c r="W46" s="36" t="s">
        <v>37</v>
      </c>
      <c r="X46" s="35" t="s">
        <v>38</v>
      </c>
      <c r="Y46" s="36" t="s">
        <v>37</v>
      </c>
      <c r="Z46" s="5"/>
    </row>
    <row r="47" spans="1:26" x14ac:dyDescent="0.25">
      <c r="A47" s="5"/>
      <c r="B47" s="30">
        <v>1996</v>
      </c>
      <c r="C47" s="37">
        <v>7</v>
      </c>
      <c r="D47" s="38">
        <f>C47/O47</f>
        <v>0.1111111111111111</v>
      </c>
      <c r="E47" s="39">
        <v>0</v>
      </c>
      <c r="F47" s="38">
        <f>E47/O47</f>
        <v>0</v>
      </c>
      <c r="G47" s="18">
        <f>SUM(C47,E47)</f>
        <v>7</v>
      </c>
      <c r="H47" s="20">
        <f>SUM(D47,F47)</f>
        <v>0.1111111111111111</v>
      </c>
      <c r="I47" s="16">
        <f>SUM(R47,T47,V47,X47)</f>
        <v>51</v>
      </c>
      <c r="J47" s="38">
        <f>I47/O47</f>
        <v>0.80952380952380953</v>
      </c>
      <c r="K47" s="40">
        <f>SUM(S47,U47,W47,Y47)</f>
        <v>5</v>
      </c>
      <c r="L47" s="38">
        <f>K47/O47</f>
        <v>7.9365079365079361E-2</v>
      </c>
      <c r="M47" s="18">
        <f>SUM(I47,K47)</f>
        <v>56</v>
      </c>
      <c r="N47" s="20">
        <f>SUM(J47,L47)</f>
        <v>0.88888888888888884</v>
      </c>
      <c r="O47" s="37">
        <v>63</v>
      </c>
      <c r="P47" s="20">
        <v>1</v>
      </c>
      <c r="Q47" s="5"/>
      <c r="R47" s="37">
        <v>42</v>
      </c>
      <c r="S47" s="41">
        <v>5</v>
      </c>
      <c r="T47" s="37">
        <v>3</v>
      </c>
      <c r="U47" s="41">
        <v>0</v>
      </c>
      <c r="V47" s="37">
        <v>6</v>
      </c>
      <c r="W47" s="41">
        <v>0</v>
      </c>
      <c r="X47" s="37">
        <v>0</v>
      </c>
      <c r="Y47" s="41">
        <v>0</v>
      </c>
      <c r="Z47" s="5"/>
    </row>
    <row r="48" spans="1:26" x14ac:dyDescent="0.25">
      <c r="A48" s="5"/>
      <c r="B48" s="30">
        <v>1997</v>
      </c>
      <c r="C48" s="37">
        <v>4</v>
      </c>
      <c r="D48" s="38">
        <f t="shared" ref="D48:D68" si="10">C48/O48</f>
        <v>0.10810810810810811</v>
      </c>
      <c r="E48" s="39">
        <v>0</v>
      </c>
      <c r="F48" s="38">
        <f t="shared" ref="F48:F68" si="11">E48/O48</f>
        <v>0</v>
      </c>
      <c r="G48" s="18">
        <f t="shared" ref="G48:G68" si="12">SUM(C48,E48)</f>
        <v>4</v>
      </c>
      <c r="H48" s="20">
        <f t="shared" ref="H48:H68" si="13">SUM(D48,F48)</f>
        <v>0.10810810810810811</v>
      </c>
      <c r="I48" s="16">
        <f t="shared" ref="I48:I68" si="14">SUM(R48,T48,V48,X48)</f>
        <v>32</v>
      </c>
      <c r="J48" s="38">
        <f t="shared" ref="J48:J68" si="15">I48/O48</f>
        <v>0.86486486486486491</v>
      </c>
      <c r="K48" s="18">
        <f t="shared" ref="K48:K68" si="16">SUM(S48,U48,W48,Y48)</f>
        <v>1</v>
      </c>
      <c r="L48" s="38">
        <f t="shared" ref="L48:L68" si="17">K48/O48</f>
        <v>2.7027027027027029E-2</v>
      </c>
      <c r="M48" s="18">
        <f t="shared" ref="M48:N68" si="18">SUM(I48,K48)</f>
        <v>33</v>
      </c>
      <c r="N48" s="20">
        <f t="shared" si="18"/>
        <v>0.89189189189189189</v>
      </c>
      <c r="O48" s="37">
        <v>37</v>
      </c>
      <c r="P48" s="20">
        <v>1</v>
      </c>
      <c r="Q48" s="5"/>
      <c r="R48" s="37">
        <v>27</v>
      </c>
      <c r="S48" s="41">
        <v>0</v>
      </c>
      <c r="T48" s="37">
        <v>0</v>
      </c>
      <c r="U48" s="41">
        <v>0</v>
      </c>
      <c r="V48" s="37">
        <v>5</v>
      </c>
      <c r="W48" s="41">
        <v>1</v>
      </c>
      <c r="X48" s="37">
        <v>0</v>
      </c>
      <c r="Y48" s="41">
        <v>0</v>
      </c>
      <c r="Z48" s="5"/>
    </row>
    <row r="49" spans="1:26" x14ac:dyDescent="0.25">
      <c r="A49" s="5"/>
      <c r="B49" s="30">
        <v>1998</v>
      </c>
      <c r="C49" s="37">
        <v>2</v>
      </c>
      <c r="D49" s="38">
        <f t="shared" si="10"/>
        <v>6.8965517241379309E-2</v>
      </c>
      <c r="E49" s="39">
        <v>1</v>
      </c>
      <c r="F49" s="38">
        <f t="shared" si="11"/>
        <v>3.4482758620689655E-2</v>
      </c>
      <c r="G49" s="18">
        <f t="shared" si="12"/>
        <v>3</v>
      </c>
      <c r="H49" s="20">
        <f t="shared" si="13"/>
        <v>0.10344827586206896</v>
      </c>
      <c r="I49" s="16">
        <f t="shared" si="14"/>
        <v>21</v>
      </c>
      <c r="J49" s="38">
        <f t="shared" si="15"/>
        <v>0.72413793103448276</v>
      </c>
      <c r="K49" s="18">
        <f t="shared" si="16"/>
        <v>5</v>
      </c>
      <c r="L49" s="38">
        <f t="shared" si="17"/>
        <v>0.17241379310344829</v>
      </c>
      <c r="M49" s="18">
        <f t="shared" si="18"/>
        <v>26</v>
      </c>
      <c r="N49" s="20">
        <f t="shared" si="18"/>
        <v>0.89655172413793105</v>
      </c>
      <c r="O49" s="37">
        <v>29</v>
      </c>
      <c r="P49" s="20">
        <v>1</v>
      </c>
      <c r="Q49" s="5"/>
      <c r="R49" s="37">
        <v>13</v>
      </c>
      <c r="S49" s="41">
        <v>0</v>
      </c>
      <c r="T49" s="37">
        <v>2</v>
      </c>
      <c r="U49" s="41">
        <v>0</v>
      </c>
      <c r="V49" s="37">
        <v>6</v>
      </c>
      <c r="W49" s="41">
        <v>5</v>
      </c>
      <c r="X49" s="37">
        <v>0</v>
      </c>
      <c r="Y49" s="41">
        <v>0</v>
      </c>
      <c r="Z49" s="5"/>
    </row>
    <row r="50" spans="1:26" x14ac:dyDescent="0.25">
      <c r="A50" s="5"/>
      <c r="B50" s="30">
        <v>1999</v>
      </c>
      <c r="C50" s="37">
        <v>2</v>
      </c>
      <c r="D50" s="38">
        <f t="shared" si="10"/>
        <v>5.2631578947368418E-2</v>
      </c>
      <c r="E50" s="39">
        <v>1</v>
      </c>
      <c r="F50" s="38">
        <f t="shared" si="11"/>
        <v>2.6315789473684209E-2</v>
      </c>
      <c r="G50" s="18">
        <f t="shared" si="12"/>
        <v>3</v>
      </c>
      <c r="H50" s="20">
        <f t="shared" si="13"/>
        <v>7.8947368421052627E-2</v>
      </c>
      <c r="I50" s="16">
        <f t="shared" si="14"/>
        <v>27</v>
      </c>
      <c r="J50" s="38">
        <f t="shared" si="15"/>
        <v>0.71052631578947367</v>
      </c>
      <c r="K50" s="18">
        <f t="shared" si="16"/>
        <v>8</v>
      </c>
      <c r="L50" s="38">
        <f t="shared" si="17"/>
        <v>0.21052631578947367</v>
      </c>
      <c r="M50" s="18">
        <f t="shared" si="18"/>
        <v>35</v>
      </c>
      <c r="N50" s="20">
        <f t="shared" si="18"/>
        <v>0.92105263157894735</v>
      </c>
      <c r="O50" s="37">
        <v>38</v>
      </c>
      <c r="P50" s="20">
        <v>1</v>
      </c>
      <c r="Q50" s="5"/>
      <c r="R50" s="37">
        <v>21</v>
      </c>
      <c r="S50" s="41">
        <v>3</v>
      </c>
      <c r="T50" s="37">
        <v>0</v>
      </c>
      <c r="U50" s="41">
        <v>0</v>
      </c>
      <c r="V50" s="37">
        <v>6</v>
      </c>
      <c r="W50" s="41">
        <v>5</v>
      </c>
      <c r="X50" s="37">
        <v>0</v>
      </c>
      <c r="Y50" s="41">
        <v>0</v>
      </c>
      <c r="Z50" s="5"/>
    </row>
    <row r="51" spans="1:26" x14ac:dyDescent="0.25">
      <c r="A51" s="5"/>
      <c r="B51" s="30">
        <v>2000</v>
      </c>
      <c r="C51" s="37">
        <v>0</v>
      </c>
      <c r="D51" s="38">
        <f t="shared" si="10"/>
        <v>0</v>
      </c>
      <c r="E51" s="39">
        <v>0</v>
      </c>
      <c r="F51" s="38">
        <f t="shared" si="11"/>
        <v>0</v>
      </c>
      <c r="G51" s="18">
        <f t="shared" si="12"/>
        <v>0</v>
      </c>
      <c r="H51" s="20">
        <f t="shared" si="13"/>
        <v>0</v>
      </c>
      <c r="I51" s="16">
        <f t="shared" si="14"/>
        <v>21</v>
      </c>
      <c r="J51" s="38">
        <f t="shared" si="15"/>
        <v>0.84</v>
      </c>
      <c r="K51" s="18">
        <f t="shared" si="16"/>
        <v>4</v>
      </c>
      <c r="L51" s="38">
        <f t="shared" si="17"/>
        <v>0.16</v>
      </c>
      <c r="M51" s="18">
        <f t="shared" si="18"/>
        <v>25</v>
      </c>
      <c r="N51" s="20">
        <f t="shared" si="18"/>
        <v>1</v>
      </c>
      <c r="O51" s="37">
        <v>25</v>
      </c>
      <c r="P51" s="20">
        <v>1</v>
      </c>
      <c r="Q51" s="5"/>
      <c r="R51" s="37">
        <v>14</v>
      </c>
      <c r="S51" s="41">
        <v>1</v>
      </c>
      <c r="T51" s="37">
        <v>2</v>
      </c>
      <c r="U51" s="41">
        <v>1</v>
      </c>
      <c r="V51" s="37">
        <v>5</v>
      </c>
      <c r="W51" s="41">
        <v>2</v>
      </c>
      <c r="X51" s="37">
        <v>0</v>
      </c>
      <c r="Y51" s="41">
        <v>0</v>
      </c>
      <c r="Z51" s="5"/>
    </row>
    <row r="52" spans="1:26" x14ac:dyDescent="0.25">
      <c r="A52" s="5"/>
      <c r="B52" s="30">
        <v>2001</v>
      </c>
      <c r="C52" s="37">
        <v>0</v>
      </c>
      <c r="D52" s="38">
        <f t="shared" si="10"/>
        <v>0</v>
      </c>
      <c r="E52" s="39">
        <v>1</v>
      </c>
      <c r="F52" s="38">
        <f t="shared" si="11"/>
        <v>3.3333333333333333E-2</v>
      </c>
      <c r="G52" s="18">
        <f t="shared" si="12"/>
        <v>1</v>
      </c>
      <c r="H52" s="20">
        <f t="shared" si="13"/>
        <v>3.3333333333333333E-2</v>
      </c>
      <c r="I52" s="16">
        <f t="shared" si="14"/>
        <v>21</v>
      </c>
      <c r="J52" s="38">
        <f t="shared" si="15"/>
        <v>0.7</v>
      </c>
      <c r="K52" s="18">
        <f t="shared" si="16"/>
        <v>8</v>
      </c>
      <c r="L52" s="38">
        <f t="shared" si="17"/>
        <v>0.26666666666666666</v>
      </c>
      <c r="M52" s="18">
        <f t="shared" si="18"/>
        <v>29</v>
      </c>
      <c r="N52" s="20">
        <f t="shared" si="18"/>
        <v>0.96666666666666656</v>
      </c>
      <c r="O52" s="37">
        <v>30</v>
      </c>
      <c r="P52" s="20">
        <v>1</v>
      </c>
      <c r="Q52" s="5"/>
      <c r="R52" s="37">
        <v>7</v>
      </c>
      <c r="S52" s="41">
        <v>2</v>
      </c>
      <c r="T52" s="37">
        <v>0</v>
      </c>
      <c r="U52" s="41">
        <v>0</v>
      </c>
      <c r="V52" s="37">
        <v>14</v>
      </c>
      <c r="W52" s="41">
        <v>6</v>
      </c>
      <c r="X52" s="37">
        <v>0</v>
      </c>
      <c r="Y52" s="41">
        <v>0</v>
      </c>
      <c r="Z52" s="5"/>
    </row>
    <row r="53" spans="1:26" x14ac:dyDescent="0.25">
      <c r="A53" s="5"/>
      <c r="B53" s="30">
        <v>2002</v>
      </c>
      <c r="C53" s="37">
        <v>4</v>
      </c>
      <c r="D53" s="38">
        <f t="shared" si="10"/>
        <v>0.2</v>
      </c>
      <c r="E53" s="39">
        <v>1</v>
      </c>
      <c r="F53" s="38">
        <f t="shared" si="11"/>
        <v>0.05</v>
      </c>
      <c r="G53" s="18">
        <f t="shared" si="12"/>
        <v>5</v>
      </c>
      <c r="H53" s="20">
        <f t="shared" si="13"/>
        <v>0.25</v>
      </c>
      <c r="I53" s="16">
        <f t="shared" si="14"/>
        <v>11</v>
      </c>
      <c r="J53" s="38">
        <f t="shared" si="15"/>
        <v>0.55000000000000004</v>
      </c>
      <c r="K53" s="18">
        <f t="shared" si="16"/>
        <v>4</v>
      </c>
      <c r="L53" s="38">
        <f t="shared" si="17"/>
        <v>0.2</v>
      </c>
      <c r="M53" s="18">
        <f t="shared" si="18"/>
        <v>15</v>
      </c>
      <c r="N53" s="20">
        <f t="shared" si="18"/>
        <v>0.75</v>
      </c>
      <c r="O53" s="37">
        <v>20</v>
      </c>
      <c r="P53" s="20">
        <v>1</v>
      </c>
      <c r="Q53" s="5"/>
      <c r="R53" s="37">
        <v>6</v>
      </c>
      <c r="S53" s="41">
        <v>1</v>
      </c>
      <c r="T53" s="37">
        <v>0</v>
      </c>
      <c r="U53" s="41">
        <v>0</v>
      </c>
      <c r="V53" s="37">
        <v>5</v>
      </c>
      <c r="W53" s="41">
        <v>3</v>
      </c>
      <c r="X53" s="37">
        <v>0</v>
      </c>
      <c r="Y53" s="41">
        <v>0</v>
      </c>
      <c r="Z53" s="5"/>
    </row>
    <row r="54" spans="1:26" x14ac:dyDescent="0.25">
      <c r="A54" s="5"/>
      <c r="B54" s="30">
        <v>2003</v>
      </c>
      <c r="C54" s="37">
        <v>3</v>
      </c>
      <c r="D54" s="38">
        <f t="shared" si="10"/>
        <v>8.3333333333333329E-2</v>
      </c>
      <c r="E54" s="39">
        <v>1</v>
      </c>
      <c r="F54" s="38">
        <f t="shared" si="11"/>
        <v>2.7777777777777776E-2</v>
      </c>
      <c r="G54" s="18">
        <f t="shared" si="12"/>
        <v>4</v>
      </c>
      <c r="H54" s="20">
        <f t="shared" si="13"/>
        <v>0.1111111111111111</v>
      </c>
      <c r="I54" s="16">
        <f t="shared" si="14"/>
        <v>27</v>
      </c>
      <c r="J54" s="38">
        <f t="shared" si="15"/>
        <v>0.75</v>
      </c>
      <c r="K54" s="18">
        <f t="shared" si="16"/>
        <v>5</v>
      </c>
      <c r="L54" s="38">
        <f t="shared" si="17"/>
        <v>0.1388888888888889</v>
      </c>
      <c r="M54" s="18">
        <f t="shared" si="18"/>
        <v>32</v>
      </c>
      <c r="N54" s="20">
        <f t="shared" si="18"/>
        <v>0.88888888888888884</v>
      </c>
      <c r="O54" s="37">
        <v>36</v>
      </c>
      <c r="P54" s="20">
        <v>1</v>
      </c>
      <c r="Q54" s="5"/>
      <c r="R54" s="37">
        <v>16</v>
      </c>
      <c r="S54" s="41">
        <v>0</v>
      </c>
      <c r="T54" s="37">
        <v>5</v>
      </c>
      <c r="U54" s="41">
        <v>0</v>
      </c>
      <c r="V54" s="37">
        <v>6</v>
      </c>
      <c r="W54" s="41">
        <v>5</v>
      </c>
      <c r="X54" s="37">
        <v>0</v>
      </c>
      <c r="Y54" s="41">
        <v>0</v>
      </c>
      <c r="Z54" s="5"/>
    </row>
    <row r="55" spans="1:26" x14ac:dyDescent="0.25">
      <c r="A55" s="5"/>
      <c r="B55" s="30">
        <v>2004</v>
      </c>
      <c r="C55" s="37">
        <v>2</v>
      </c>
      <c r="D55" s="38">
        <f t="shared" si="10"/>
        <v>4.5454545454545456E-2</v>
      </c>
      <c r="E55" s="39">
        <v>1</v>
      </c>
      <c r="F55" s="38">
        <f t="shared" si="11"/>
        <v>2.2727272727272728E-2</v>
      </c>
      <c r="G55" s="18">
        <f t="shared" si="12"/>
        <v>3</v>
      </c>
      <c r="H55" s="20">
        <f t="shared" si="13"/>
        <v>6.8181818181818177E-2</v>
      </c>
      <c r="I55" s="16">
        <f t="shared" si="14"/>
        <v>30</v>
      </c>
      <c r="J55" s="38">
        <f t="shared" si="15"/>
        <v>0.68181818181818177</v>
      </c>
      <c r="K55" s="18">
        <f t="shared" si="16"/>
        <v>11</v>
      </c>
      <c r="L55" s="38">
        <f t="shared" si="17"/>
        <v>0.25</v>
      </c>
      <c r="M55" s="18">
        <f t="shared" si="18"/>
        <v>41</v>
      </c>
      <c r="N55" s="20">
        <f t="shared" si="18"/>
        <v>0.93181818181818177</v>
      </c>
      <c r="O55" s="37">
        <v>44</v>
      </c>
      <c r="P55" s="20">
        <v>1</v>
      </c>
      <c r="Q55" s="5"/>
      <c r="R55" s="37">
        <v>20</v>
      </c>
      <c r="S55" s="41">
        <v>0</v>
      </c>
      <c r="T55" s="37">
        <v>0</v>
      </c>
      <c r="U55" s="41">
        <v>0</v>
      </c>
      <c r="V55" s="37">
        <v>10</v>
      </c>
      <c r="W55" s="41">
        <v>11</v>
      </c>
      <c r="X55" s="37">
        <v>0</v>
      </c>
      <c r="Y55" s="41">
        <v>0</v>
      </c>
      <c r="Z55" s="5"/>
    </row>
    <row r="56" spans="1:26" x14ac:dyDescent="0.25">
      <c r="A56" s="5"/>
      <c r="B56" s="30">
        <v>2005</v>
      </c>
      <c r="C56" s="37">
        <v>4</v>
      </c>
      <c r="D56" s="38">
        <f t="shared" si="10"/>
        <v>0.10526315789473684</v>
      </c>
      <c r="E56" s="39">
        <v>0</v>
      </c>
      <c r="F56" s="38">
        <f t="shared" si="11"/>
        <v>0</v>
      </c>
      <c r="G56" s="18">
        <f t="shared" si="12"/>
        <v>4</v>
      </c>
      <c r="H56" s="20">
        <f t="shared" si="13"/>
        <v>0.10526315789473684</v>
      </c>
      <c r="I56" s="16">
        <f t="shared" si="14"/>
        <v>27</v>
      </c>
      <c r="J56" s="38">
        <f t="shared" si="15"/>
        <v>0.71052631578947367</v>
      </c>
      <c r="K56" s="18">
        <f t="shared" si="16"/>
        <v>7</v>
      </c>
      <c r="L56" s="38">
        <f t="shared" si="17"/>
        <v>0.18421052631578946</v>
      </c>
      <c r="M56" s="18">
        <f t="shared" si="18"/>
        <v>34</v>
      </c>
      <c r="N56" s="20">
        <f t="shared" si="18"/>
        <v>0.89473684210526316</v>
      </c>
      <c r="O56" s="37">
        <v>38</v>
      </c>
      <c r="P56" s="20">
        <v>1</v>
      </c>
      <c r="Q56" s="5"/>
      <c r="R56" s="37">
        <v>15</v>
      </c>
      <c r="S56" s="41">
        <v>2</v>
      </c>
      <c r="T56" s="37">
        <v>1</v>
      </c>
      <c r="U56" s="41">
        <v>0</v>
      </c>
      <c r="V56" s="37">
        <v>11</v>
      </c>
      <c r="W56" s="41">
        <v>5</v>
      </c>
      <c r="X56" s="37">
        <v>0</v>
      </c>
      <c r="Y56" s="41">
        <v>0</v>
      </c>
      <c r="Z56" s="5"/>
    </row>
    <row r="57" spans="1:26" x14ac:dyDescent="0.25">
      <c r="A57" s="5"/>
      <c r="B57" s="30">
        <v>2006</v>
      </c>
      <c r="C57" s="37">
        <v>3</v>
      </c>
      <c r="D57" s="38">
        <f t="shared" si="10"/>
        <v>0.10714285714285714</v>
      </c>
      <c r="E57" s="39">
        <v>0</v>
      </c>
      <c r="F57" s="38">
        <f t="shared" si="11"/>
        <v>0</v>
      </c>
      <c r="G57" s="18">
        <f t="shared" si="12"/>
        <v>3</v>
      </c>
      <c r="H57" s="20">
        <f t="shared" si="13"/>
        <v>0.10714285714285714</v>
      </c>
      <c r="I57" s="16">
        <f t="shared" si="14"/>
        <v>17</v>
      </c>
      <c r="J57" s="38">
        <f t="shared" si="15"/>
        <v>0.6071428571428571</v>
      </c>
      <c r="K57" s="18">
        <f t="shared" si="16"/>
        <v>8</v>
      </c>
      <c r="L57" s="38">
        <f t="shared" si="17"/>
        <v>0.2857142857142857</v>
      </c>
      <c r="M57" s="18">
        <f t="shared" si="18"/>
        <v>25</v>
      </c>
      <c r="N57" s="20">
        <f t="shared" si="18"/>
        <v>0.89285714285714279</v>
      </c>
      <c r="O57" s="37">
        <v>28</v>
      </c>
      <c r="P57" s="20">
        <v>1</v>
      </c>
      <c r="Q57" s="5"/>
      <c r="R57" s="37">
        <v>11</v>
      </c>
      <c r="S57" s="41">
        <v>1</v>
      </c>
      <c r="T57" s="37">
        <v>1</v>
      </c>
      <c r="U57" s="41">
        <v>1</v>
      </c>
      <c r="V57" s="37">
        <v>5</v>
      </c>
      <c r="W57" s="41">
        <v>6</v>
      </c>
      <c r="X57" s="37">
        <v>0</v>
      </c>
      <c r="Y57" s="41">
        <v>0</v>
      </c>
      <c r="Z57" s="5"/>
    </row>
    <row r="58" spans="1:26" x14ac:dyDescent="0.25">
      <c r="A58" s="5"/>
      <c r="B58" s="30">
        <v>2007</v>
      </c>
      <c r="C58" s="37">
        <v>6</v>
      </c>
      <c r="D58" s="38">
        <f t="shared" si="10"/>
        <v>0.21428571428571427</v>
      </c>
      <c r="E58" s="39">
        <v>0</v>
      </c>
      <c r="F58" s="38">
        <f t="shared" si="11"/>
        <v>0</v>
      </c>
      <c r="G58" s="18">
        <f t="shared" si="12"/>
        <v>6</v>
      </c>
      <c r="H58" s="20">
        <f t="shared" si="13"/>
        <v>0.21428571428571427</v>
      </c>
      <c r="I58" s="16">
        <f t="shared" si="14"/>
        <v>17</v>
      </c>
      <c r="J58" s="38">
        <f t="shared" si="15"/>
        <v>0.6071428571428571</v>
      </c>
      <c r="K58" s="18">
        <f t="shared" si="16"/>
        <v>5</v>
      </c>
      <c r="L58" s="38">
        <f t="shared" si="17"/>
        <v>0.17857142857142858</v>
      </c>
      <c r="M58" s="18">
        <f t="shared" si="18"/>
        <v>22</v>
      </c>
      <c r="N58" s="20">
        <f t="shared" si="18"/>
        <v>0.7857142857142857</v>
      </c>
      <c r="O58" s="37">
        <v>28</v>
      </c>
      <c r="P58" s="20">
        <v>1</v>
      </c>
      <c r="Q58" s="5"/>
      <c r="R58" s="37">
        <v>11</v>
      </c>
      <c r="S58" s="41">
        <v>1</v>
      </c>
      <c r="T58" s="37">
        <v>1</v>
      </c>
      <c r="U58" s="41">
        <v>0</v>
      </c>
      <c r="V58" s="37">
        <v>5</v>
      </c>
      <c r="W58" s="41">
        <v>4</v>
      </c>
      <c r="X58" s="37">
        <v>0</v>
      </c>
      <c r="Y58" s="41">
        <v>0</v>
      </c>
      <c r="Z58" s="5"/>
    </row>
    <row r="59" spans="1:26" x14ac:dyDescent="0.25">
      <c r="A59" s="5"/>
      <c r="B59" s="30">
        <v>2008</v>
      </c>
      <c r="C59" s="37">
        <v>7</v>
      </c>
      <c r="D59" s="38">
        <f t="shared" si="10"/>
        <v>0.18421052631578946</v>
      </c>
      <c r="E59" s="39">
        <v>0</v>
      </c>
      <c r="F59" s="38">
        <f t="shared" si="11"/>
        <v>0</v>
      </c>
      <c r="G59" s="18">
        <f t="shared" si="12"/>
        <v>7</v>
      </c>
      <c r="H59" s="20">
        <f t="shared" si="13"/>
        <v>0.18421052631578946</v>
      </c>
      <c r="I59" s="16">
        <f t="shared" si="14"/>
        <v>26</v>
      </c>
      <c r="J59" s="38">
        <f t="shared" si="15"/>
        <v>0.68421052631578949</v>
      </c>
      <c r="K59" s="18">
        <f t="shared" si="16"/>
        <v>5</v>
      </c>
      <c r="L59" s="38">
        <f t="shared" si="17"/>
        <v>0.13157894736842105</v>
      </c>
      <c r="M59" s="18">
        <f t="shared" si="18"/>
        <v>31</v>
      </c>
      <c r="N59" s="20">
        <f t="shared" si="18"/>
        <v>0.81578947368421051</v>
      </c>
      <c r="O59" s="37">
        <v>38</v>
      </c>
      <c r="P59" s="20">
        <v>1</v>
      </c>
      <c r="Q59" s="5"/>
      <c r="R59" s="37">
        <v>14</v>
      </c>
      <c r="S59" s="41">
        <v>1</v>
      </c>
      <c r="T59" s="37">
        <v>2</v>
      </c>
      <c r="U59" s="41">
        <v>0</v>
      </c>
      <c r="V59" s="37">
        <v>10</v>
      </c>
      <c r="W59" s="41">
        <v>4</v>
      </c>
      <c r="X59" s="37">
        <v>0</v>
      </c>
      <c r="Y59" s="41">
        <v>0</v>
      </c>
      <c r="Z59" s="5"/>
    </row>
    <row r="60" spans="1:26" x14ac:dyDescent="0.25">
      <c r="A60" s="5"/>
      <c r="B60" s="30">
        <v>2009</v>
      </c>
      <c r="C60" s="37">
        <v>2</v>
      </c>
      <c r="D60" s="38">
        <f t="shared" si="10"/>
        <v>8.6956521739130432E-2</v>
      </c>
      <c r="E60" s="39">
        <v>1</v>
      </c>
      <c r="F60" s="38">
        <f t="shared" si="11"/>
        <v>4.3478260869565216E-2</v>
      </c>
      <c r="G60" s="18">
        <f t="shared" si="12"/>
        <v>3</v>
      </c>
      <c r="H60" s="20">
        <f t="shared" si="13"/>
        <v>0.13043478260869565</v>
      </c>
      <c r="I60" s="16">
        <f t="shared" si="14"/>
        <v>15</v>
      </c>
      <c r="J60" s="38">
        <f t="shared" si="15"/>
        <v>0.65217391304347827</v>
      </c>
      <c r="K60" s="18">
        <f t="shared" si="16"/>
        <v>5</v>
      </c>
      <c r="L60" s="38">
        <f t="shared" si="17"/>
        <v>0.21739130434782608</v>
      </c>
      <c r="M60" s="18">
        <f t="shared" si="18"/>
        <v>20</v>
      </c>
      <c r="N60" s="20">
        <f t="shared" si="18"/>
        <v>0.86956521739130432</v>
      </c>
      <c r="O60" s="37">
        <v>23</v>
      </c>
      <c r="P60" s="20">
        <v>1</v>
      </c>
      <c r="Q60" s="5"/>
      <c r="R60" s="37">
        <v>10</v>
      </c>
      <c r="S60" s="41">
        <v>0</v>
      </c>
      <c r="T60" s="37">
        <v>2</v>
      </c>
      <c r="U60" s="41">
        <v>1</v>
      </c>
      <c r="V60" s="37">
        <v>3</v>
      </c>
      <c r="W60" s="41">
        <v>4</v>
      </c>
      <c r="X60" s="37">
        <v>0</v>
      </c>
      <c r="Y60" s="41">
        <v>0</v>
      </c>
      <c r="Z60" s="5"/>
    </row>
    <row r="61" spans="1:26" x14ac:dyDescent="0.25">
      <c r="A61" s="5"/>
      <c r="B61" s="30">
        <v>2010</v>
      </c>
      <c r="C61" s="37">
        <v>8</v>
      </c>
      <c r="D61" s="38">
        <f t="shared" si="10"/>
        <v>0.24242424242424243</v>
      </c>
      <c r="E61" s="39">
        <v>0</v>
      </c>
      <c r="F61" s="38">
        <f t="shared" si="11"/>
        <v>0</v>
      </c>
      <c r="G61" s="18">
        <f t="shared" si="12"/>
        <v>8</v>
      </c>
      <c r="H61" s="20">
        <f t="shared" si="13"/>
        <v>0.24242424242424243</v>
      </c>
      <c r="I61" s="16">
        <f t="shared" si="14"/>
        <v>21</v>
      </c>
      <c r="J61" s="38">
        <f t="shared" si="15"/>
        <v>0.63636363636363635</v>
      </c>
      <c r="K61" s="18">
        <f t="shared" si="16"/>
        <v>4</v>
      </c>
      <c r="L61" s="38">
        <f t="shared" si="17"/>
        <v>0.12121212121212122</v>
      </c>
      <c r="M61" s="18">
        <f t="shared" si="18"/>
        <v>25</v>
      </c>
      <c r="N61" s="20">
        <f t="shared" si="18"/>
        <v>0.75757575757575757</v>
      </c>
      <c r="O61" s="37">
        <v>33</v>
      </c>
      <c r="P61" s="20">
        <v>1</v>
      </c>
      <c r="Q61" s="5"/>
      <c r="R61" s="37">
        <v>17</v>
      </c>
      <c r="S61" s="41">
        <v>1</v>
      </c>
      <c r="T61" s="37">
        <v>0</v>
      </c>
      <c r="U61" s="41">
        <v>1</v>
      </c>
      <c r="V61" s="37">
        <v>4</v>
      </c>
      <c r="W61" s="41">
        <v>2</v>
      </c>
      <c r="X61" s="37">
        <v>0</v>
      </c>
      <c r="Y61" s="41">
        <v>0</v>
      </c>
      <c r="Z61" s="5"/>
    </row>
    <row r="62" spans="1:26" x14ac:dyDescent="0.25">
      <c r="A62" s="5"/>
      <c r="B62" s="30">
        <v>2011</v>
      </c>
      <c r="C62" s="37">
        <v>3</v>
      </c>
      <c r="D62" s="38">
        <f t="shared" si="10"/>
        <v>0.13636363636363635</v>
      </c>
      <c r="E62" s="39">
        <v>1</v>
      </c>
      <c r="F62" s="38">
        <f t="shared" si="11"/>
        <v>4.5454545454545456E-2</v>
      </c>
      <c r="G62" s="18">
        <f t="shared" si="12"/>
        <v>4</v>
      </c>
      <c r="H62" s="20">
        <f t="shared" si="13"/>
        <v>0.18181818181818182</v>
      </c>
      <c r="I62" s="16">
        <f t="shared" si="14"/>
        <v>16</v>
      </c>
      <c r="J62" s="38">
        <f t="shared" si="15"/>
        <v>0.72727272727272729</v>
      </c>
      <c r="K62" s="18">
        <f t="shared" si="16"/>
        <v>2</v>
      </c>
      <c r="L62" s="38">
        <f t="shared" si="17"/>
        <v>9.0909090909090912E-2</v>
      </c>
      <c r="M62" s="18">
        <f t="shared" si="18"/>
        <v>18</v>
      </c>
      <c r="N62" s="20">
        <f t="shared" si="18"/>
        <v>0.81818181818181823</v>
      </c>
      <c r="O62" s="37">
        <v>22</v>
      </c>
      <c r="P62" s="20">
        <v>1</v>
      </c>
      <c r="Q62" s="5"/>
      <c r="R62" s="37">
        <v>12</v>
      </c>
      <c r="S62" s="41">
        <v>0</v>
      </c>
      <c r="T62" s="37">
        <v>2</v>
      </c>
      <c r="U62" s="41">
        <v>0</v>
      </c>
      <c r="V62" s="37">
        <v>2</v>
      </c>
      <c r="W62" s="41">
        <v>2</v>
      </c>
      <c r="X62" s="37">
        <v>0</v>
      </c>
      <c r="Y62" s="41">
        <v>0</v>
      </c>
      <c r="Z62" s="5"/>
    </row>
    <row r="63" spans="1:26" x14ac:dyDescent="0.25">
      <c r="A63" s="5"/>
      <c r="B63" s="30">
        <v>2012</v>
      </c>
      <c r="C63" s="37">
        <v>2</v>
      </c>
      <c r="D63" s="38">
        <f t="shared" si="10"/>
        <v>9.5238095238095233E-2</v>
      </c>
      <c r="E63" s="39">
        <v>2</v>
      </c>
      <c r="F63" s="38">
        <f t="shared" si="11"/>
        <v>9.5238095238095233E-2</v>
      </c>
      <c r="G63" s="18">
        <f t="shared" si="12"/>
        <v>4</v>
      </c>
      <c r="H63" s="20">
        <f t="shared" si="13"/>
        <v>0.19047619047619047</v>
      </c>
      <c r="I63" s="16">
        <f t="shared" si="14"/>
        <v>12</v>
      </c>
      <c r="J63" s="38">
        <f t="shared" si="15"/>
        <v>0.5714285714285714</v>
      </c>
      <c r="K63" s="18">
        <f t="shared" si="16"/>
        <v>5</v>
      </c>
      <c r="L63" s="38">
        <f t="shared" si="17"/>
        <v>0.23809523809523808</v>
      </c>
      <c r="M63" s="18">
        <f t="shared" si="18"/>
        <v>17</v>
      </c>
      <c r="N63" s="20">
        <f t="shared" si="18"/>
        <v>0.80952380952380953</v>
      </c>
      <c r="O63" s="37">
        <v>21</v>
      </c>
      <c r="P63" s="20">
        <v>1</v>
      </c>
      <c r="Q63" s="5"/>
      <c r="R63" s="37">
        <v>8</v>
      </c>
      <c r="S63" s="41">
        <v>1</v>
      </c>
      <c r="T63" s="37">
        <v>0</v>
      </c>
      <c r="U63" s="41">
        <v>0</v>
      </c>
      <c r="V63" s="37">
        <v>4</v>
      </c>
      <c r="W63" s="41">
        <v>4</v>
      </c>
      <c r="X63" s="37">
        <v>0</v>
      </c>
      <c r="Y63" s="41">
        <v>0</v>
      </c>
      <c r="Z63" s="5"/>
    </row>
    <row r="64" spans="1:26" x14ac:dyDescent="0.25">
      <c r="A64" s="5"/>
      <c r="B64" s="30">
        <v>2013</v>
      </c>
      <c r="C64" s="37">
        <v>4</v>
      </c>
      <c r="D64" s="38">
        <f t="shared" si="10"/>
        <v>0.2</v>
      </c>
      <c r="E64" s="39">
        <v>0</v>
      </c>
      <c r="F64" s="38">
        <f t="shared" si="11"/>
        <v>0</v>
      </c>
      <c r="G64" s="18">
        <f>SUM(C64,E64)</f>
        <v>4</v>
      </c>
      <c r="H64" s="20">
        <f t="shared" si="13"/>
        <v>0.2</v>
      </c>
      <c r="I64" s="16">
        <f t="shared" si="14"/>
        <v>13</v>
      </c>
      <c r="J64" s="38">
        <f t="shared" si="15"/>
        <v>0.65</v>
      </c>
      <c r="K64" s="18">
        <f t="shared" si="16"/>
        <v>3</v>
      </c>
      <c r="L64" s="38">
        <f t="shared" si="17"/>
        <v>0.15</v>
      </c>
      <c r="M64" s="18">
        <f t="shared" si="18"/>
        <v>16</v>
      </c>
      <c r="N64" s="20">
        <f t="shared" si="18"/>
        <v>0.8</v>
      </c>
      <c r="O64" s="37">
        <v>20</v>
      </c>
      <c r="P64" s="20">
        <v>1</v>
      </c>
      <c r="Q64" s="5"/>
      <c r="R64" s="37">
        <v>10</v>
      </c>
      <c r="S64" s="41">
        <v>2</v>
      </c>
      <c r="T64" s="37">
        <v>0</v>
      </c>
      <c r="U64" s="41">
        <v>0</v>
      </c>
      <c r="V64" s="37">
        <v>2</v>
      </c>
      <c r="W64" s="41">
        <v>1</v>
      </c>
      <c r="X64" s="37">
        <v>1</v>
      </c>
      <c r="Y64" s="41">
        <v>0</v>
      </c>
      <c r="Z64" s="5"/>
    </row>
    <row r="65" spans="1:26" x14ac:dyDescent="0.25">
      <c r="A65" s="5"/>
      <c r="B65" s="30">
        <v>2014</v>
      </c>
      <c r="C65" s="37">
        <v>3</v>
      </c>
      <c r="D65" s="38">
        <f t="shared" si="10"/>
        <v>0.25</v>
      </c>
      <c r="E65" s="39">
        <v>1</v>
      </c>
      <c r="F65" s="38">
        <f t="shared" si="11"/>
        <v>8.3333333333333329E-2</v>
      </c>
      <c r="G65" s="18">
        <f t="shared" si="12"/>
        <v>4</v>
      </c>
      <c r="H65" s="20">
        <f t="shared" si="13"/>
        <v>0.33333333333333331</v>
      </c>
      <c r="I65" s="16">
        <f>SUM(R65,T65,V65,X65)</f>
        <v>6</v>
      </c>
      <c r="J65" s="38">
        <f t="shared" si="15"/>
        <v>0.5</v>
      </c>
      <c r="K65" s="18">
        <f>SUM(S65,U65,W65,Y65)</f>
        <v>2</v>
      </c>
      <c r="L65" s="38">
        <f t="shared" si="17"/>
        <v>0.16666666666666666</v>
      </c>
      <c r="M65" s="18">
        <f t="shared" si="18"/>
        <v>8</v>
      </c>
      <c r="N65" s="20">
        <f t="shared" si="18"/>
        <v>0.66666666666666663</v>
      </c>
      <c r="O65" s="37">
        <v>12</v>
      </c>
      <c r="P65" s="20">
        <v>1</v>
      </c>
      <c r="Q65" s="5"/>
      <c r="R65" s="37">
        <v>2</v>
      </c>
      <c r="S65" s="41">
        <v>2</v>
      </c>
      <c r="T65" s="37">
        <v>1</v>
      </c>
      <c r="U65" s="41">
        <v>0</v>
      </c>
      <c r="V65" s="37">
        <v>3</v>
      </c>
      <c r="W65" s="41">
        <v>0</v>
      </c>
      <c r="X65" s="37">
        <v>0</v>
      </c>
      <c r="Y65" s="41">
        <v>0</v>
      </c>
      <c r="Z65" s="5"/>
    </row>
    <row r="66" spans="1:26" x14ac:dyDescent="0.25">
      <c r="A66" s="5"/>
      <c r="B66" s="30">
        <v>2015</v>
      </c>
      <c r="C66" s="37">
        <v>2</v>
      </c>
      <c r="D66" s="38">
        <f t="shared" si="10"/>
        <v>0.18181818181818182</v>
      </c>
      <c r="E66" s="39">
        <v>0</v>
      </c>
      <c r="F66" s="38">
        <f t="shared" si="11"/>
        <v>0</v>
      </c>
      <c r="G66" s="18">
        <f t="shared" si="12"/>
        <v>2</v>
      </c>
      <c r="H66" s="20">
        <f t="shared" si="13"/>
        <v>0.18181818181818182</v>
      </c>
      <c r="I66" s="16">
        <f t="shared" si="14"/>
        <v>9</v>
      </c>
      <c r="J66" s="38">
        <f t="shared" si="15"/>
        <v>0.81818181818181823</v>
      </c>
      <c r="K66" s="18">
        <f t="shared" si="16"/>
        <v>0</v>
      </c>
      <c r="L66" s="38">
        <f t="shared" si="17"/>
        <v>0</v>
      </c>
      <c r="M66" s="18">
        <f t="shared" si="18"/>
        <v>9</v>
      </c>
      <c r="N66" s="20">
        <f t="shared" si="18"/>
        <v>0.81818181818181823</v>
      </c>
      <c r="O66" s="37">
        <v>11</v>
      </c>
      <c r="P66" s="20">
        <v>1</v>
      </c>
      <c r="Q66" s="5"/>
      <c r="R66" s="37">
        <v>6</v>
      </c>
      <c r="S66" s="41">
        <v>0</v>
      </c>
      <c r="T66" s="37">
        <v>2</v>
      </c>
      <c r="U66" s="41">
        <v>0</v>
      </c>
      <c r="V66" s="37">
        <v>1</v>
      </c>
      <c r="W66" s="41">
        <v>0</v>
      </c>
      <c r="X66" s="37">
        <v>0</v>
      </c>
      <c r="Y66" s="41">
        <v>0</v>
      </c>
      <c r="Z66" s="5"/>
    </row>
    <row r="67" spans="1:26" x14ac:dyDescent="0.25">
      <c r="A67" s="5"/>
      <c r="B67" s="30">
        <v>2016</v>
      </c>
      <c r="C67" s="37">
        <v>3</v>
      </c>
      <c r="D67" s="38">
        <f t="shared" si="10"/>
        <v>0.14285714285714285</v>
      </c>
      <c r="E67" s="39">
        <v>1</v>
      </c>
      <c r="F67" s="38">
        <f t="shared" si="11"/>
        <v>4.7619047619047616E-2</v>
      </c>
      <c r="G67" s="18">
        <f t="shared" si="12"/>
        <v>4</v>
      </c>
      <c r="H67" s="20">
        <f t="shared" si="13"/>
        <v>0.19047619047619047</v>
      </c>
      <c r="I67" s="16">
        <f t="shared" si="14"/>
        <v>14</v>
      </c>
      <c r="J67" s="38">
        <f t="shared" si="15"/>
        <v>0.66666666666666663</v>
      </c>
      <c r="K67" s="18">
        <f t="shared" si="16"/>
        <v>3</v>
      </c>
      <c r="L67" s="38">
        <f t="shared" si="17"/>
        <v>0.14285714285714285</v>
      </c>
      <c r="M67" s="18">
        <f t="shared" si="18"/>
        <v>17</v>
      </c>
      <c r="N67" s="20">
        <f t="shared" si="18"/>
        <v>0.80952380952380953</v>
      </c>
      <c r="O67" s="37">
        <v>21</v>
      </c>
      <c r="P67" s="20">
        <v>1</v>
      </c>
      <c r="Q67" s="5"/>
      <c r="R67" s="37">
        <v>7</v>
      </c>
      <c r="S67" s="41">
        <v>1</v>
      </c>
      <c r="T67" s="37">
        <v>1</v>
      </c>
      <c r="U67" s="41">
        <v>0</v>
      </c>
      <c r="V67" s="37">
        <v>6</v>
      </c>
      <c r="W67" s="41">
        <v>2</v>
      </c>
      <c r="X67" s="37">
        <v>0</v>
      </c>
      <c r="Y67" s="41">
        <v>0</v>
      </c>
      <c r="Z67" s="5"/>
    </row>
    <row r="68" spans="1:26" x14ac:dyDescent="0.25">
      <c r="A68" s="5"/>
      <c r="B68" s="42">
        <v>2017</v>
      </c>
      <c r="C68" s="43">
        <v>1</v>
      </c>
      <c r="D68" s="44">
        <f t="shared" si="10"/>
        <v>9.0909090909090912E-2</v>
      </c>
      <c r="E68" s="45">
        <v>0</v>
      </c>
      <c r="F68" s="44">
        <f t="shared" si="11"/>
        <v>0</v>
      </c>
      <c r="G68" s="26">
        <f t="shared" si="12"/>
        <v>1</v>
      </c>
      <c r="H68" s="28">
        <f t="shared" si="13"/>
        <v>9.0909090909090912E-2</v>
      </c>
      <c r="I68" s="24">
        <f t="shared" si="14"/>
        <v>9</v>
      </c>
      <c r="J68" s="44">
        <f t="shared" si="15"/>
        <v>0.81818181818181823</v>
      </c>
      <c r="K68" s="26">
        <f t="shared" si="16"/>
        <v>1</v>
      </c>
      <c r="L68" s="44">
        <f t="shared" si="17"/>
        <v>9.0909090909090912E-2</v>
      </c>
      <c r="M68" s="26">
        <f t="shared" si="18"/>
        <v>10</v>
      </c>
      <c r="N68" s="28">
        <f t="shared" si="18"/>
        <v>0.90909090909090917</v>
      </c>
      <c r="O68" s="43">
        <v>11</v>
      </c>
      <c r="P68" s="28">
        <v>1</v>
      </c>
      <c r="Q68" s="5"/>
      <c r="R68" s="43">
        <v>6</v>
      </c>
      <c r="S68" s="46">
        <v>0</v>
      </c>
      <c r="T68" s="43">
        <v>1</v>
      </c>
      <c r="U68" s="46">
        <v>0</v>
      </c>
      <c r="V68" s="43">
        <v>2</v>
      </c>
      <c r="W68" s="46">
        <v>1</v>
      </c>
      <c r="X68" s="43">
        <v>0</v>
      </c>
      <c r="Y68" s="46">
        <v>0</v>
      </c>
      <c r="Z68" s="5"/>
    </row>
    <row r="69" spans="1:26" x14ac:dyDescent="0.25">
      <c r="A69" s="5"/>
      <c r="B69" s="39"/>
      <c r="C69" s="39"/>
      <c r="D69" s="18"/>
      <c r="E69" s="39"/>
      <c r="F69" s="18"/>
      <c r="G69" s="18"/>
      <c r="H69" s="18"/>
      <c r="I69" s="18"/>
      <c r="J69" s="18"/>
      <c r="K69" s="18"/>
      <c r="L69" s="18"/>
      <c r="M69" s="18"/>
      <c r="N69" s="17"/>
      <c r="O69" s="39"/>
      <c r="P69" s="5"/>
      <c r="Q69" s="5"/>
      <c r="R69" s="18"/>
      <c r="S69" s="18"/>
      <c r="T69" s="39"/>
      <c r="U69" s="39"/>
      <c r="V69" s="39"/>
      <c r="W69" s="39"/>
      <c r="X69" s="39"/>
      <c r="Y69" s="39"/>
      <c r="Z69" s="5"/>
    </row>
    <row r="70" spans="1:26"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sheetData>
  <sheetProtection algorithmName="SHA-512" hashValue="UCKiVg+ZJ6pTXpfjNY+TURiub9pVx9XYEtQB3jFqRiwTJJlAT1exmk+zTrE1CVWE3+fqEDBueJ/Yt79D3RHtZQ==" saltValue="MLogAr8jpEhB4SS2CEq5Rw==" spinCount="100000" sheet="1" objects="1" scenarios="1" selectLockedCells="1" selectUnlockedCells="1"/>
  <mergeCells count="22">
    <mergeCell ref="P45:P46"/>
    <mergeCell ref="R5:Y5"/>
    <mergeCell ref="C6:H6"/>
    <mergeCell ref="I6:N6"/>
    <mergeCell ref="O6:O7"/>
    <mergeCell ref="P6:P7"/>
    <mergeCell ref="A1:H3"/>
    <mergeCell ref="R6:S6"/>
    <mergeCell ref="X45:Y45"/>
    <mergeCell ref="C45:H45"/>
    <mergeCell ref="I45:N45"/>
    <mergeCell ref="R44:Y44"/>
    <mergeCell ref="B45:B46"/>
    <mergeCell ref="O45:O46"/>
    <mergeCell ref="A39:H41"/>
    <mergeCell ref="R45:S45"/>
    <mergeCell ref="T45:U45"/>
    <mergeCell ref="V45:W45"/>
    <mergeCell ref="T6:U6"/>
    <mergeCell ref="V6:W6"/>
    <mergeCell ref="X6:Y6"/>
    <mergeCell ref="B6:B7"/>
  </mergeCells>
  <pageMargins left="0.70866141732283472" right="0.70866141732283472" top="0"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Q8"/>
  <sheetViews>
    <sheetView workbookViewId="0">
      <selection activeCell="B6" sqref="B6:B8"/>
    </sheetView>
  </sheetViews>
  <sheetFormatPr defaultRowHeight="13.2" x14ac:dyDescent="0.25"/>
  <sheetData>
    <row r="1" spans="1:17" x14ac:dyDescent="0.25">
      <c r="A1" t="s">
        <v>117</v>
      </c>
    </row>
    <row r="2" spans="1:17" ht="15" x14ac:dyDescent="0.25">
      <c r="A2" s="3">
        <v>1</v>
      </c>
      <c r="B2" s="3" t="s">
        <v>50</v>
      </c>
      <c r="I2" s="1"/>
      <c r="J2" s="1"/>
      <c r="K2" s="1"/>
      <c r="L2" s="1"/>
      <c r="M2" s="1"/>
      <c r="N2" s="1"/>
      <c r="O2" s="1"/>
      <c r="P2" s="1"/>
      <c r="Q2" s="1"/>
    </row>
    <row r="3" spans="1:17" ht="15" x14ac:dyDescent="0.25">
      <c r="A3" s="4">
        <v>3</v>
      </c>
      <c r="B3" s="4" t="s">
        <v>123</v>
      </c>
      <c r="I3" s="1"/>
      <c r="J3" s="1"/>
      <c r="K3" s="1"/>
      <c r="L3" s="1"/>
      <c r="M3" s="1"/>
      <c r="N3" s="1"/>
      <c r="O3" s="1"/>
      <c r="P3" s="1"/>
      <c r="Q3" s="1"/>
    </row>
    <row r="4" spans="1:17" ht="15" x14ac:dyDescent="0.25">
      <c r="A4" s="4">
        <v>4</v>
      </c>
      <c r="B4" s="4" t="s">
        <v>124</v>
      </c>
      <c r="I4" s="1"/>
      <c r="J4" s="1"/>
      <c r="K4" s="1"/>
      <c r="L4" s="1"/>
      <c r="M4" s="1"/>
      <c r="N4" s="1"/>
      <c r="O4" s="1"/>
      <c r="P4" s="1"/>
      <c r="Q4" s="1"/>
    </row>
    <row r="5" spans="1:17" ht="15" x14ac:dyDescent="0.25">
      <c r="A5" s="4">
        <v>5</v>
      </c>
      <c r="B5" s="4" t="s">
        <v>125</v>
      </c>
    </row>
    <row r="6" spans="1:17" ht="15" x14ac:dyDescent="0.25">
      <c r="A6" s="2">
        <v>6</v>
      </c>
      <c r="B6" s="2" t="s">
        <v>51</v>
      </c>
    </row>
    <row r="7" spans="1:17" ht="15" x14ac:dyDescent="0.25">
      <c r="A7" s="2">
        <v>7</v>
      </c>
      <c r="B7" s="2" t="s">
        <v>53</v>
      </c>
    </row>
    <row r="8" spans="1:17" ht="15" x14ac:dyDescent="0.25">
      <c r="A8" s="2">
        <v>8</v>
      </c>
      <c r="B8" s="2" t="s">
        <v>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TB</vt:lpstr>
      <vt:lpstr>ARF</vt:lpstr>
      <vt:lpstr>Mening</vt:lpstr>
      <vt:lpstr>HIV-AIDS</vt:lpstr>
      <vt:lpstr>Ref</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Paterson</dc:creator>
  <cp:lastModifiedBy>Li-Chia Yeh</cp:lastModifiedBy>
  <cp:lastPrinted>2019-02-22T00:48:30Z</cp:lastPrinted>
  <dcterms:created xsi:type="dcterms:W3CDTF">2018-12-06T01:23:41Z</dcterms:created>
  <dcterms:modified xsi:type="dcterms:W3CDTF">2019-08-06T23:01:32Z</dcterms:modified>
</cp:coreProperties>
</file>